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10" windowWidth="27495" windowHeight="14505"/>
  </bookViews>
  <sheets>
    <sheet name="Rekapitulace stavby" sheetId="1" r:id="rId1"/>
    <sheet name="SO 01.1 - Vozovky a chodn..." sheetId="2" r:id="rId2"/>
    <sheet name="SO 01.2 - Vozovky a chodn..." sheetId="3" r:id="rId3"/>
    <sheet name="SO 02.1 - Přípojky uliční..." sheetId="4" r:id="rId4"/>
    <sheet name="SO 02.2 - Přípojky uliční..." sheetId="5" r:id="rId5"/>
    <sheet name="SO 02.3 - Přípojky uliční..." sheetId="6" r:id="rId6"/>
    <sheet name="SO 03.1 - Dopravní značen..." sheetId="7" r:id="rId7"/>
    <sheet name="SO 03.2 - Dopravní značen..." sheetId="8" r:id="rId8"/>
    <sheet name="SO 04.1 - Přechodné dopra..." sheetId="9" r:id="rId9"/>
    <sheet name="SO 04.2 - Přechodné dopra..." sheetId="10" r:id="rId10"/>
    <sheet name="SO 06 - Ochrana silnoprou..." sheetId="11" r:id="rId11"/>
    <sheet name="SO 07 - Ochrana sdělovací..." sheetId="12" r:id="rId12"/>
    <sheet name="E.3 - Úprava SSZ (DIO a o..." sheetId="13" r:id="rId13"/>
    <sheet name="VON - Vedlejší a ostatní ..." sheetId="14" r:id="rId14"/>
    <sheet name="Pokyny pro vyplnění" sheetId="15" r:id="rId15"/>
  </sheets>
  <definedNames>
    <definedName name="_xlnm._FilterDatabase" localSheetId="12" hidden="1">'E.3 - Úprava SSZ (DIO a o...'!$C$81:$K$99</definedName>
    <definedName name="_xlnm._FilterDatabase" localSheetId="1" hidden="1">'SO 01.1 - Vozovky a chodn...'!$C$80:$K$274</definedName>
    <definedName name="_xlnm._FilterDatabase" localSheetId="2" hidden="1">'SO 01.2 - Vozovky a chodn...'!$C$80:$K$272</definedName>
    <definedName name="_xlnm._FilterDatabase" localSheetId="3" hidden="1">'SO 02.1 - Přípojky uliční...'!$C$85:$K$310</definedName>
    <definedName name="_xlnm._FilterDatabase" localSheetId="4" hidden="1">'SO 02.2 - Přípojky uliční...'!$C$82:$K$218</definedName>
    <definedName name="_xlnm._FilterDatabase" localSheetId="5" hidden="1">'SO 02.3 - Přípojky uliční...'!$C$82:$K$215</definedName>
    <definedName name="_xlnm._FilterDatabase" localSheetId="6" hidden="1">'SO 03.1 - Dopravní značen...'!$C$79:$K$143</definedName>
    <definedName name="_xlnm._FilterDatabase" localSheetId="7" hidden="1">'SO 03.2 - Dopravní značen...'!$C$79:$K$177</definedName>
    <definedName name="_xlnm._FilterDatabase" localSheetId="8" hidden="1">'SO 04.1 - Přechodné dopra...'!$C$77:$K$154</definedName>
    <definedName name="_xlnm._FilterDatabase" localSheetId="9" hidden="1">'SO 04.2 - Přechodné dopra...'!$C$77:$K$138</definedName>
    <definedName name="_xlnm._FilterDatabase" localSheetId="10" hidden="1">'SO 06 - Ochrana silnoprou...'!$C$80:$K$135</definedName>
    <definedName name="_xlnm._FilterDatabase" localSheetId="11" hidden="1">'SO 07 - Ochrana sdělovací...'!$C$77:$K$96</definedName>
    <definedName name="_xlnm._FilterDatabase" localSheetId="13" hidden="1">'VON - Vedlejší a ostatní ...'!$C$79:$K$96</definedName>
    <definedName name="_xlnm.Print_Titles" localSheetId="12">'E.3 - Úprava SSZ (DIO a o...'!$81:$81</definedName>
    <definedName name="_xlnm.Print_Titles" localSheetId="0">'Rekapitulace stavby'!$49:$49</definedName>
    <definedName name="_xlnm.Print_Titles" localSheetId="1">'SO 01.1 - Vozovky a chodn...'!$80:$80</definedName>
    <definedName name="_xlnm.Print_Titles" localSheetId="2">'SO 01.2 - Vozovky a chodn...'!$80:$80</definedName>
    <definedName name="_xlnm.Print_Titles" localSheetId="3">'SO 02.1 - Přípojky uliční...'!$85:$85</definedName>
    <definedName name="_xlnm.Print_Titles" localSheetId="4">'SO 02.2 - Přípojky uliční...'!$82:$82</definedName>
    <definedName name="_xlnm.Print_Titles" localSheetId="5">'SO 02.3 - Přípojky uliční...'!$82:$82</definedName>
    <definedName name="_xlnm.Print_Titles" localSheetId="6">'SO 03.1 - Dopravní značen...'!$79:$79</definedName>
    <definedName name="_xlnm.Print_Titles" localSheetId="7">'SO 03.2 - Dopravní značen...'!$79:$79</definedName>
    <definedName name="_xlnm.Print_Titles" localSheetId="8">'SO 04.1 - Přechodné dopra...'!$77:$77</definedName>
    <definedName name="_xlnm.Print_Titles" localSheetId="9">'SO 04.2 - Přechodné dopra...'!$77:$77</definedName>
    <definedName name="_xlnm.Print_Titles" localSheetId="10">'SO 06 - Ochrana silnoprou...'!$80:$80</definedName>
    <definedName name="_xlnm.Print_Titles" localSheetId="11">'SO 07 - Ochrana sdělovací...'!$77:$77</definedName>
    <definedName name="_xlnm.Print_Titles" localSheetId="13">'VON - Vedlejší a ostatní ...'!$79:$79</definedName>
    <definedName name="_xlnm.Print_Area" localSheetId="12">'E.3 - Úprava SSZ (DIO a o...'!$C$4:$J$36,'E.3 - Úprava SSZ (DIO a o...'!$C$42:$J$63,'E.3 - Úprava SSZ (DIO a o...'!$C$69:$K$99</definedName>
    <definedName name="_xlnm.Print_Area" localSheetId="14">'Pokyny pro vyplnění'!$B$2:$K$69,'Pokyny pro vyplnění'!$B$72:$K$116,'Pokyny pro vyplnění'!$B$119:$K$188,'Pokyny pro vyplnění'!$B$196:$K$216</definedName>
    <definedName name="_xlnm.Print_Area" localSheetId="0">'Rekapitulace stavby'!$D$4:$AO$33,'Rekapitulace stavby'!$C$39:$AQ$65</definedName>
    <definedName name="_xlnm.Print_Area" localSheetId="1">'SO 01.1 - Vozovky a chodn...'!$C$4:$J$36,'SO 01.1 - Vozovky a chodn...'!$C$42:$J$62,'SO 01.1 - Vozovky a chodn...'!$C$68:$K$274</definedName>
    <definedName name="_xlnm.Print_Area" localSheetId="2">'SO 01.2 - Vozovky a chodn...'!$C$4:$J$36,'SO 01.2 - Vozovky a chodn...'!$C$42:$J$62,'SO 01.2 - Vozovky a chodn...'!$C$68:$K$272</definedName>
    <definedName name="_xlnm.Print_Area" localSheetId="3">'SO 02.1 - Přípojky uliční...'!$C$4:$J$36,'SO 02.1 - Přípojky uliční...'!$C$42:$J$67,'SO 02.1 - Přípojky uliční...'!$C$73:$K$310</definedName>
    <definedName name="_xlnm.Print_Area" localSheetId="4">'SO 02.2 - Přípojky uliční...'!$C$4:$J$36,'SO 02.2 - Přípojky uliční...'!$C$42:$J$64,'SO 02.2 - Přípojky uliční...'!$C$70:$K$218</definedName>
    <definedName name="_xlnm.Print_Area" localSheetId="5">'SO 02.3 - Přípojky uliční...'!$C$4:$J$36,'SO 02.3 - Přípojky uliční...'!$C$42:$J$64,'SO 02.3 - Přípojky uliční...'!$C$70:$K$215</definedName>
    <definedName name="_xlnm.Print_Area" localSheetId="6">'SO 03.1 - Dopravní značen...'!$C$4:$J$36,'SO 03.1 - Dopravní značen...'!$C$42:$J$61,'SO 03.1 - Dopravní značen...'!$C$67:$K$143</definedName>
    <definedName name="_xlnm.Print_Area" localSheetId="7">'SO 03.2 - Dopravní značen...'!$C$4:$J$36,'SO 03.2 - Dopravní značen...'!$C$42:$J$61,'SO 03.2 - Dopravní značen...'!$C$67:$K$177</definedName>
    <definedName name="_xlnm.Print_Area" localSheetId="8">'SO 04.1 - Přechodné dopra...'!$C$4:$J$36,'SO 04.1 - Přechodné dopra...'!$C$42:$J$59,'SO 04.1 - Přechodné dopra...'!$C$65:$K$154</definedName>
    <definedName name="_xlnm.Print_Area" localSheetId="9">'SO 04.2 - Přechodné dopra...'!$C$4:$J$36,'SO 04.2 - Přechodné dopra...'!$C$42:$J$59,'SO 04.2 - Přechodné dopra...'!$C$65:$K$138</definedName>
    <definedName name="_xlnm.Print_Area" localSheetId="10">'SO 06 - Ochrana silnoprou...'!$C$4:$J$36,'SO 06 - Ochrana silnoprou...'!$C$42:$J$62,'SO 06 - Ochrana silnoprou...'!$C$68:$K$135</definedName>
    <definedName name="_xlnm.Print_Area" localSheetId="11">'SO 07 - Ochrana sdělovací...'!$C$4:$J$36,'SO 07 - Ochrana sdělovací...'!$C$42:$J$59,'SO 07 - Ochrana sdělovací...'!$C$65:$K$96</definedName>
    <definedName name="_xlnm.Print_Area" localSheetId="13">'VON - Vedlejší a ostatní ...'!$C$4:$J$36,'VON - Vedlejší a ostatní ...'!$C$42:$J$61,'VON - Vedlejší a ostatní ...'!$C$67:$K$96</definedName>
  </definedNames>
  <calcPr calcId="145621"/>
</workbook>
</file>

<file path=xl/calcChain.xml><?xml version="1.0" encoding="utf-8"?>
<calcChain xmlns="http://schemas.openxmlformats.org/spreadsheetml/2006/main">
  <c r="AY64" i="1" l="1"/>
  <c r="AX64" i="1"/>
  <c r="BI96" i="14"/>
  <c r="BH96" i="14"/>
  <c r="BG96" i="14"/>
  <c r="BF96" i="14"/>
  <c r="T96" i="14"/>
  <c r="R96" i="14"/>
  <c r="P96" i="14"/>
  <c r="BK96" i="14"/>
  <c r="J96" i="14"/>
  <c r="BE96" i="14" s="1"/>
  <c r="BI95" i="14"/>
  <c r="BH95" i="14"/>
  <c r="BG95" i="14"/>
  <c r="BF95" i="14"/>
  <c r="BE95" i="14"/>
  <c r="T95" i="14"/>
  <c r="R95" i="14"/>
  <c r="P95" i="14"/>
  <c r="BK95" i="14"/>
  <c r="J95" i="14"/>
  <c r="BI94" i="14"/>
  <c r="BH94" i="14"/>
  <c r="BG94" i="14"/>
  <c r="BF94" i="14"/>
  <c r="T94" i="14"/>
  <c r="R94" i="14"/>
  <c r="P94" i="14"/>
  <c r="BK94" i="14"/>
  <c r="BK92" i="14" s="1"/>
  <c r="J92" i="14" s="1"/>
  <c r="J60" i="14" s="1"/>
  <c r="J94" i="14"/>
  <c r="BE94" i="14" s="1"/>
  <c r="BI93" i="14"/>
  <c r="BH93" i="14"/>
  <c r="BG93" i="14"/>
  <c r="BF93" i="14"/>
  <c r="T93" i="14"/>
  <c r="R93" i="14"/>
  <c r="R92" i="14" s="1"/>
  <c r="P93" i="14"/>
  <c r="BK93" i="14"/>
  <c r="J93" i="14"/>
  <c r="BE93" i="14" s="1"/>
  <c r="BI91" i="14"/>
  <c r="BH91" i="14"/>
  <c r="F33" i="14" s="1"/>
  <c r="BC64" i="1" s="1"/>
  <c r="BG91" i="14"/>
  <c r="BF91" i="14"/>
  <c r="T91" i="14"/>
  <c r="R91" i="14"/>
  <c r="P91" i="14"/>
  <c r="BK91" i="14"/>
  <c r="J91" i="14"/>
  <c r="BE91" i="14" s="1"/>
  <c r="BI90" i="14"/>
  <c r="BH90" i="14"/>
  <c r="BG90" i="14"/>
  <c r="BF90" i="14"/>
  <c r="BE90" i="14"/>
  <c r="T90" i="14"/>
  <c r="R90" i="14"/>
  <c r="R88" i="14" s="1"/>
  <c r="P90" i="14"/>
  <c r="BK90" i="14"/>
  <c r="J90" i="14"/>
  <c r="BI89" i="14"/>
  <c r="BH89" i="14"/>
  <c r="BG89" i="14"/>
  <c r="BF89" i="14"/>
  <c r="BE89" i="14"/>
  <c r="T89" i="14"/>
  <c r="T88" i="14" s="1"/>
  <c r="R89" i="14"/>
  <c r="P89" i="14"/>
  <c r="BK89" i="14"/>
  <c r="J89" i="14"/>
  <c r="BI87" i="14"/>
  <c r="BH87" i="14"/>
  <c r="BG87" i="14"/>
  <c r="BF87" i="14"/>
  <c r="T87" i="14"/>
  <c r="R87" i="14"/>
  <c r="P87" i="14"/>
  <c r="P84" i="14" s="1"/>
  <c r="BK87" i="14"/>
  <c r="J87" i="14"/>
  <c r="BE87" i="14" s="1"/>
  <c r="F30" i="14" s="1"/>
  <c r="AZ64" i="1" s="1"/>
  <c r="BI85" i="14"/>
  <c r="BH85" i="14"/>
  <c r="BG85" i="14"/>
  <c r="BF85" i="14"/>
  <c r="BE85" i="14"/>
  <c r="T85" i="14"/>
  <c r="T84" i="14" s="1"/>
  <c r="R85" i="14"/>
  <c r="R84" i="14" s="1"/>
  <c r="P85" i="14"/>
  <c r="BK85" i="14"/>
  <c r="BK84" i="14" s="1"/>
  <c r="J84" i="14" s="1"/>
  <c r="J58" i="14" s="1"/>
  <c r="J85" i="14"/>
  <c r="BI82" i="14"/>
  <c r="BH82" i="14"/>
  <c r="BG82" i="14"/>
  <c r="BF82" i="14"/>
  <c r="BE82" i="14"/>
  <c r="T82" i="14"/>
  <c r="T81" i="14" s="1"/>
  <c r="R82" i="14"/>
  <c r="R81" i="14" s="1"/>
  <c r="R80" i="14" s="1"/>
  <c r="P82" i="14"/>
  <c r="P81" i="14" s="1"/>
  <c r="BK82" i="14"/>
  <c r="BK81" i="14" s="1"/>
  <c r="J82" i="14"/>
  <c r="J76" i="14"/>
  <c r="F76" i="14"/>
  <c r="F74" i="14"/>
  <c r="E72" i="14"/>
  <c r="F52" i="14"/>
  <c r="J51" i="14"/>
  <c r="F51" i="14"/>
  <c r="J49" i="14"/>
  <c r="F49" i="14"/>
  <c r="E47" i="14"/>
  <c r="E45" i="14"/>
  <c r="J18" i="14"/>
  <c r="E18" i="14"/>
  <c r="F77" i="14" s="1"/>
  <c r="J17" i="14"/>
  <c r="J15" i="14"/>
  <c r="E15" i="14"/>
  <c r="J14" i="14"/>
  <c r="J12" i="14"/>
  <c r="J74" i="14" s="1"/>
  <c r="E7" i="14"/>
  <c r="E70" i="14" s="1"/>
  <c r="T95" i="13"/>
  <c r="T89" i="13"/>
  <c r="R89" i="13"/>
  <c r="J89" i="13"/>
  <c r="R87" i="13"/>
  <c r="J87" i="13"/>
  <c r="BK87" i="13"/>
  <c r="R84" i="13"/>
  <c r="BK84" i="13"/>
  <c r="J83" i="13"/>
  <c r="AY63" i="1"/>
  <c r="AX63" i="1"/>
  <c r="BI99" i="13"/>
  <c r="BH99" i="13"/>
  <c r="BG99" i="13"/>
  <c r="BF99" i="13"/>
  <c r="BE99" i="13"/>
  <c r="T99" i="13"/>
  <c r="R99" i="13"/>
  <c r="P99" i="13"/>
  <c r="BK99" i="13"/>
  <c r="J99" i="13"/>
  <c r="BI98" i="13"/>
  <c r="BH98" i="13"/>
  <c r="BG98" i="13"/>
  <c r="BF98" i="13"/>
  <c r="T98" i="13"/>
  <c r="R98" i="13"/>
  <c r="P98" i="13"/>
  <c r="BK98" i="13"/>
  <c r="J98" i="13"/>
  <c r="BE98" i="13" s="1"/>
  <c r="BI97" i="13"/>
  <c r="BH97" i="13"/>
  <c r="BG97" i="13"/>
  <c r="BF97" i="13"/>
  <c r="T97" i="13"/>
  <c r="R97" i="13"/>
  <c r="P97" i="13"/>
  <c r="BK97" i="13"/>
  <c r="J97" i="13"/>
  <c r="BE97" i="13" s="1"/>
  <c r="BI96" i="13"/>
  <c r="BH96" i="13"/>
  <c r="BG96" i="13"/>
  <c r="BF96" i="13"/>
  <c r="BE96" i="13"/>
  <c r="T96" i="13"/>
  <c r="R96" i="13"/>
  <c r="P96" i="13"/>
  <c r="P95" i="13" s="1"/>
  <c r="BK96" i="13"/>
  <c r="J96" i="13"/>
  <c r="BI94" i="13"/>
  <c r="BH94" i="13"/>
  <c r="BG94" i="13"/>
  <c r="BF94" i="13"/>
  <c r="T94" i="13"/>
  <c r="R94" i="13"/>
  <c r="P94" i="13"/>
  <c r="BK94" i="13"/>
  <c r="J94" i="13"/>
  <c r="BE94" i="13" s="1"/>
  <c r="BI93" i="13"/>
  <c r="BH93" i="13"/>
  <c r="BG93" i="13"/>
  <c r="BF93" i="13"/>
  <c r="BE93" i="13"/>
  <c r="T93" i="13"/>
  <c r="R93" i="13"/>
  <c r="P93" i="13"/>
  <c r="BK93" i="13"/>
  <c r="J93" i="13"/>
  <c r="BI92" i="13"/>
  <c r="BH92" i="13"/>
  <c r="BG92" i="13"/>
  <c r="BF92" i="13"/>
  <c r="F31" i="13" s="1"/>
  <c r="BA63" i="1" s="1"/>
  <c r="T92" i="13"/>
  <c r="T91" i="13" s="1"/>
  <c r="R92" i="13"/>
  <c r="R91" i="13" s="1"/>
  <c r="P92" i="13"/>
  <c r="BK92" i="13"/>
  <c r="BK91" i="13" s="1"/>
  <c r="J91" i="13" s="1"/>
  <c r="J61" i="13" s="1"/>
  <c r="J92" i="13"/>
  <c r="BE92" i="13" s="1"/>
  <c r="BI90" i="13"/>
  <c r="BH90" i="13"/>
  <c r="BG90" i="13"/>
  <c r="BF90" i="13"/>
  <c r="BE90" i="13"/>
  <c r="T90" i="13"/>
  <c r="R90" i="13"/>
  <c r="P90" i="13"/>
  <c r="P89" i="13" s="1"/>
  <c r="BK90" i="13"/>
  <c r="BK89" i="13" s="1"/>
  <c r="J90" i="13"/>
  <c r="J60" i="13"/>
  <c r="BI88" i="13"/>
  <c r="BH88" i="13"/>
  <c r="BG88" i="13"/>
  <c r="BF88" i="13"/>
  <c r="BE88" i="13"/>
  <c r="T88" i="13"/>
  <c r="T87" i="13" s="1"/>
  <c r="R88" i="13"/>
  <c r="P88" i="13"/>
  <c r="P87" i="13" s="1"/>
  <c r="BK88" i="13"/>
  <c r="J88" i="13"/>
  <c r="J59" i="13"/>
  <c r="BI86" i="13"/>
  <c r="BH86" i="13"/>
  <c r="BG86" i="13"/>
  <c r="BF86" i="13"/>
  <c r="BE86" i="13"/>
  <c r="T86" i="13"/>
  <c r="R86" i="13"/>
  <c r="P86" i="13"/>
  <c r="BK86" i="13"/>
  <c r="J86" i="13"/>
  <c r="BI85" i="13"/>
  <c r="BH85" i="13"/>
  <c r="BG85" i="13"/>
  <c r="BF85" i="13"/>
  <c r="J31" i="13" s="1"/>
  <c r="AW63" i="1" s="1"/>
  <c r="BE85" i="13"/>
  <c r="T85" i="13"/>
  <c r="T84" i="13" s="1"/>
  <c r="R85" i="13"/>
  <c r="P85" i="13"/>
  <c r="BK85" i="13"/>
  <c r="J85" i="13"/>
  <c r="J57" i="13"/>
  <c r="J78" i="13"/>
  <c r="F78" i="13"/>
  <c r="J76" i="13"/>
  <c r="F76" i="13"/>
  <c r="E74" i="13"/>
  <c r="F52" i="13"/>
  <c r="J51" i="13"/>
  <c r="F51" i="13"/>
  <c r="F49" i="13"/>
  <c r="E47" i="13"/>
  <c r="J18" i="13"/>
  <c r="E18" i="13"/>
  <c r="F79" i="13" s="1"/>
  <c r="J17" i="13"/>
  <c r="J12" i="13"/>
  <c r="J49" i="13" s="1"/>
  <c r="E7" i="13"/>
  <c r="E45" i="13" s="1"/>
  <c r="P80" i="12"/>
  <c r="P79" i="12" s="1"/>
  <c r="P78" i="12" s="1"/>
  <c r="AU62" i="1" s="1"/>
  <c r="AY62" i="1"/>
  <c r="AX62" i="1"/>
  <c r="F31" i="12"/>
  <c r="BA62" i="1" s="1"/>
  <c r="BI96" i="12"/>
  <c r="BH96" i="12"/>
  <c r="BG96" i="12"/>
  <c r="BF96" i="12"/>
  <c r="BE96" i="12"/>
  <c r="T96" i="12"/>
  <c r="R96" i="12"/>
  <c r="P96" i="12"/>
  <c r="BK96" i="12"/>
  <c r="J96" i="12"/>
  <c r="BI95" i="12"/>
  <c r="BH95" i="12"/>
  <c r="BG95" i="12"/>
  <c r="BF95" i="12"/>
  <c r="T95" i="12"/>
  <c r="R95" i="12"/>
  <c r="P95" i="12"/>
  <c r="BK95" i="12"/>
  <c r="J95" i="12"/>
  <c r="BE95" i="12" s="1"/>
  <c r="BI92" i="12"/>
  <c r="BH92" i="12"/>
  <c r="BG92" i="12"/>
  <c r="BF92" i="12"/>
  <c r="J31" i="12" s="1"/>
  <c r="AW62" i="1" s="1"/>
  <c r="T92" i="12"/>
  <c r="R92" i="12"/>
  <c r="P92" i="12"/>
  <c r="BK92" i="12"/>
  <c r="J92" i="12"/>
  <c r="BE92" i="12" s="1"/>
  <c r="BI90" i="12"/>
  <c r="BH90" i="12"/>
  <c r="BG90" i="12"/>
  <c r="BF90" i="12"/>
  <c r="T90" i="12"/>
  <c r="R90" i="12"/>
  <c r="P90" i="12"/>
  <c r="BK90" i="12"/>
  <c r="J90" i="12"/>
  <c r="BE90" i="12" s="1"/>
  <c r="BI87" i="12"/>
  <c r="BH87" i="12"/>
  <c r="BG87" i="12"/>
  <c r="BF87" i="12"/>
  <c r="BE87" i="12"/>
  <c r="T87" i="12"/>
  <c r="R87" i="12"/>
  <c r="P87" i="12"/>
  <c r="BK87" i="12"/>
  <c r="J87" i="12"/>
  <c r="BI85" i="12"/>
  <c r="BH85" i="12"/>
  <c r="BG85" i="12"/>
  <c r="BF85" i="12"/>
  <c r="BE85" i="12"/>
  <c r="T85" i="12"/>
  <c r="T80" i="12" s="1"/>
  <c r="T79" i="12" s="1"/>
  <c r="T78" i="12" s="1"/>
  <c r="R85" i="12"/>
  <c r="P85" i="12"/>
  <c r="BK85" i="12"/>
  <c r="J85" i="12"/>
  <c r="BI84" i="12"/>
  <c r="BH84" i="12"/>
  <c r="BG84" i="12"/>
  <c r="BF84" i="12"/>
  <c r="T84" i="12"/>
  <c r="R84" i="12"/>
  <c r="P84" i="12"/>
  <c r="BK84" i="12"/>
  <c r="J84" i="12"/>
  <c r="BE84" i="12" s="1"/>
  <c r="BI82" i="12"/>
  <c r="BH82" i="12"/>
  <c r="BG82" i="12"/>
  <c r="BF82" i="12"/>
  <c r="T82" i="12"/>
  <c r="R82" i="12"/>
  <c r="P82" i="12"/>
  <c r="BK82" i="12"/>
  <c r="J82" i="12"/>
  <c r="BE82" i="12" s="1"/>
  <c r="BI81" i="12"/>
  <c r="F34" i="12" s="1"/>
  <c r="BD62" i="1" s="1"/>
  <c r="BH81" i="12"/>
  <c r="BG81" i="12"/>
  <c r="BF81" i="12"/>
  <c r="BE81" i="12"/>
  <c r="T81" i="12"/>
  <c r="R81" i="12"/>
  <c r="R80" i="12" s="1"/>
  <c r="R79" i="12" s="1"/>
  <c r="R78" i="12" s="1"/>
  <c r="P81" i="12"/>
  <c r="BK81" i="12"/>
  <c r="BK80" i="12" s="1"/>
  <c r="J81" i="12"/>
  <c r="J74" i="12"/>
  <c r="F74" i="12"/>
  <c r="J72" i="12"/>
  <c r="F72" i="12"/>
  <c r="E70" i="12"/>
  <c r="E68" i="12"/>
  <c r="J51" i="12"/>
  <c r="F51" i="12"/>
  <c r="F49" i="12"/>
  <c r="E47" i="12"/>
  <c r="J18" i="12"/>
  <c r="E18" i="12"/>
  <c r="J17" i="12"/>
  <c r="J12" i="12"/>
  <c r="J49" i="12" s="1"/>
  <c r="E7" i="12"/>
  <c r="E45" i="12" s="1"/>
  <c r="T127" i="11"/>
  <c r="J82" i="11"/>
  <c r="J57" i="11" s="1"/>
  <c r="AY61" i="1"/>
  <c r="AX61" i="1"/>
  <c r="BI135" i="11"/>
  <c r="BH135" i="11"/>
  <c r="BG135" i="11"/>
  <c r="BF135" i="11"/>
  <c r="BE135" i="11"/>
  <c r="T135" i="11"/>
  <c r="R135" i="11"/>
  <c r="P135" i="11"/>
  <c r="BK135" i="11"/>
  <c r="J135" i="11"/>
  <c r="BI134" i="11"/>
  <c r="BH134" i="11"/>
  <c r="BG134" i="11"/>
  <c r="BF134" i="11"/>
  <c r="BE134" i="11"/>
  <c r="T134" i="11"/>
  <c r="R134" i="11"/>
  <c r="P134" i="11"/>
  <c r="P128" i="11" s="1"/>
  <c r="P127" i="11" s="1"/>
  <c r="BK134" i="11"/>
  <c r="J134" i="11"/>
  <c r="BI133" i="11"/>
  <c r="BH133" i="11"/>
  <c r="BG133" i="11"/>
  <c r="BF133" i="11"/>
  <c r="BE133" i="11"/>
  <c r="T133" i="11"/>
  <c r="T128" i="11" s="1"/>
  <c r="R133" i="11"/>
  <c r="P133" i="11"/>
  <c r="BK133" i="11"/>
  <c r="BK128" i="11" s="1"/>
  <c r="J133" i="11"/>
  <c r="BI129" i="11"/>
  <c r="BH129" i="11"/>
  <c r="BG129" i="11"/>
  <c r="BF129" i="11"/>
  <c r="T129" i="11"/>
  <c r="R129" i="11"/>
  <c r="R128" i="11" s="1"/>
  <c r="R127" i="11" s="1"/>
  <c r="P129" i="11"/>
  <c r="BK129" i="11"/>
  <c r="J129" i="11"/>
  <c r="BE129" i="11" s="1"/>
  <c r="BI123" i="11"/>
  <c r="BH123" i="11"/>
  <c r="BG123" i="11"/>
  <c r="BF123" i="11"/>
  <c r="BE123" i="11"/>
  <c r="T123" i="11"/>
  <c r="T84" i="11" s="1"/>
  <c r="T83" i="11" s="1"/>
  <c r="T81" i="11" s="1"/>
  <c r="R123" i="11"/>
  <c r="P123" i="11"/>
  <c r="BK123" i="11"/>
  <c r="J123" i="11"/>
  <c r="BI119" i="11"/>
  <c r="BH119" i="11"/>
  <c r="BG119" i="11"/>
  <c r="BF119" i="11"/>
  <c r="BE119" i="11"/>
  <c r="T119" i="11"/>
  <c r="R119" i="11"/>
  <c r="P119" i="11"/>
  <c r="BK119" i="11"/>
  <c r="J119" i="11"/>
  <c r="BI115" i="11"/>
  <c r="BH115" i="11"/>
  <c r="BG115" i="11"/>
  <c r="BF115" i="11"/>
  <c r="T115" i="11"/>
  <c r="R115" i="11"/>
  <c r="P115" i="11"/>
  <c r="BK115" i="11"/>
  <c r="J115" i="11"/>
  <c r="BE115" i="11" s="1"/>
  <c r="BI111" i="11"/>
  <c r="BH111" i="11"/>
  <c r="BG111" i="11"/>
  <c r="BF111" i="11"/>
  <c r="BE111" i="11"/>
  <c r="T111" i="11"/>
  <c r="R111" i="11"/>
  <c r="P111" i="11"/>
  <c r="BK111" i="11"/>
  <c r="J111" i="11"/>
  <c r="BI108" i="11"/>
  <c r="BH108" i="11"/>
  <c r="BG108" i="11"/>
  <c r="BF108" i="11"/>
  <c r="BE108" i="11"/>
  <c r="T108" i="11"/>
  <c r="R108" i="11"/>
  <c r="P108" i="11"/>
  <c r="BK108" i="11"/>
  <c r="J108" i="11"/>
  <c r="BI104" i="11"/>
  <c r="BH104" i="11"/>
  <c r="BG104" i="11"/>
  <c r="BF104" i="11"/>
  <c r="BE104" i="11"/>
  <c r="T104" i="11"/>
  <c r="R104" i="11"/>
  <c r="P104" i="11"/>
  <c r="BK104" i="11"/>
  <c r="J104" i="11"/>
  <c r="BI101" i="11"/>
  <c r="BH101" i="11"/>
  <c r="BG101" i="11"/>
  <c r="BF101" i="11"/>
  <c r="T101" i="11"/>
  <c r="R101" i="11"/>
  <c r="P101" i="11"/>
  <c r="BK101" i="11"/>
  <c r="J101" i="11"/>
  <c r="BE101" i="11" s="1"/>
  <c r="BI97" i="11"/>
  <c r="BH97" i="11"/>
  <c r="BG97" i="11"/>
  <c r="BF97" i="11"/>
  <c r="T97" i="11"/>
  <c r="R97" i="11"/>
  <c r="P97" i="11"/>
  <c r="BK97" i="11"/>
  <c r="J97" i="11"/>
  <c r="BE97" i="11" s="1"/>
  <c r="BI92" i="11"/>
  <c r="BH92" i="11"/>
  <c r="BG92" i="11"/>
  <c r="BF92" i="11"/>
  <c r="BE92" i="11"/>
  <c r="T92" i="11"/>
  <c r="R92" i="11"/>
  <c r="P92" i="11"/>
  <c r="P84" i="11" s="1"/>
  <c r="P83" i="11" s="1"/>
  <c r="P81" i="11" s="1"/>
  <c r="AU61" i="1" s="1"/>
  <c r="BK92" i="11"/>
  <c r="J92" i="11"/>
  <c r="BI89" i="11"/>
  <c r="BH89" i="11"/>
  <c r="BG89" i="11"/>
  <c r="BF89" i="11"/>
  <c r="BE89" i="11"/>
  <c r="T89" i="11"/>
  <c r="R89" i="11"/>
  <c r="P89" i="11"/>
  <c r="BK89" i="11"/>
  <c r="J89" i="11"/>
  <c r="BI85" i="11"/>
  <c r="F34" i="11" s="1"/>
  <c r="BD61" i="1" s="1"/>
  <c r="BH85" i="11"/>
  <c r="BG85" i="11"/>
  <c r="BF85" i="11"/>
  <c r="T85" i="11"/>
  <c r="R85" i="11"/>
  <c r="P85" i="11"/>
  <c r="BK85" i="11"/>
  <c r="J85" i="11"/>
  <c r="BE85" i="11" s="1"/>
  <c r="J77" i="11"/>
  <c r="F77" i="11"/>
  <c r="J75" i="11"/>
  <c r="F75" i="11"/>
  <c r="E73" i="11"/>
  <c r="F52" i="11"/>
  <c r="J51" i="11"/>
  <c r="F51" i="11"/>
  <c r="F49" i="11"/>
  <c r="E47" i="11"/>
  <c r="J18" i="11"/>
  <c r="E18" i="11"/>
  <c r="F78" i="11" s="1"/>
  <c r="J17" i="11"/>
  <c r="J12" i="11"/>
  <c r="J49" i="11" s="1"/>
  <c r="E7" i="11"/>
  <c r="E45" i="11" s="1"/>
  <c r="T80" i="10"/>
  <c r="T79" i="10" s="1"/>
  <c r="T78" i="10"/>
  <c r="AY60" i="1"/>
  <c r="AX60" i="1"/>
  <c r="AU60" i="1"/>
  <c r="F33" i="10"/>
  <c r="BC60" i="1" s="1"/>
  <c r="J31" i="10"/>
  <c r="AW60" i="1" s="1"/>
  <c r="BI135" i="10"/>
  <c r="BH135" i="10"/>
  <c r="BG135" i="10"/>
  <c r="BF135" i="10"/>
  <c r="BE135" i="10"/>
  <c r="T135" i="10"/>
  <c r="R135" i="10"/>
  <c r="P135" i="10"/>
  <c r="BK135" i="10"/>
  <c r="J135" i="10"/>
  <c r="BI131" i="10"/>
  <c r="BH131" i="10"/>
  <c r="BG131" i="10"/>
  <c r="BF131" i="10"/>
  <c r="BE131" i="10"/>
  <c r="T131" i="10"/>
  <c r="R131" i="10"/>
  <c r="P131" i="10"/>
  <c r="BK131" i="10"/>
  <c r="J131" i="10"/>
  <c r="BI127" i="10"/>
  <c r="BH127" i="10"/>
  <c r="BG127" i="10"/>
  <c r="BF127" i="10"/>
  <c r="T127" i="10"/>
  <c r="R127" i="10"/>
  <c r="P127" i="10"/>
  <c r="BK127" i="10"/>
  <c r="J127" i="10"/>
  <c r="BE127" i="10" s="1"/>
  <c r="BI121" i="10"/>
  <c r="BH121" i="10"/>
  <c r="BG121" i="10"/>
  <c r="BF121" i="10"/>
  <c r="BE121" i="10"/>
  <c r="T121" i="10"/>
  <c r="R121" i="10"/>
  <c r="P121" i="10"/>
  <c r="BK121" i="10"/>
  <c r="J121" i="10"/>
  <c r="BI115" i="10"/>
  <c r="BH115" i="10"/>
  <c r="BG115" i="10"/>
  <c r="BF115" i="10"/>
  <c r="BE115" i="10"/>
  <c r="T115" i="10"/>
  <c r="R115" i="10"/>
  <c r="P115" i="10"/>
  <c r="BK115" i="10"/>
  <c r="J115" i="10"/>
  <c r="BI109" i="10"/>
  <c r="BH109" i="10"/>
  <c r="BG109" i="10"/>
  <c r="BF109" i="10"/>
  <c r="BE109" i="10"/>
  <c r="T109" i="10"/>
  <c r="R109" i="10"/>
  <c r="P109" i="10"/>
  <c r="BK109" i="10"/>
  <c r="J109" i="10"/>
  <c r="BI103" i="10"/>
  <c r="BH103" i="10"/>
  <c r="BG103" i="10"/>
  <c r="BF103" i="10"/>
  <c r="T103" i="10"/>
  <c r="R103" i="10"/>
  <c r="P103" i="10"/>
  <c r="BK103" i="10"/>
  <c r="J103" i="10"/>
  <c r="BE103" i="10" s="1"/>
  <c r="BI97" i="10"/>
  <c r="BH97" i="10"/>
  <c r="BG97" i="10"/>
  <c r="BF97" i="10"/>
  <c r="T97" i="10"/>
  <c r="R97" i="10"/>
  <c r="P97" i="10"/>
  <c r="BK97" i="10"/>
  <c r="J97" i="10"/>
  <c r="BE97" i="10" s="1"/>
  <c r="BI91" i="10"/>
  <c r="BH91" i="10"/>
  <c r="BG91" i="10"/>
  <c r="BF91" i="10"/>
  <c r="BE91" i="10"/>
  <c r="T91" i="10"/>
  <c r="R91" i="10"/>
  <c r="P91" i="10"/>
  <c r="P80" i="10" s="1"/>
  <c r="P79" i="10" s="1"/>
  <c r="P78" i="10" s="1"/>
  <c r="BK91" i="10"/>
  <c r="J91" i="10"/>
  <c r="BI86" i="10"/>
  <c r="BH86" i="10"/>
  <c r="BG86" i="10"/>
  <c r="BF86" i="10"/>
  <c r="BE86" i="10"/>
  <c r="T86" i="10"/>
  <c r="R86" i="10"/>
  <c r="P86" i="10"/>
  <c r="BK86" i="10"/>
  <c r="J86" i="10"/>
  <c r="BI81" i="10"/>
  <c r="BH81" i="10"/>
  <c r="BG81" i="10"/>
  <c r="BF81" i="10"/>
  <c r="T81" i="10"/>
  <c r="R81" i="10"/>
  <c r="P81" i="10"/>
  <c r="BK81" i="10"/>
  <c r="BK80" i="10" s="1"/>
  <c r="J81" i="10"/>
  <c r="BE81" i="10" s="1"/>
  <c r="J74" i="10"/>
  <c r="F74" i="10"/>
  <c r="F72" i="10"/>
  <c r="E70" i="10"/>
  <c r="E68" i="10"/>
  <c r="F52" i="10"/>
  <c r="J51" i="10"/>
  <c r="F51" i="10"/>
  <c r="J49" i="10"/>
  <c r="F49" i="10"/>
  <c r="E47" i="10"/>
  <c r="E45" i="10"/>
  <c r="J18" i="10"/>
  <c r="E18" i="10"/>
  <c r="F75" i="10" s="1"/>
  <c r="J17" i="10"/>
  <c r="J12" i="10"/>
  <c r="J72" i="10" s="1"/>
  <c r="E7" i="10"/>
  <c r="AY59" i="1"/>
  <c r="AX59" i="1"/>
  <c r="BI149" i="9"/>
  <c r="BH149" i="9"/>
  <c r="BG149" i="9"/>
  <c r="BF149" i="9"/>
  <c r="T149" i="9"/>
  <c r="R149" i="9"/>
  <c r="P149" i="9"/>
  <c r="BK149" i="9"/>
  <c r="J149" i="9"/>
  <c r="BE149" i="9" s="1"/>
  <c r="BI143" i="9"/>
  <c r="BH143" i="9"/>
  <c r="BG143" i="9"/>
  <c r="BF143" i="9"/>
  <c r="T143" i="9"/>
  <c r="R143" i="9"/>
  <c r="P143" i="9"/>
  <c r="BK143" i="9"/>
  <c r="J143" i="9"/>
  <c r="BE143" i="9" s="1"/>
  <c r="BI135" i="9"/>
  <c r="BH135" i="9"/>
  <c r="BG135" i="9"/>
  <c r="BF135" i="9"/>
  <c r="T135" i="9"/>
  <c r="R135" i="9"/>
  <c r="P135" i="9"/>
  <c r="BK135" i="9"/>
  <c r="J135" i="9"/>
  <c r="BE135" i="9" s="1"/>
  <c r="BI127" i="9"/>
  <c r="BH127" i="9"/>
  <c r="BG127" i="9"/>
  <c r="BF127" i="9"/>
  <c r="BE127" i="9"/>
  <c r="T127" i="9"/>
  <c r="R127" i="9"/>
  <c r="P127" i="9"/>
  <c r="BK127" i="9"/>
  <c r="J127" i="9"/>
  <c r="BI119" i="9"/>
  <c r="BH119" i="9"/>
  <c r="BG119" i="9"/>
  <c r="BF119" i="9"/>
  <c r="T119" i="9"/>
  <c r="R119" i="9"/>
  <c r="P119" i="9"/>
  <c r="BK119" i="9"/>
  <c r="J119" i="9"/>
  <c r="BE119" i="9" s="1"/>
  <c r="BI111" i="9"/>
  <c r="BH111" i="9"/>
  <c r="BG111" i="9"/>
  <c r="BF111" i="9"/>
  <c r="BE111" i="9"/>
  <c r="T111" i="9"/>
  <c r="R111" i="9"/>
  <c r="P111" i="9"/>
  <c r="BK111" i="9"/>
  <c r="J111" i="9"/>
  <c r="BI103" i="9"/>
  <c r="BH103" i="9"/>
  <c r="BG103" i="9"/>
  <c r="BF103" i="9"/>
  <c r="T103" i="9"/>
  <c r="R103" i="9"/>
  <c r="P103" i="9"/>
  <c r="BK103" i="9"/>
  <c r="J103" i="9"/>
  <c r="BE103" i="9" s="1"/>
  <c r="BI95" i="9"/>
  <c r="BH95" i="9"/>
  <c r="BG95" i="9"/>
  <c r="F32" i="9" s="1"/>
  <c r="BB59" i="1" s="1"/>
  <c r="BF95" i="9"/>
  <c r="BE95" i="9"/>
  <c r="T95" i="9"/>
  <c r="T80" i="9" s="1"/>
  <c r="T79" i="9" s="1"/>
  <c r="T78" i="9" s="1"/>
  <c r="R95" i="9"/>
  <c r="P95" i="9"/>
  <c r="BK95" i="9"/>
  <c r="J95" i="9"/>
  <c r="BI88" i="9"/>
  <c r="BH88" i="9"/>
  <c r="BG88" i="9"/>
  <c r="BF88" i="9"/>
  <c r="T88" i="9"/>
  <c r="R88" i="9"/>
  <c r="P88" i="9"/>
  <c r="BK88" i="9"/>
  <c r="J88" i="9"/>
  <c r="BE88" i="9" s="1"/>
  <c r="BI81" i="9"/>
  <c r="BH81" i="9"/>
  <c r="BG81" i="9"/>
  <c r="BF81" i="9"/>
  <c r="BE81" i="9"/>
  <c r="T81" i="9"/>
  <c r="R81" i="9"/>
  <c r="R80" i="9" s="1"/>
  <c r="R79" i="9" s="1"/>
  <c r="R78" i="9" s="1"/>
  <c r="P81" i="9"/>
  <c r="BK81" i="9"/>
  <c r="J81" i="9"/>
  <c r="F75" i="9"/>
  <c r="J74" i="9"/>
  <c r="F74" i="9"/>
  <c r="F72" i="9"/>
  <c r="E70" i="9"/>
  <c r="J51" i="9"/>
  <c r="F51" i="9"/>
  <c r="F49" i="9"/>
  <c r="E47" i="9"/>
  <c r="E45" i="9"/>
  <c r="J18" i="9"/>
  <c r="E18" i="9"/>
  <c r="F52" i="9" s="1"/>
  <c r="J17" i="9"/>
  <c r="J12" i="9"/>
  <c r="E7" i="9"/>
  <c r="E68" i="9" s="1"/>
  <c r="T175" i="8"/>
  <c r="R175" i="8"/>
  <c r="J175" i="8"/>
  <c r="J60" i="8" s="1"/>
  <c r="BK175" i="8"/>
  <c r="BK161" i="8"/>
  <c r="J161" i="8" s="1"/>
  <c r="J59" i="8" s="1"/>
  <c r="R82" i="8"/>
  <c r="AY58" i="1"/>
  <c r="AX58" i="1"/>
  <c r="J31" i="8"/>
  <c r="AW58" i="1" s="1"/>
  <c r="BI176" i="8"/>
  <c r="BH176" i="8"/>
  <c r="BG176" i="8"/>
  <c r="BF176" i="8"/>
  <c r="BE176" i="8"/>
  <c r="T176" i="8"/>
  <c r="R176" i="8"/>
  <c r="P176" i="8"/>
  <c r="P175" i="8" s="1"/>
  <c r="BK176" i="8"/>
  <c r="J176" i="8"/>
  <c r="BI171" i="8"/>
  <c r="BH171" i="8"/>
  <c r="BG171" i="8"/>
  <c r="BF171" i="8"/>
  <c r="BE171" i="8"/>
  <c r="T171" i="8"/>
  <c r="R171" i="8"/>
  <c r="P171" i="8"/>
  <c r="BK171" i="8"/>
  <c r="J171" i="8"/>
  <c r="BI168" i="8"/>
  <c r="BH168" i="8"/>
  <c r="BG168" i="8"/>
  <c r="BF168" i="8"/>
  <c r="T168" i="8"/>
  <c r="R168" i="8"/>
  <c r="P168" i="8"/>
  <c r="BK168" i="8"/>
  <c r="J168" i="8"/>
  <c r="BE168" i="8" s="1"/>
  <c r="BI166" i="8"/>
  <c r="BH166" i="8"/>
  <c r="BG166" i="8"/>
  <c r="BF166" i="8"/>
  <c r="BE166" i="8"/>
  <c r="T166" i="8"/>
  <c r="R166" i="8"/>
  <c r="P166" i="8"/>
  <c r="BK166" i="8"/>
  <c r="J166" i="8"/>
  <c r="BI164" i="8"/>
  <c r="BH164" i="8"/>
  <c r="BG164" i="8"/>
  <c r="BF164" i="8"/>
  <c r="T164" i="8"/>
  <c r="R164" i="8"/>
  <c r="P164" i="8"/>
  <c r="BK164" i="8"/>
  <c r="J164" i="8"/>
  <c r="BE164" i="8" s="1"/>
  <c r="BI162" i="8"/>
  <c r="BH162" i="8"/>
  <c r="BG162" i="8"/>
  <c r="BF162" i="8"/>
  <c r="BE162" i="8"/>
  <c r="T162" i="8"/>
  <c r="R162" i="8"/>
  <c r="P162" i="8"/>
  <c r="BK162" i="8"/>
  <c r="J162" i="8"/>
  <c r="BI156" i="8"/>
  <c r="BH156" i="8"/>
  <c r="BG156" i="8"/>
  <c r="BF156" i="8"/>
  <c r="T156" i="8"/>
  <c r="R156" i="8"/>
  <c r="P156" i="8"/>
  <c r="BK156" i="8"/>
  <c r="J156" i="8"/>
  <c r="BE156" i="8" s="1"/>
  <c r="BI151" i="8"/>
  <c r="BH151" i="8"/>
  <c r="BG151" i="8"/>
  <c r="BF151" i="8"/>
  <c r="T151" i="8"/>
  <c r="R151" i="8"/>
  <c r="P151" i="8"/>
  <c r="BK151" i="8"/>
  <c r="J151" i="8"/>
  <c r="BE151" i="8" s="1"/>
  <c r="BI147" i="8"/>
  <c r="BH147" i="8"/>
  <c r="BG147" i="8"/>
  <c r="BF147" i="8"/>
  <c r="BE147" i="8"/>
  <c r="T147" i="8"/>
  <c r="R147" i="8"/>
  <c r="P147" i="8"/>
  <c r="BK147" i="8"/>
  <c r="J147" i="8"/>
  <c r="BI143" i="8"/>
  <c r="BH143" i="8"/>
  <c r="BG143" i="8"/>
  <c r="BF143" i="8"/>
  <c r="BE143" i="8"/>
  <c r="T143" i="8"/>
  <c r="R143" i="8"/>
  <c r="P143" i="8"/>
  <c r="BK143" i="8"/>
  <c r="J143" i="8"/>
  <c r="BI139" i="8"/>
  <c r="BH139" i="8"/>
  <c r="BG139" i="8"/>
  <c r="BF139" i="8"/>
  <c r="T139" i="8"/>
  <c r="R139" i="8"/>
  <c r="P139" i="8"/>
  <c r="BK139" i="8"/>
  <c r="J139" i="8"/>
  <c r="BE139" i="8" s="1"/>
  <c r="BI136" i="8"/>
  <c r="BH136" i="8"/>
  <c r="BG136" i="8"/>
  <c r="BF136" i="8"/>
  <c r="T136" i="8"/>
  <c r="R136" i="8"/>
  <c r="P136" i="8"/>
  <c r="BK136" i="8"/>
  <c r="J136" i="8"/>
  <c r="BE136" i="8" s="1"/>
  <c r="BI130" i="8"/>
  <c r="BH130" i="8"/>
  <c r="BG130" i="8"/>
  <c r="BF130" i="8"/>
  <c r="BE130" i="8"/>
  <c r="T130" i="8"/>
  <c r="R130" i="8"/>
  <c r="P130" i="8"/>
  <c r="BK130" i="8"/>
  <c r="J130" i="8"/>
  <c r="BI119" i="8"/>
  <c r="BH119" i="8"/>
  <c r="BG119" i="8"/>
  <c r="BF119" i="8"/>
  <c r="BE119" i="8"/>
  <c r="T119" i="8"/>
  <c r="R119" i="8"/>
  <c r="P119" i="8"/>
  <c r="BK119" i="8"/>
  <c r="J119" i="8"/>
  <c r="BI113" i="8"/>
  <c r="BH113" i="8"/>
  <c r="BG113" i="8"/>
  <c r="BF113" i="8"/>
  <c r="T113" i="8"/>
  <c r="R113" i="8"/>
  <c r="P113" i="8"/>
  <c r="BK113" i="8"/>
  <c r="J113" i="8"/>
  <c r="BE113" i="8" s="1"/>
  <c r="BI107" i="8"/>
  <c r="BH107" i="8"/>
  <c r="BG107" i="8"/>
  <c r="BF107" i="8"/>
  <c r="BE107" i="8"/>
  <c r="T107" i="8"/>
  <c r="R107" i="8"/>
  <c r="P107" i="8"/>
  <c r="BK107" i="8"/>
  <c r="J107" i="8"/>
  <c r="BI103" i="8"/>
  <c r="BH103" i="8"/>
  <c r="BG103" i="8"/>
  <c r="BF103" i="8"/>
  <c r="BE103" i="8"/>
  <c r="T103" i="8"/>
  <c r="R103" i="8"/>
  <c r="P103" i="8"/>
  <c r="BK103" i="8"/>
  <c r="J103" i="8"/>
  <c r="BI100" i="8"/>
  <c r="BH100" i="8"/>
  <c r="BG100" i="8"/>
  <c r="BF100" i="8"/>
  <c r="BE100" i="8"/>
  <c r="T100" i="8"/>
  <c r="R100" i="8"/>
  <c r="P100" i="8"/>
  <c r="BK100" i="8"/>
  <c r="J100" i="8"/>
  <c r="BI99" i="8"/>
  <c r="BH99" i="8"/>
  <c r="BG99" i="8"/>
  <c r="BF99" i="8"/>
  <c r="T99" i="8"/>
  <c r="R99" i="8"/>
  <c r="P99" i="8"/>
  <c r="BK99" i="8"/>
  <c r="J99" i="8"/>
  <c r="BE99" i="8" s="1"/>
  <c r="BI93" i="8"/>
  <c r="BH93" i="8"/>
  <c r="BG93" i="8"/>
  <c r="BF93" i="8"/>
  <c r="BE93" i="8"/>
  <c r="T93" i="8"/>
  <c r="R93" i="8"/>
  <c r="P93" i="8"/>
  <c r="BK93" i="8"/>
  <c r="J93" i="8"/>
  <c r="BI92" i="8"/>
  <c r="BH92" i="8"/>
  <c r="BG92" i="8"/>
  <c r="BF92" i="8"/>
  <c r="BE92" i="8"/>
  <c r="T92" i="8"/>
  <c r="R92" i="8"/>
  <c r="P92" i="8"/>
  <c r="BK92" i="8"/>
  <c r="J92" i="8"/>
  <c r="BI87" i="8"/>
  <c r="F34" i="8" s="1"/>
  <c r="BD58" i="1" s="1"/>
  <c r="BH87" i="8"/>
  <c r="BG87" i="8"/>
  <c r="BF87" i="8"/>
  <c r="BE87" i="8"/>
  <c r="T87" i="8"/>
  <c r="R87" i="8"/>
  <c r="P87" i="8"/>
  <c r="BK87" i="8"/>
  <c r="BK82" i="8" s="1"/>
  <c r="J87" i="8"/>
  <c r="BI86" i="8"/>
  <c r="BH86" i="8"/>
  <c r="BG86" i="8"/>
  <c r="BF86" i="8"/>
  <c r="T86" i="8"/>
  <c r="R86" i="8"/>
  <c r="P86" i="8"/>
  <c r="BK86" i="8"/>
  <c r="J86" i="8"/>
  <c r="BE86" i="8" s="1"/>
  <c r="BI83" i="8"/>
  <c r="BH83" i="8"/>
  <c r="BG83" i="8"/>
  <c r="BF83" i="8"/>
  <c r="BE83" i="8"/>
  <c r="T83" i="8"/>
  <c r="T82" i="8" s="1"/>
  <c r="R83" i="8"/>
  <c r="P83" i="8"/>
  <c r="BK83" i="8"/>
  <c r="J83" i="8"/>
  <c r="J76" i="8"/>
  <c r="F76" i="8"/>
  <c r="J74" i="8"/>
  <c r="F74" i="8"/>
  <c r="E72" i="8"/>
  <c r="J51" i="8"/>
  <c r="F51" i="8"/>
  <c r="F49" i="8"/>
  <c r="E47" i="8"/>
  <c r="E45" i="8"/>
  <c r="J18" i="8"/>
  <c r="E18" i="8"/>
  <c r="J17" i="8"/>
  <c r="J12" i="8"/>
  <c r="J49" i="8" s="1"/>
  <c r="E7" i="8"/>
  <c r="E70" i="8" s="1"/>
  <c r="R141" i="7"/>
  <c r="BK141" i="7"/>
  <c r="J141" i="7" s="1"/>
  <c r="J60" i="7" s="1"/>
  <c r="R134" i="7"/>
  <c r="AY57" i="1"/>
  <c r="AX57" i="1"/>
  <c r="J31" i="7"/>
  <c r="AW57" i="1" s="1"/>
  <c r="BI142" i="7"/>
  <c r="BH142" i="7"/>
  <c r="BG142" i="7"/>
  <c r="BF142" i="7"/>
  <c r="BE142" i="7"/>
  <c r="T142" i="7"/>
  <c r="T141" i="7" s="1"/>
  <c r="R142" i="7"/>
  <c r="P142" i="7"/>
  <c r="P141" i="7" s="1"/>
  <c r="BK142" i="7"/>
  <c r="J142" i="7"/>
  <c r="BI139" i="7"/>
  <c r="BH139" i="7"/>
  <c r="BG139" i="7"/>
  <c r="BF139" i="7"/>
  <c r="BE139" i="7"/>
  <c r="T139" i="7"/>
  <c r="R139" i="7"/>
  <c r="P139" i="7"/>
  <c r="BK139" i="7"/>
  <c r="J139" i="7"/>
  <c r="BI137" i="7"/>
  <c r="BH137" i="7"/>
  <c r="BG137" i="7"/>
  <c r="BF137" i="7"/>
  <c r="BE137" i="7"/>
  <c r="T137" i="7"/>
  <c r="R137" i="7"/>
  <c r="P137" i="7"/>
  <c r="P134" i="7" s="1"/>
  <c r="BK137" i="7"/>
  <c r="J137" i="7"/>
  <c r="BI135" i="7"/>
  <c r="F34" i="7" s="1"/>
  <c r="BD57" i="1" s="1"/>
  <c r="BH135" i="7"/>
  <c r="BG135" i="7"/>
  <c r="BF135" i="7"/>
  <c r="BE135" i="7"/>
  <c r="T135" i="7"/>
  <c r="T134" i="7" s="1"/>
  <c r="R135" i="7"/>
  <c r="P135" i="7"/>
  <c r="BK135" i="7"/>
  <c r="BK134" i="7" s="1"/>
  <c r="J134" i="7" s="1"/>
  <c r="J59" i="7" s="1"/>
  <c r="J135" i="7"/>
  <c r="BI130" i="7"/>
  <c r="BH130" i="7"/>
  <c r="BG130" i="7"/>
  <c r="BF130" i="7"/>
  <c r="T130" i="7"/>
  <c r="R130" i="7"/>
  <c r="P130" i="7"/>
  <c r="BK130" i="7"/>
  <c r="J130" i="7"/>
  <c r="BE130" i="7" s="1"/>
  <c r="BI126" i="7"/>
  <c r="BH126" i="7"/>
  <c r="BG126" i="7"/>
  <c r="BF126" i="7"/>
  <c r="T126" i="7"/>
  <c r="R126" i="7"/>
  <c r="P126" i="7"/>
  <c r="BK126" i="7"/>
  <c r="J126" i="7"/>
  <c r="BE126" i="7" s="1"/>
  <c r="BI122" i="7"/>
  <c r="BH122" i="7"/>
  <c r="BG122" i="7"/>
  <c r="BF122" i="7"/>
  <c r="T122" i="7"/>
  <c r="R122" i="7"/>
  <c r="P122" i="7"/>
  <c r="BK122" i="7"/>
  <c r="J122" i="7"/>
  <c r="BE122" i="7" s="1"/>
  <c r="BI118" i="7"/>
  <c r="BH118" i="7"/>
  <c r="BG118" i="7"/>
  <c r="BF118" i="7"/>
  <c r="T118" i="7"/>
  <c r="R118" i="7"/>
  <c r="P118" i="7"/>
  <c r="BK118" i="7"/>
  <c r="J118" i="7"/>
  <c r="BE118" i="7" s="1"/>
  <c r="BI113" i="7"/>
  <c r="BH113" i="7"/>
  <c r="BG113" i="7"/>
  <c r="BF113" i="7"/>
  <c r="BE113" i="7"/>
  <c r="T113" i="7"/>
  <c r="R113" i="7"/>
  <c r="P113" i="7"/>
  <c r="BK113" i="7"/>
  <c r="J113" i="7"/>
  <c r="BI107" i="7"/>
  <c r="BH107" i="7"/>
  <c r="BG107" i="7"/>
  <c r="BF107" i="7"/>
  <c r="T107" i="7"/>
  <c r="R107" i="7"/>
  <c r="P107" i="7"/>
  <c r="BK107" i="7"/>
  <c r="J107" i="7"/>
  <c r="BE107" i="7" s="1"/>
  <c r="BI102" i="7"/>
  <c r="BH102" i="7"/>
  <c r="BG102" i="7"/>
  <c r="BF102" i="7"/>
  <c r="BE102" i="7"/>
  <c r="T102" i="7"/>
  <c r="R102" i="7"/>
  <c r="P102" i="7"/>
  <c r="BK102" i="7"/>
  <c r="J102" i="7"/>
  <c r="BI97" i="7"/>
  <c r="BH97" i="7"/>
  <c r="BG97" i="7"/>
  <c r="BF97" i="7"/>
  <c r="T97" i="7"/>
  <c r="R97" i="7"/>
  <c r="P97" i="7"/>
  <c r="BK97" i="7"/>
  <c r="J97" i="7"/>
  <c r="BE97" i="7" s="1"/>
  <c r="BI94" i="7"/>
  <c r="BH94" i="7"/>
  <c r="BG94" i="7"/>
  <c r="BF94" i="7"/>
  <c r="BE94" i="7"/>
  <c r="T94" i="7"/>
  <c r="R94" i="7"/>
  <c r="P94" i="7"/>
  <c r="BK94" i="7"/>
  <c r="J94" i="7"/>
  <c r="BI91" i="7"/>
  <c r="BH91" i="7"/>
  <c r="BG91" i="7"/>
  <c r="BF91" i="7"/>
  <c r="T91" i="7"/>
  <c r="R91" i="7"/>
  <c r="P91" i="7"/>
  <c r="BK91" i="7"/>
  <c r="J91" i="7"/>
  <c r="BE91" i="7" s="1"/>
  <c r="BI89" i="7"/>
  <c r="BH89" i="7"/>
  <c r="BG89" i="7"/>
  <c r="BF89" i="7"/>
  <c r="T89" i="7"/>
  <c r="R89" i="7"/>
  <c r="P89" i="7"/>
  <c r="BK89" i="7"/>
  <c r="J89" i="7"/>
  <c r="BE89" i="7" s="1"/>
  <c r="BI86" i="7"/>
  <c r="BH86" i="7"/>
  <c r="BG86" i="7"/>
  <c r="BF86" i="7"/>
  <c r="T86" i="7"/>
  <c r="R86" i="7"/>
  <c r="P86" i="7"/>
  <c r="P82" i="7" s="1"/>
  <c r="P81" i="7" s="1"/>
  <c r="P80" i="7" s="1"/>
  <c r="AU57" i="1" s="1"/>
  <c r="BK86" i="7"/>
  <c r="J86" i="7"/>
  <c r="BE86" i="7" s="1"/>
  <c r="F30" i="7" s="1"/>
  <c r="AZ57" i="1" s="1"/>
  <c r="BI83" i="7"/>
  <c r="BH83" i="7"/>
  <c r="BG83" i="7"/>
  <c r="BF83" i="7"/>
  <c r="BE83" i="7"/>
  <c r="T83" i="7"/>
  <c r="T82" i="7" s="1"/>
  <c r="T81" i="7" s="1"/>
  <c r="T80" i="7" s="1"/>
  <c r="R83" i="7"/>
  <c r="R82" i="7" s="1"/>
  <c r="R81" i="7" s="1"/>
  <c r="R80" i="7" s="1"/>
  <c r="P83" i="7"/>
  <c r="BK83" i="7"/>
  <c r="J83" i="7"/>
  <c r="J76" i="7"/>
  <c r="F76" i="7"/>
  <c r="J74" i="7"/>
  <c r="F74" i="7"/>
  <c r="E72" i="7"/>
  <c r="E70" i="7"/>
  <c r="F52" i="7"/>
  <c r="J51" i="7"/>
  <c r="F51" i="7"/>
  <c r="F49" i="7"/>
  <c r="E47" i="7"/>
  <c r="J18" i="7"/>
  <c r="E18" i="7"/>
  <c r="F77" i="7" s="1"/>
  <c r="J17" i="7"/>
  <c r="J12" i="7"/>
  <c r="J49" i="7" s="1"/>
  <c r="E7" i="7"/>
  <c r="E45" i="7" s="1"/>
  <c r="T213" i="6"/>
  <c r="P213" i="6"/>
  <c r="T205" i="6"/>
  <c r="J205" i="6"/>
  <c r="J62" i="6" s="1"/>
  <c r="T197" i="6"/>
  <c r="R145" i="6"/>
  <c r="AY56" i="1"/>
  <c r="AX56" i="1"/>
  <c r="BI214" i="6"/>
  <c r="BH214" i="6"/>
  <c r="BG214" i="6"/>
  <c r="BF214" i="6"/>
  <c r="BE214" i="6"/>
  <c r="T214" i="6"/>
  <c r="R214" i="6"/>
  <c r="R213" i="6" s="1"/>
  <c r="P214" i="6"/>
  <c r="BK214" i="6"/>
  <c r="BK213" i="6" s="1"/>
  <c r="J213" i="6" s="1"/>
  <c r="J63" i="6" s="1"/>
  <c r="J214" i="6"/>
  <c r="BI211" i="6"/>
  <c r="BH211" i="6"/>
  <c r="BG211" i="6"/>
  <c r="BF211" i="6"/>
  <c r="T211" i="6"/>
  <c r="R211" i="6"/>
  <c r="P211" i="6"/>
  <c r="BK211" i="6"/>
  <c r="J211" i="6"/>
  <c r="BE211" i="6" s="1"/>
  <c r="BI208" i="6"/>
  <c r="BH208" i="6"/>
  <c r="BG208" i="6"/>
  <c r="BF208" i="6"/>
  <c r="T208" i="6"/>
  <c r="R208" i="6"/>
  <c r="P208" i="6"/>
  <c r="BK208" i="6"/>
  <c r="J208" i="6"/>
  <c r="BE208" i="6" s="1"/>
  <c r="BI206" i="6"/>
  <c r="BH206" i="6"/>
  <c r="BG206" i="6"/>
  <c r="BF206" i="6"/>
  <c r="BE206" i="6"/>
  <c r="T206" i="6"/>
  <c r="R206" i="6"/>
  <c r="R205" i="6" s="1"/>
  <c r="P206" i="6"/>
  <c r="BK206" i="6"/>
  <c r="BK205" i="6" s="1"/>
  <c r="J206" i="6"/>
  <c r="BI202" i="6"/>
  <c r="BH202" i="6"/>
  <c r="BG202" i="6"/>
  <c r="BF202" i="6"/>
  <c r="BE202" i="6"/>
  <c r="T202" i="6"/>
  <c r="R202" i="6"/>
  <c r="P202" i="6"/>
  <c r="BK202" i="6"/>
  <c r="J202" i="6"/>
  <c r="BI199" i="6"/>
  <c r="BH199" i="6"/>
  <c r="BG199" i="6"/>
  <c r="BF199" i="6"/>
  <c r="BE199" i="6"/>
  <c r="T199" i="6"/>
  <c r="R199" i="6"/>
  <c r="P199" i="6"/>
  <c r="BK199" i="6"/>
  <c r="J199" i="6"/>
  <c r="BI198" i="6"/>
  <c r="BH198" i="6"/>
  <c r="BG198" i="6"/>
  <c r="BF198" i="6"/>
  <c r="T198" i="6"/>
  <c r="R198" i="6"/>
  <c r="R197" i="6" s="1"/>
  <c r="P198" i="6"/>
  <c r="P197" i="6" s="1"/>
  <c r="BK198" i="6"/>
  <c r="J198" i="6"/>
  <c r="BE198" i="6" s="1"/>
  <c r="BI195" i="6"/>
  <c r="BH195" i="6"/>
  <c r="BG195" i="6"/>
  <c r="BF195" i="6"/>
  <c r="BE195" i="6"/>
  <c r="T195" i="6"/>
  <c r="R195" i="6"/>
  <c r="P195" i="6"/>
  <c r="BK195" i="6"/>
  <c r="J195" i="6"/>
  <c r="BI192" i="6"/>
  <c r="BH192" i="6"/>
  <c r="BG192" i="6"/>
  <c r="BF192" i="6"/>
  <c r="T192" i="6"/>
  <c r="R192" i="6"/>
  <c r="P192" i="6"/>
  <c r="BK192" i="6"/>
  <c r="J192" i="6"/>
  <c r="BE192" i="6" s="1"/>
  <c r="BI191" i="6"/>
  <c r="BH191" i="6"/>
  <c r="BG191" i="6"/>
  <c r="BF191" i="6"/>
  <c r="BE191" i="6"/>
  <c r="T191" i="6"/>
  <c r="R191" i="6"/>
  <c r="P191" i="6"/>
  <c r="BK191" i="6"/>
  <c r="J191" i="6"/>
  <c r="BI190" i="6"/>
  <c r="BH190" i="6"/>
  <c r="BG190" i="6"/>
  <c r="BF190" i="6"/>
  <c r="BE190" i="6"/>
  <c r="T190" i="6"/>
  <c r="R190" i="6"/>
  <c r="P190" i="6"/>
  <c r="BK190" i="6"/>
  <c r="J190" i="6"/>
  <c r="BI186" i="6"/>
  <c r="BH186" i="6"/>
  <c r="BG186" i="6"/>
  <c r="BF186" i="6"/>
  <c r="BE186" i="6"/>
  <c r="T186" i="6"/>
  <c r="R186" i="6"/>
  <c r="P186" i="6"/>
  <c r="BK186" i="6"/>
  <c r="J186" i="6"/>
  <c r="BI182" i="6"/>
  <c r="BH182" i="6"/>
  <c r="BG182" i="6"/>
  <c r="BF182" i="6"/>
  <c r="T182" i="6"/>
  <c r="R182" i="6"/>
  <c r="P182" i="6"/>
  <c r="BK182" i="6"/>
  <c r="J182" i="6"/>
  <c r="BE182" i="6" s="1"/>
  <c r="BI177" i="6"/>
  <c r="BH177" i="6"/>
  <c r="BG177" i="6"/>
  <c r="BF177" i="6"/>
  <c r="BE177" i="6"/>
  <c r="T177" i="6"/>
  <c r="R177" i="6"/>
  <c r="P177" i="6"/>
  <c r="BK177" i="6"/>
  <c r="J177" i="6"/>
  <c r="BI174" i="6"/>
  <c r="BH174" i="6"/>
  <c r="BG174" i="6"/>
  <c r="BF174" i="6"/>
  <c r="BE174" i="6"/>
  <c r="T174" i="6"/>
  <c r="R174" i="6"/>
  <c r="P174" i="6"/>
  <c r="BK174" i="6"/>
  <c r="J174" i="6"/>
  <c r="BI172" i="6"/>
  <c r="BH172" i="6"/>
  <c r="BG172" i="6"/>
  <c r="BF172" i="6"/>
  <c r="BE172" i="6"/>
  <c r="T172" i="6"/>
  <c r="R172" i="6"/>
  <c r="P172" i="6"/>
  <c r="BK172" i="6"/>
  <c r="J172" i="6"/>
  <c r="BI169" i="6"/>
  <c r="BH169" i="6"/>
  <c r="BG169" i="6"/>
  <c r="BF169" i="6"/>
  <c r="T169" i="6"/>
  <c r="R169" i="6"/>
  <c r="P169" i="6"/>
  <c r="BK169" i="6"/>
  <c r="J169" i="6"/>
  <c r="BE169" i="6" s="1"/>
  <c r="BI163" i="6"/>
  <c r="BH163" i="6"/>
  <c r="BG163" i="6"/>
  <c r="BF163" i="6"/>
  <c r="BE163" i="6"/>
  <c r="T163" i="6"/>
  <c r="R163" i="6"/>
  <c r="P163" i="6"/>
  <c r="BK163" i="6"/>
  <c r="J163" i="6"/>
  <c r="BI161" i="6"/>
  <c r="BH161" i="6"/>
  <c r="BG161" i="6"/>
  <c r="BF161" i="6"/>
  <c r="BE161" i="6"/>
  <c r="T161" i="6"/>
  <c r="R161" i="6"/>
  <c r="P161" i="6"/>
  <c r="BK161" i="6"/>
  <c r="J161" i="6"/>
  <c r="BI152" i="6"/>
  <c r="BH152" i="6"/>
  <c r="BG152" i="6"/>
  <c r="BF152" i="6"/>
  <c r="BE152" i="6"/>
  <c r="T152" i="6"/>
  <c r="R152" i="6"/>
  <c r="P152" i="6"/>
  <c r="BK152" i="6"/>
  <c r="BK151" i="6" s="1"/>
  <c r="J151" i="6" s="1"/>
  <c r="J60" i="6" s="1"/>
  <c r="J152" i="6"/>
  <c r="BI146" i="6"/>
  <c r="BH146" i="6"/>
  <c r="BG146" i="6"/>
  <c r="BF146" i="6"/>
  <c r="BE146" i="6"/>
  <c r="T146" i="6"/>
  <c r="T145" i="6" s="1"/>
  <c r="R146" i="6"/>
  <c r="P146" i="6"/>
  <c r="P145" i="6" s="1"/>
  <c r="BK146" i="6"/>
  <c r="BK145" i="6" s="1"/>
  <c r="J145" i="6" s="1"/>
  <c r="J59" i="6" s="1"/>
  <c r="J146" i="6"/>
  <c r="BI140" i="6"/>
  <c r="BH140" i="6"/>
  <c r="BG140" i="6"/>
  <c r="BF140" i="6"/>
  <c r="BE140" i="6"/>
  <c r="T140" i="6"/>
  <c r="R140" i="6"/>
  <c r="P140" i="6"/>
  <c r="BK140" i="6"/>
  <c r="J140" i="6"/>
  <c r="BI136" i="6"/>
  <c r="BH136" i="6"/>
  <c r="BG136" i="6"/>
  <c r="BF136" i="6"/>
  <c r="BE136" i="6"/>
  <c r="T136" i="6"/>
  <c r="R136" i="6"/>
  <c r="P136" i="6"/>
  <c r="BK136" i="6"/>
  <c r="J136" i="6"/>
  <c r="BI132" i="6"/>
  <c r="BH132" i="6"/>
  <c r="BG132" i="6"/>
  <c r="BF132" i="6"/>
  <c r="T132" i="6"/>
  <c r="R132" i="6"/>
  <c r="P132" i="6"/>
  <c r="BK132" i="6"/>
  <c r="J132" i="6"/>
  <c r="BE132" i="6" s="1"/>
  <c r="BI128" i="6"/>
  <c r="BH128" i="6"/>
  <c r="BG128" i="6"/>
  <c r="BF128" i="6"/>
  <c r="T128" i="6"/>
  <c r="R128" i="6"/>
  <c r="P128" i="6"/>
  <c r="BK128" i="6"/>
  <c r="J128" i="6"/>
  <c r="BE128" i="6" s="1"/>
  <c r="BI124" i="6"/>
  <c r="BH124" i="6"/>
  <c r="BG124" i="6"/>
  <c r="BF124" i="6"/>
  <c r="BE124" i="6"/>
  <c r="T124" i="6"/>
  <c r="R124" i="6"/>
  <c r="P124" i="6"/>
  <c r="BK124" i="6"/>
  <c r="J124" i="6"/>
  <c r="BI119" i="6"/>
  <c r="BH119" i="6"/>
  <c r="BG119" i="6"/>
  <c r="BF119" i="6"/>
  <c r="BE119" i="6"/>
  <c r="T119" i="6"/>
  <c r="R119" i="6"/>
  <c r="P119" i="6"/>
  <c r="BK119" i="6"/>
  <c r="J119" i="6"/>
  <c r="BI115" i="6"/>
  <c r="BH115" i="6"/>
  <c r="BG115" i="6"/>
  <c r="BF115" i="6"/>
  <c r="T115" i="6"/>
  <c r="R115" i="6"/>
  <c r="P115" i="6"/>
  <c r="BK115" i="6"/>
  <c r="J115" i="6"/>
  <c r="BE115" i="6" s="1"/>
  <c r="BI112" i="6"/>
  <c r="BH112" i="6"/>
  <c r="BG112" i="6"/>
  <c r="BF112" i="6"/>
  <c r="T112" i="6"/>
  <c r="R112" i="6"/>
  <c r="P112" i="6"/>
  <c r="BK112" i="6"/>
  <c r="J112" i="6"/>
  <c r="BE112" i="6" s="1"/>
  <c r="BI107" i="6"/>
  <c r="BH107" i="6"/>
  <c r="BG107" i="6"/>
  <c r="BF107" i="6"/>
  <c r="BE107" i="6"/>
  <c r="T107" i="6"/>
  <c r="R107" i="6"/>
  <c r="P107" i="6"/>
  <c r="BK107" i="6"/>
  <c r="J107" i="6"/>
  <c r="BI104" i="6"/>
  <c r="BH104" i="6"/>
  <c r="BG104" i="6"/>
  <c r="BF104" i="6"/>
  <c r="BE104" i="6"/>
  <c r="T104" i="6"/>
  <c r="R104" i="6"/>
  <c r="P104" i="6"/>
  <c r="BK104" i="6"/>
  <c r="J104" i="6"/>
  <c r="BI97" i="6"/>
  <c r="BH97" i="6"/>
  <c r="BG97" i="6"/>
  <c r="BF97" i="6"/>
  <c r="J31" i="6" s="1"/>
  <c r="AW56" i="1" s="1"/>
  <c r="BE97" i="6"/>
  <c r="T97" i="6"/>
  <c r="R97" i="6"/>
  <c r="P97" i="6"/>
  <c r="BK97" i="6"/>
  <c r="J97" i="6"/>
  <c r="BI94" i="6"/>
  <c r="BH94" i="6"/>
  <c r="BG94" i="6"/>
  <c r="F32" i="6" s="1"/>
  <c r="BB56" i="1" s="1"/>
  <c r="BF94" i="6"/>
  <c r="T94" i="6"/>
  <c r="R94" i="6"/>
  <c r="P94" i="6"/>
  <c r="BK94" i="6"/>
  <c r="J94" i="6"/>
  <c r="BE94" i="6" s="1"/>
  <c r="BI90" i="6"/>
  <c r="BH90" i="6"/>
  <c r="BG90" i="6"/>
  <c r="BF90" i="6"/>
  <c r="BE90" i="6"/>
  <c r="T90" i="6"/>
  <c r="R90" i="6"/>
  <c r="P90" i="6"/>
  <c r="BK90" i="6"/>
  <c r="J90" i="6"/>
  <c r="BI86" i="6"/>
  <c r="BH86" i="6"/>
  <c r="BG86" i="6"/>
  <c r="BF86" i="6"/>
  <c r="BE86" i="6"/>
  <c r="T86" i="6"/>
  <c r="R86" i="6"/>
  <c r="R85" i="6" s="1"/>
  <c r="P86" i="6"/>
  <c r="BK86" i="6"/>
  <c r="J86" i="6"/>
  <c r="J79" i="6"/>
  <c r="F79" i="6"/>
  <c r="F77" i="6"/>
  <c r="E75" i="6"/>
  <c r="E73" i="6"/>
  <c r="F52" i="6"/>
  <c r="J51" i="6"/>
  <c r="F51" i="6"/>
  <c r="F49" i="6"/>
  <c r="E47" i="6"/>
  <c r="J18" i="6"/>
  <c r="E18" i="6"/>
  <c r="F80" i="6" s="1"/>
  <c r="J17" i="6"/>
  <c r="J12" i="6"/>
  <c r="E7" i="6"/>
  <c r="E45" i="6" s="1"/>
  <c r="T216" i="5"/>
  <c r="J208" i="5"/>
  <c r="J201" i="5"/>
  <c r="J61" i="5" s="1"/>
  <c r="BK201" i="5"/>
  <c r="R145" i="5"/>
  <c r="P145" i="5"/>
  <c r="AY55" i="1"/>
  <c r="AX55" i="1"/>
  <c r="F30" i="5"/>
  <c r="AZ55" i="1" s="1"/>
  <c r="BI217" i="5"/>
  <c r="BH217" i="5"/>
  <c r="BG217" i="5"/>
  <c r="BF217" i="5"/>
  <c r="T217" i="5"/>
  <c r="R217" i="5"/>
  <c r="R216" i="5" s="1"/>
  <c r="P217" i="5"/>
  <c r="P216" i="5" s="1"/>
  <c r="BK217" i="5"/>
  <c r="BK216" i="5" s="1"/>
  <c r="J216" i="5" s="1"/>
  <c r="J63" i="5" s="1"/>
  <c r="J217" i="5"/>
  <c r="BE217" i="5" s="1"/>
  <c r="BI214" i="5"/>
  <c r="BH214" i="5"/>
  <c r="BG214" i="5"/>
  <c r="BF214" i="5"/>
  <c r="BE214" i="5"/>
  <c r="T214" i="5"/>
  <c r="R214" i="5"/>
  <c r="R208" i="5" s="1"/>
  <c r="P214" i="5"/>
  <c r="BK214" i="5"/>
  <c r="J214" i="5"/>
  <c r="BI211" i="5"/>
  <c r="BH211" i="5"/>
  <c r="BG211" i="5"/>
  <c r="BF211" i="5"/>
  <c r="BE211" i="5"/>
  <c r="T211" i="5"/>
  <c r="R211" i="5"/>
  <c r="P211" i="5"/>
  <c r="BK211" i="5"/>
  <c r="J211" i="5"/>
  <c r="BI209" i="5"/>
  <c r="BH209" i="5"/>
  <c r="BG209" i="5"/>
  <c r="BF209" i="5"/>
  <c r="T209" i="5"/>
  <c r="R209" i="5"/>
  <c r="P209" i="5"/>
  <c r="BK209" i="5"/>
  <c r="BK208" i="5" s="1"/>
  <c r="J209" i="5"/>
  <c r="BE209" i="5" s="1"/>
  <c r="J62" i="5"/>
  <c r="BI205" i="5"/>
  <c r="BH205" i="5"/>
  <c r="BG205" i="5"/>
  <c r="BF205" i="5"/>
  <c r="BE205" i="5"/>
  <c r="T205" i="5"/>
  <c r="R205" i="5"/>
  <c r="P205" i="5"/>
  <c r="BK205" i="5"/>
  <c r="J205" i="5"/>
  <c r="BI202" i="5"/>
  <c r="BH202" i="5"/>
  <c r="BG202" i="5"/>
  <c r="BF202" i="5"/>
  <c r="BE202" i="5"/>
  <c r="T202" i="5"/>
  <c r="T201" i="5" s="1"/>
  <c r="R202" i="5"/>
  <c r="R201" i="5" s="1"/>
  <c r="P202" i="5"/>
  <c r="BK202" i="5"/>
  <c r="J202" i="5"/>
  <c r="BI200" i="5"/>
  <c r="BH200" i="5"/>
  <c r="BG200" i="5"/>
  <c r="BF200" i="5"/>
  <c r="T200" i="5"/>
  <c r="R200" i="5"/>
  <c r="P200" i="5"/>
  <c r="BK200" i="5"/>
  <c r="J200" i="5"/>
  <c r="BE200" i="5" s="1"/>
  <c r="BI197" i="5"/>
  <c r="BH197" i="5"/>
  <c r="BG197" i="5"/>
  <c r="BF197" i="5"/>
  <c r="T197" i="5"/>
  <c r="R197" i="5"/>
  <c r="P197" i="5"/>
  <c r="BK197" i="5"/>
  <c r="J197" i="5"/>
  <c r="BE197" i="5" s="1"/>
  <c r="BI196" i="5"/>
  <c r="BH196" i="5"/>
  <c r="BG196" i="5"/>
  <c r="BF196" i="5"/>
  <c r="T196" i="5"/>
  <c r="R196" i="5"/>
  <c r="P196" i="5"/>
  <c r="BK196" i="5"/>
  <c r="J196" i="5"/>
  <c r="BE196" i="5" s="1"/>
  <c r="BI195" i="5"/>
  <c r="BH195" i="5"/>
  <c r="BG195" i="5"/>
  <c r="BF195" i="5"/>
  <c r="T195" i="5"/>
  <c r="R195" i="5"/>
  <c r="P195" i="5"/>
  <c r="BK195" i="5"/>
  <c r="J195" i="5"/>
  <c r="BE195" i="5" s="1"/>
  <c r="BI191" i="5"/>
  <c r="BH191" i="5"/>
  <c r="BG191" i="5"/>
  <c r="BF191" i="5"/>
  <c r="T191" i="5"/>
  <c r="R191" i="5"/>
  <c r="P191" i="5"/>
  <c r="BK191" i="5"/>
  <c r="J191" i="5"/>
  <c r="BE191" i="5" s="1"/>
  <c r="BI187" i="5"/>
  <c r="BH187" i="5"/>
  <c r="BG187" i="5"/>
  <c r="BF187" i="5"/>
  <c r="T187" i="5"/>
  <c r="R187" i="5"/>
  <c r="P187" i="5"/>
  <c r="BK187" i="5"/>
  <c r="J187" i="5"/>
  <c r="BE187" i="5" s="1"/>
  <c r="BI181" i="5"/>
  <c r="BH181" i="5"/>
  <c r="BG181" i="5"/>
  <c r="BF181" i="5"/>
  <c r="BE181" i="5"/>
  <c r="T181" i="5"/>
  <c r="R181" i="5"/>
  <c r="P181" i="5"/>
  <c r="BK181" i="5"/>
  <c r="J181" i="5"/>
  <c r="BI178" i="5"/>
  <c r="BH178" i="5"/>
  <c r="BG178" i="5"/>
  <c r="BF178" i="5"/>
  <c r="T178" i="5"/>
  <c r="R178" i="5"/>
  <c r="P178" i="5"/>
  <c r="BK178" i="5"/>
  <c r="J178" i="5"/>
  <c r="BE178" i="5" s="1"/>
  <c r="BI176" i="5"/>
  <c r="BH176" i="5"/>
  <c r="BG176" i="5"/>
  <c r="BF176" i="5"/>
  <c r="T176" i="5"/>
  <c r="R176" i="5"/>
  <c r="P176" i="5"/>
  <c r="BK176" i="5"/>
  <c r="J176" i="5"/>
  <c r="BE176" i="5" s="1"/>
  <c r="BI173" i="5"/>
  <c r="BH173" i="5"/>
  <c r="BG173" i="5"/>
  <c r="BF173" i="5"/>
  <c r="T173" i="5"/>
  <c r="R173" i="5"/>
  <c r="P173" i="5"/>
  <c r="BK173" i="5"/>
  <c r="J173" i="5"/>
  <c r="BE173" i="5" s="1"/>
  <c r="BI167" i="5"/>
  <c r="BH167" i="5"/>
  <c r="BG167" i="5"/>
  <c r="BF167" i="5"/>
  <c r="BE167" i="5"/>
  <c r="T167" i="5"/>
  <c r="R167" i="5"/>
  <c r="P167" i="5"/>
  <c r="BK167" i="5"/>
  <c r="J167" i="5"/>
  <c r="BI166" i="5"/>
  <c r="BH166" i="5"/>
  <c r="BG166" i="5"/>
  <c r="BF166" i="5"/>
  <c r="BE166" i="5"/>
  <c r="T166" i="5"/>
  <c r="R166" i="5"/>
  <c r="P166" i="5"/>
  <c r="BK166" i="5"/>
  <c r="J166" i="5"/>
  <c r="BI164" i="5"/>
  <c r="BH164" i="5"/>
  <c r="BG164" i="5"/>
  <c r="BF164" i="5"/>
  <c r="T164" i="5"/>
  <c r="R164" i="5"/>
  <c r="P164" i="5"/>
  <c r="BK164" i="5"/>
  <c r="J164" i="5"/>
  <c r="BE164" i="5" s="1"/>
  <c r="BI162" i="5"/>
  <c r="BH162" i="5"/>
  <c r="BG162" i="5"/>
  <c r="BF162" i="5"/>
  <c r="T162" i="5"/>
  <c r="R162" i="5"/>
  <c r="P162" i="5"/>
  <c r="BK162" i="5"/>
  <c r="J162" i="5"/>
  <c r="BE162" i="5" s="1"/>
  <c r="BI152" i="5"/>
  <c r="BH152" i="5"/>
  <c r="BG152" i="5"/>
  <c r="BF152" i="5"/>
  <c r="BE152" i="5"/>
  <c r="T152" i="5"/>
  <c r="R152" i="5"/>
  <c r="P152" i="5"/>
  <c r="BK152" i="5"/>
  <c r="J152" i="5"/>
  <c r="BI146" i="5"/>
  <c r="BH146" i="5"/>
  <c r="BG146" i="5"/>
  <c r="BF146" i="5"/>
  <c r="T146" i="5"/>
  <c r="T145" i="5" s="1"/>
  <c r="R146" i="5"/>
  <c r="P146" i="5"/>
  <c r="BK146" i="5"/>
  <c r="BK145" i="5" s="1"/>
  <c r="J145" i="5" s="1"/>
  <c r="J59" i="5" s="1"/>
  <c r="J146" i="5"/>
  <c r="BE146" i="5" s="1"/>
  <c r="BI140" i="5"/>
  <c r="BH140" i="5"/>
  <c r="BG140" i="5"/>
  <c r="BF140" i="5"/>
  <c r="T140" i="5"/>
  <c r="R140" i="5"/>
  <c r="P140" i="5"/>
  <c r="BK140" i="5"/>
  <c r="J140" i="5"/>
  <c r="BE140" i="5" s="1"/>
  <c r="BI136" i="5"/>
  <c r="BH136" i="5"/>
  <c r="BG136" i="5"/>
  <c r="BF136" i="5"/>
  <c r="T136" i="5"/>
  <c r="R136" i="5"/>
  <c r="P136" i="5"/>
  <c r="BK136" i="5"/>
  <c r="J136" i="5"/>
  <c r="BE136" i="5" s="1"/>
  <c r="BI132" i="5"/>
  <c r="BH132" i="5"/>
  <c r="BG132" i="5"/>
  <c r="BF132" i="5"/>
  <c r="BE132" i="5"/>
  <c r="T132" i="5"/>
  <c r="R132" i="5"/>
  <c r="P132" i="5"/>
  <c r="BK132" i="5"/>
  <c r="J132" i="5"/>
  <c r="BI128" i="5"/>
  <c r="BH128" i="5"/>
  <c r="BG128" i="5"/>
  <c r="BF128" i="5"/>
  <c r="T128" i="5"/>
  <c r="R128" i="5"/>
  <c r="P128" i="5"/>
  <c r="BK128" i="5"/>
  <c r="J128" i="5"/>
  <c r="BE128" i="5" s="1"/>
  <c r="BI124" i="5"/>
  <c r="BH124" i="5"/>
  <c r="BG124" i="5"/>
  <c r="BF124" i="5"/>
  <c r="T124" i="5"/>
  <c r="R124" i="5"/>
  <c r="P124" i="5"/>
  <c r="BK124" i="5"/>
  <c r="J124" i="5"/>
  <c r="BE124" i="5" s="1"/>
  <c r="BI119" i="5"/>
  <c r="BH119" i="5"/>
  <c r="BG119" i="5"/>
  <c r="BF119" i="5"/>
  <c r="T119" i="5"/>
  <c r="R119" i="5"/>
  <c r="P119" i="5"/>
  <c r="BK119" i="5"/>
  <c r="J119" i="5"/>
  <c r="BE119" i="5" s="1"/>
  <c r="BI115" i="5"/>
  <c r="BH115" i="5"/>
  <c r="BG115" i="5"/>
  <c r="BF115" i="5"/>
  <c r="BE115" i="5"/>
  <c r="T115" i="5"/>
  <c r="R115" i="5"/>
  <c r="P115" i="5"/>
  <c r="BK115" i="5"/>
  <c r="J115" i="5"/>
  <c r="BI112" i="5"/>
  <c r="BH112" i="5"/>
  <c r="BG112" i="5"/>
  <c r="BF112" i="5"/>
  <c r="BE112" i="5"/>
  <c r="T112" i="5"/>
  <c r="R112" i="5"/>
  <c r="P112" i="5"/>
  <c r="BK112" i="5"/>
  <c r="J112" i="5"/>
  <c r="BI107" i="5"/>
  <c r="BH107" i="5"/>
  <c r="BG107" i="5"/>
  <c r="BF107" i="5"/>
  <c r="T107" i="5"/>
  <c r="R107" i="5"/>
  <c r="P107" i="5"/>
  <c r="BK107" i="5"/>
  <c r="J107" i="5"/>
  <c r="BE107" i="5" s="1"/>
  <c r="BI104" i="5"/>
  <c r="BH104" i="5"/>
  <c r="BG104" i="5"/>
  <c r="BF104" i="5"/>
  <c r="T104" i="5"/>
  <c r="R104" i="5"/>
  <c r="P104" i="5"/>
  <c r="BK104" i="5"/>
  <c r="J104" i="5"/>
  <c r="BE104" i="5" s="1"/>
  <c r="BI97" i="5"/>
  <c r="BH97" i="5"/>
  <c r="BG97" i="5"/>
  <c r="BF97" i="5"/>
  <c r="BE97" i="5"/>
  <c r="T97" i="5"/>
  <c r="R97" i="5"/>
  <c r="P97" i="5"/>
  <c r="BK97" i="5"/>
  <c r="J97" i="5"/>
  <c r="BI94" i="5"/>
  <c r="BH94" i="5"/>
  <c r="BG94" i="5"/>
  <c r="BF94" i="5"/>
  <c r="BE94" i="5"/>
  <c r="T94" i="5"/>
  <c r="R94" i="5"/>
  <c r="P94" i="5"/>
  <c r="BK94" i="5"/>
  <c r="J94" i="5"/>
  <c r="BI90" i="5"/>
  <c r="BH90" i="5"/>
  <c r="BG90" i="5"/>
  <c r="BF90" i="5"/>
  <c r="T90" i="5"/>
  <c r="R90" i="5"/>
  <c r="P90" i="5"/>
  <c r="BK90" i="5"/>
  <c r="J90" i="5"/>
  <c r="BE90" i="5" s="1"/>
  <c r="BI86" i="5"/>
  <c r="BH86" i="5"/>
  <c r="BG86" i="5"/>
  <c r="BF86" i="5"/>
  <c r="T86" i="5"/>
  <c r="R86" i="5"/>
  <c r="R85" i="5" s="1"/>
  <c r="P86" i="5"/>
  <c r="P85" i="5" s="1"/>
  <c r="BK86" i="5"/>
  <c r="J86" i="5"/>
  <c r="BE86" i="5" s="1"/>
  <c r="J79" i="5"/>
  <c r="F79" i="5"/>
  <c r="F77" i="5"/>
  <c r="E75" i="5"/>
  <c r="E73" i="5"/>
  <c r="J51" i="5"/>
  <c r="F51" i="5"/>
  <c r="F49" i="5"/>
  <c r="E47" i="5"/>
  <c r="E45" i="5"/>
  <c r="J18" i="5"/>
  <c r="E18" i="5"/>
  <c r="F52" i="5" s="1"/>
  <c r="J17" i="5"/>
  <c r="J12" i="5"/>
  <c r="J49" i="5" s="1"/>
  <c r="E7" i="5"/>
  <c r="P308" i="4"/>
  <c r="BK294" i="4"/>
  <c r="J294" i="4" s="1"/>
  <c r="J65" i="4" s="1"/>
  <c r="T283" i="4"/>
  <c r="T205" i="4"/>
  <c r="R205" i="4"/>
  <c r="BK181" i="4"/>
  <c r="J181" i="4" s="1"/>
  <c r="J59" i="4" s="1"/>
  <c r="AY54" i="1"/>
  <c r="AX54" i="1"/>
  <c r="J31" i="4"/>
  <c r="AW54" i="1" s="1"/>
  <c r="BI310" i="4"/>
  <c r="BH310" i="4"/>
  <c r="BG310" i="4"/>
  <c r="BF310" i="4"/>
  <c r="BE310" i="4"/>
  <c r="T310" i="4"/>
  <c r="R310" i="4"/>
  <c r="R308" i="4" s="1"/>
  <c r="P310" i="4"/>
  <c r="BK310" i="4"/>
  <c r="BK308" i="4" s="1"/>
  <c r="J308" i="4" s="1"/>
  <c r="J310" i="4"/>
  <c r="BI309" i="4"/>
  <c r="BH309" i="4"/>
  <c r="BG309" i="4"/>
  <c r="BF309" i="4"/>
  <c r="T309" i="4"/>
  <c r="T308" i="4" s="1"/>
  <c r="R309" i="4"/>
  <c r="P309" i="4"/>
  <c r="BK309" i="4"/>
  <c r="J309" i="4"/>
  <c r="BE309" i="4" s="1"/>
  <c r="J66" i="4"/>
  <c r="BI305" i="4"/>
  <c r="BH305" i="4"/>
  <c r="BG305" i="4"/>
  <c r="BF305" i="4"/>
  <c r="T305" i="4"/>
  <c r="R305" i="4"/>
  <c r="R294" i="4" s="1"/>
  <c r="P305" i="4"/>
  <c r="BK305" i="4"/>
  <c r="J305" i="4"/>
  <c r="BE305" i="4" s="1"/>
  <c r="BI300" i="4"/>
  <c r="BH300" i="4"/>
  <c r="BG300" i="4"/>
  <c r="BF300" i="4"/>
  <c r="BE300" i="4"/>
  <c r="T300" i="4"/>
  <c r="R300" i="4"/>
  <c r="P300" i="4"/>
  <c r="P294" i="4" s="1"/>
  <c r="BK300" i="4"/>
  <c r="J300" i="4"/>
  <c r="BI297" i="4"/>
  <c r="BH297" i="4"/>
  <c r="BG297" i="4"/>
  <c r="BF297" i="4"/>
  <c r="BE297" i="4"/>
  <c r="T297" i="4"/>
  <c r="R297" i="4"/>
  <c r="P297" i="4"/>
  <c r="BK297" i="4"/>
  <c r="J297" i="4"/>
  <c r="BI295" i="4"/>
  <c r="BH295" i="4"/>
  <c r="BG295" i="4"/>
  <c r="BF295" i="4"/>
  <c r="T295" i="4"/>
  <c r="R295" i="4"/>
  <c r="P295" i="4"/>
  <c r="BK295" i="4"/>
  <c r="J295" i="4"/>
  <c r="BE295" i="4" s="1"/>
  <c r="BI291" i="4"/>
  <c r="BH291" i="4"/>
  <c r="BG291" i="4"/>
  <c r="BF291" i="4"/>
  <c r="T291" i="4"/>
  <c r="R291" i="4"/>
  <c r="P291" i="4"/>
  <c r="BK291" i="4"/>
  <c r="BK283" i="4" s="1"/>
  <c r="J283" i="4" s="1"/>
  <c r="J64" i="4" s="1"/>
  <c r="J291" i="4"/>
  <c r="BE291" i="4" s="1"/>
  <c r="BI288" i="4"/>
  <c r="BH288" i="4"/>
  <c r="BG288" i="4"/>
  <c r="BF288" i="4"/>
  <c r="BE288" i="4"/>
  <c r="T288" i="4"/>
  <c r="R288" i="4"/>
  <c r="P288" i="4"/>
  <c r="BK288" i="4"/>
  <c r="J288" i="4"/>
  <c r="BI285" i="4"/>
  <c r="BH285" i="4"/>
  <c r="BG285" i="4"/>
  <c r="BF285" i="4"/>
  <c r="BE285" i="4"/>
  <c r="T285" i="4"/>
  <c r="R285" i="4"/>
  <c r="P285" i="4"/>
  <c r="BK285" i="4"/>
  <c r="J285" i="4"/>
  <c r="BI284" i="4"/>
  <c r="BH284" i="4"/>
  <c r="BG284" i="4"/>
  <c r="BF284" i="4"/>
  <c r="T284" i="4"/>
  <c r="R284" i="4"/>
  <c r="P284" i="4"/>
  <c r="BK284" i="4"/>
  <c r="J284" i="4"/>
  <c r="BE284" i="4" s="1"/>
  <c r="BI282" i="4"/>
  <c r="BH282" i="4"/>
  <c r="BG282" i="4"/>
  <c r="BF282" i="4"/>
  <c r="BE282" i="4"/>
  <c r="T282" i="4"/>
  <c r="R282" i="4"/>
  <c r="P282" i="4"/>
  <c r="BK282" i="4"/>
  <c r="J282" i="4"/>
  <c r="BI281" i="4"/>
  <c r="BH281" i="4"/>
  <c r="BG281" i="4"/>
  <c r="BF281" i="4"/>
  <c r="BE281" i="4"/>
  <c r="T281" i="4"/>
  <c r="R281" i="4"/>
  <c r="P281" i="4"/>
  <c r="BK281" i="4"/>
  <c r="J281" i="4"/>
  <c r="BI280" i="4"/>
  <c r="BH280" i="4"/>
  <c r="BG280" i="4"/>
  <c r="BF280" i="4"/>
  <c r="BE280" i="4"/>
  <c r="T280" i="4"/>
  <c r="R280" i="4"/>
  <c r="P280" i="4"/>
  <c r="BK280" i="4"/>
  <c r="J280" i="4"/>
  <c r="BI278" i="4"/>
  <c r="BH278" i="4"/>
  <c r="BG278" i="4"/>
  <c r="BF278" i="4"/>
  <c r="T278" i="4"/>
  <c r="R278" i="4"/>
  <c r="P278" i="4"/>
  <c r="BK278" i="4"/>
  <c r="J278" i="4"/>
  <c r="BE278" i="4" s="1"/>
  <c r="BI275" i="4"/>
  <c r="BH275" i="4"/>
  <c r="BG275" i="4"/>
  <c r="BF275" i="4"/>
  <c r="BE275" i="4"/>
  <c r="T275" i="4"/>
  <c r="R275" i="4"/>
  <c r="P275" i="4"/>
  <c r="BK275" i="4"/>
  <c r="J275" i="4"/>
  <c r="BI272" i="4"/>
  <c r="BH272" i="4"/>
  <c r="BG272" i="4"/>
  <c r="BF272" i="4"/>
  <c r="BE272" i="4"/>
  <c r="T272" i="4"/>
  <c r="R272" i="4"/>
  <c r="P272" i="4"/>
  <c r="BK272" i="4"/>
  <c r="J272" i="4"/>
  <c r="BI271" i="4"/>
  <c r="BH271" i="4"/>
  <c r="BG271" i="4"/>
  <c r="BF271" i="4"/>
  <c r="BE271" i="4"/>
  <c r="T271" i="4"/>
  <c r="R271" i="4"/>
  <c r="P271" i="4"/>
  <c r="BK271" i="4"/>
  <c r="J271" i="4"/>
  <c r="BI269" i="4"/>
  <c r="BH269" i="4"/>
  <c r="BG269" i="4"/>
  <c r="BF269" i="4"/>
  <c r="T269" i="4"/>
  <c r="R269" i="4"/>
  <c r="P269" i="4"/>
  <c r="BK269" i="4"/>
  <c r="J269" i="4"/>
  <c r="BE269" i="4" s="1"/>
  <c r="BI267" i="4"/>
  <c r="BH267" i="4"/>
  <c r="BG267" i="4"/>
  <c r="BF267" i="4"/>
  <c r="BE267" i="4"/>
  <c r="T267" i="4"/>
  <c r="T257" i="4" s="1"/>
  <c r="R267" i="4"/>
  <c r="P267" i="4"/>
  <c r="P257" i="4" s="1"/>
  <c r="BK267" i="4"/>
  <c r="J267" i="4"/>
  <c r="BI261" i="4"/>
  <c r="BH261" i="4"/>
  <c r="BG261" i="4"/>
  <c r="BF261" i="4"/>
  <c r="BE261" i="4"/>
  <c r="T261" i="4"/>
  <c r="R261" i="4"/>
  <c r="P261" i="4"/>
  <c r="BK261" i="4"/>
  <c r="J261" i="4"/>
  <c r="BI258" i="4"/>
  <c r="BH258" i="4"/>
  <c r="BG258" i="4"/>
  <c r="BF258" i="4"/>
  <c r="BE258" i="4"/>
  <c r="T258" i="4"/>
  <c r="R258" i="4"/>
  <c r="P258" i="4"/>
  <c r="BK258" i="4"/>
  <c r="BK257" i="4" s="1"/>
  <c r="J257" i="4" s="1"/>
  <c r="J63" i="4" s="1"/>
  <c r="J258" i="4"/>
  <c r="BI254" i="4"/>
  <c r="BH254" i="4"/>
  <c r="BG254" i="4"/>
  <c r="BF254" i="4"/>
  <c r="T254" i="4"/>
  <c r="R254" i="4"/>
  <c r="P254" i="4"/>
  <c r="BK254" i="4"/>
  <c r="J254" i="4"/>
  <c r="BE254" i="4" s="1"/>
  <c r="BI251" i="4"/>
  <c r="BH251" i="4"/>
  <c r="BG251" i="4"/>
  <c r="BF251" i="4"/>
  <c r="BE251" i="4"/>
  <c r="T251" i="4"/>
  <c r="R251" i="4"/>
  <c r="P251" i="4"/>
  <c r="BK251" i="4"/>
  <c r="J251" i="4"/>
  <c r="BI247" i="4"/>
  <c r="BH247" i="4"/>
  <c r="BG247" i="4"/>
  <c r="BF247" i="4"/>
  <c r="T247" i="4"/>
  <c r="R247" i="4"/>
  <c r="P247" i="4"/>
  <c r="BK247" i="4"/>
  <c r="J247" i="4"/>
  <c r="BE247" i="4" s="1"/>
  <c r="BI243" i="4"/>
  <c r="BH243" i="4"/>
  <c r="BG243" i="4"/>
  <c r="BF243" i="4"/>
  <c r="T243" i="4"/>
  <c r="R243" i="4"/>
  <c r="P243" i="4"/>
  <c r="BK243" i="4"/>
  <c r="J243" i="4"/>
  <c r="BE243" i="4" s="1"/>
  <c r="BI240" i="4"/>
  <c r="BH240" i="4"/>
  <c r="BG240" i="4"/>
  <c r="BF240" i="4"/>
  <c r="T240" i="4"/>
  <c r="R240" i="4"/>
  <c r="P240" i="4"/>
  <c r="BK240" i="4"/>
  <c r="J240" i="4"/>
  <c r="BE240" i="4" s="1"/>
  <c r="BI236" i="4"/>
  <c r="BH236" i="4"/>
  <c r="BG236" i="4"/>
  <c r="BF236" i="4"/>
  <c r="BE236" i="4"/>
  <c r="T236" i="4"/>
  <c r="R236" i="4"/>
  <c r="P236" i="4"/>
  <c r="BK236" i="4"/>
  <c r="J236" i="4"/>
  <c r="BI232" i="4"/>
  <c r="BH232" i="4"/>
  <c r="BG232" i="4"/>
  <c r="BF232" i="4"/>
  <c r="BE232" i="4"/>
  <c r="T232" i="4"/>
  <c r="R232" i="4"/>
  <c r="P232" i="4"/>
  <c r="BK232" i="4"/>
  <c r="J232" i="4"/>
  <c r="BI228" i="4"/>
  <c r="BH228" i="4"/>
  <c r="BG228" i="4"/>
  <c r="BF228" i="4"/>
  <c r="T228" i="4"/>
  <c r="R228" i="4"/>
  <c r="P228" i="4"/>
  <c r="BK228" i="4"/>
  <c r="J228" i="4"/>
  <c r="BE228" i="4" s="1"/>
  <c r="BI224" i="4"/>
  <c r="BH224" i="4"/>
  <c r="BG224" i="4"/>
  <c r="BF224" i="4"/>
  <c r="T224" i="4"/>
  <c r="R224" i="4"/>
  <c r="P224" i="4"/>
  <c r="BK224" i="4"/>
  <c r="J224" i="4"/>
  <c r="BE224" i="4" s="1"/>
  <c r="BI220" i="4"/>
  <c r="BH220" i="4"/>
  <c r="BG220" i="4"/>
  <c r="BF220" i="4"/>
  <c r="BE220" i="4"/>
  <c r="T220" i="4"/>
  <c r="R220" i="4"/>
  <c r="P220" i="4"/>
  <c r="P219" i="4" s="1"/>
  <c r="BK220" i="4"/>
  <c r="BK219" i="4" s="1"/>
  <c r="J219" i="4" s="1"/>
  <c r="J62" i="4" s="1"/>
  <c r="J220" i="4"/>
  <c r="BI217" i="4"/>
  <c r="BH217" i="4"/>
  <c r="BG217" i="4"/>
  <c r="BF217" i="4"/>
  <c r="BE217" i="4"/>
  <c r="T217" i="4"/>
  <c r="R217" i="4"/>
  <c r="P217" i="4"/>
  <c r="BK217" i="4"/>
  <c r="J217" i="4"/>
  <c r="BI213" i="4"/>
  <c r="BH213" i="4"/>
  <c r="BG213" i="4"/>
  <c r="BF213" i="4"/>
  <c r="T213" i="4"/>
  <c r="R213" i="4"/>
  <c r="P213" i="4"/>
  <c r="BK213" i="4"/>
  <c r="J213" i="4"/>
  <c r="BE213" i="4" s="1"/>
  <c r="BI210" i="4"/>
  <c r="BH210" i="4"/>
  <c r="BG210" i="4"/>
  <c r="BF210" i="4"/>
  <c r="BE210" i="4"/>
  <c r="T210" i="4"/>
  <c r="R210" i="4"/>
  <c r="P210" i="4"/>
  <c r="BK210" i="4"/>
  <c r="J210" i="4"/>
  <c r="BI206" i="4"/>
  <c r="BH206" i="4"/>
  <c r="BG206" i="4"/>
  <c r="BF206" i="4"/>
  <c r="BE206" i="4"/>
  <c r="T206" i="4"/>
  <c r="R206" i="4"/>
  <c r="P206" i="4"/>
  <c r="P205" i="4" s="1"/>
  <c r="BK206" i="4"/>
  <c r="BK205" i="4" s="1"/>
  <c r="J205" i="4" s="1"/>
  <c r="J206" i="4"/>
  <c r="J61" i="4"/>
  <c r="BI202" i="4"/>
  <c r="BH202" i="4"/>
  <c r="BG202" i="4"/>
  <c r="BF202" i="4"/>
  <c r="T202" i="4"/>
  <c r="R202" i="4"/>
  <c r="P202" i="4"/>
  <c r="BK202" i="4"/>
  <c r="J202" i="4"/>
  <c r="BE202" i="4" s="1"/>
  <c r="BI197" i="4"/>
  <c r="BH197" i="4"/>
  <c r="BG197" i="4"/>
  <c r="BF197" i="4"/>
  <c r="T197" i="4"/>
  <c r="T196" i="4" s="1"/>
  <c r="R197" i="4"/>
  <c r="R196" i="4" s="1"/>
  <c r="P197" i="4"/>
  <c r="P196" i="4" s="1"/>
  <c r="BK197" i="4"/>
  <c r="J197" i="4"/>
  <c r="BE197" i="4" s="1"/>
  <c r="BI190" i="4"/>
  <c r="BH190" i="4"/>
  <c r="BG190" i="4"/>
  <c r="BF190" i="4"/>
  <c r="BE190" i="4"/>
  <c r="T190" i="4"/>
  <c r="R190" i="4"/>
  <c r="P190" i="4"/>
  <c r="BK190" i="4"/>
  <c r="J190" i="4"/>
  <c r="BI186" i="4"/>
  <c r="BH186" i="4"/>
  <c r="BG186" i="4"/>
  <c r="BF186" i="4"/>
  <c r="T186" i="4"/>
  <c r="R186" i="4"/>
  <c r="P186" i="4"/>
  <c r="BK186" i="4"/>
  <c r="J186" i="4"/>
  <c r="BE186" i="4" s="1"/>
  <c r="BI182" i="4"/>
  <c r="BH182" i="4"/>
  <c r="BG182" i="4"/>
  <c r="BF182" i="4"/>
  <c r="T182" i="4"/>
  <c r="R182" i="4"/>
  <c r="R181" i="4" s="1"/>
  <c r="P182" i="4"/>
  <c r="P181" i="4" s="1"/>
  <c r="BK182" i="4"/>
  <c r="J182" i="4"/>
  <c r="BE182" i="4" s="1"/>
  <c r="BI176" i="4"/>
  <c r="BH176" i="4"/>
  <c r="BG176" i="4"/>
  <c r="BF176" i="4"/>
  <c r="BE176" i="4"/>
  <c r="T176" i="4"/>
  <c r="R176" i="4"/>
  <c r="P176" i="4"/>
  <c r="BK176" i="4"/>
  <c r="J176" i="4"/>
  <c r="BI174" i="4"/>
  <c r="BH174" i="4"/>
  <c r="BG174" i="4"/>
  <c r="BF174" i="4"/>
  <c r="BE174" i="4"/>
  <c r="T174" i="4"/>
  <c r="R174" i="4"/>
  <c r="P174" i="4"/>
  <c r="BK174" i="4"/>
  <c r="J174" i="4"/>
  <c r="BI167" i="4"/>
  <c r="BH167" i="4"/>
  <c r="BG167" i="4"/>
  <c r="BF167" i="4"/>
  <c r="T167" i="4"/>
  <c r="R167" i="4"/>
  <c r="P167" i="4"/>
  <c r="BK167" i="4"/>
  <c r="J167" i="4"/>
  <c r="BE167" i="4" s="1"/>
  <c r="BI163" i="4"/>
  <c r="BH163" i="4"/>
  <c r="BG163" i="4"/>
  <c r="BF163" i="4"/>
  <c r="T163" i="4"/>
  <c r="R163" i="4"/>
  <c r="P163" i="4"/>
  <c r="BK163" i="4"/>
  <c r="J163" i="4"/>
  <c r="BE163" i="4" s="1"/>
  <c r="BI159" i="4"/>
  <c r="BH159" i="4"/>
  <c r="BG159" i="4"/>
  <c r="BF159" i="4"/>
  <c r="BE159" i="4"/>
  <c r="T159" i="4"/>
  <c r="R159" i="4"/>
  <c r="P159" i="4"/>
  <c r="BK159" i="4"/>
  <c r="J159" i="4"/>
  <c r="BI155" i="4"/>
  <c r="BH155" i="4"/>
  <c r="BG155" i="4"/>
  <c r="BF155" i="4"/>
  <c r="BE155" i="4"/>
  <c r="T155" i="4"/>
  <c r="R155" i="4"/>
  <c r="P155" i="4"/>
  <c r="BK155" i="4"/>
  <c r="J155" i="4"/>
  <c r="BI151" i="4"/>
  <c r="BH151" i="4"/>
  <c r="BG151" i="4"/>
  <c r="BF151" i="4"/>
  <c r="T151" i="4"/>
  <c r="R151" i="4"/>
  <c r="P151" i="4"/>
  <c r="BK151" i="4"/>
  <c r="J151" i="4"/>
  <c r="BE151" i="4" s="1"/>
  <c r="BI144" i="4"/>
  <c r="BH144" i="4"/>
  <c r="BG144" i="4"/>
  <c r="BF144" i="4"/>
  <c r="T144" i="4"/>
  <c r="R144" i="4"/>
  <c r="P144" i="4"/>
  <c r="BK144" i="4"/>
  <c r="J144" i="4"/>
  <c r="BE144" i="4" s="1"/>
  <c r="BI137" i="4"/>
  <c r="BH137" i="4"/>
  <c r="BG137" i="4"/>
  <c r="BF137" i="4"/>
  <c r="BE137" i="4"/>
  <c r="T137" i="4"/>
  <c r="R137" i="4"/>
  <c r="P137" i="4"/>
  <c r="BK137" i="4"/>
  <c r="J137" i="4"/>
  <c r="BI131" i="4"/>
  <c r="BH131" i="4"/>
  <c r="BG131" i="4"/>
  <c r="BF131" i="4"/>
  <c r="T131" i="4"/>
  <c r="R131" i="4"/>
  <c r="P131" i="4"/>
  <c r="BK131" i="4"/>
  <c r="J131" i="4"/>
  <c r="BE131" i="4" s="1"/>
  <c r="BI128" i="4"/>
  <c r="BH128" i="4"/>
  <c r="BG128" i="4"/>
  <c r="BF128" i="4"/>
  <c r="T128" i="4"/>
  <c r="R128" i="4"/>
  <c r="P128" i="4"/>
  <c r="BK128" i="4"/>
  <c r="J128" i="4"/>
  <c r="BE128" i="4" s="1"/>
  <c r="BI125" i="4"/>
  <c r="BH125" i="4"/>
  <c r="BG125" i="4"/>
  <c r="BF125" i="4"/>
  <c r="T125" i="4"/>
  <c r="R125" i="4"/>
  <c r="P125" i="4"/>
  <c r="BK125" i="4"/>
  <c r="J125" i="4"/>
  <c r="BE125" i="4" s="1"/>
  <c r="BI123" i="4"/>
  <c r="BH123" i="4"/>
  <c r="BG123" i="4"/>
  <c r="BF123" i="4"/>
  <c r="BE123" i="4"/>
  <c r="T123" i="4"/>
  <c r="R123" i="4"/>
  <c r="P123" i="4"/>
  <c r="BK123" i="4"/>
  <c r="J123" i="4"/>
  <c r="BI120" i="4"/>
  <c r="BH120" i="4"/>
  <c r="BG120" i="4"/>
  <c r="F32" i="4" s="1"/>
  <c r="BB54" i="1" s="1"/>
  <c r="BF120" i="4"/>
  <c r="T120" i="4"/>
  <c r="R120" i="4"/>
  <c r="P120" i="4"/>
  <c r="BK120" i="4"/>
  <c r="J120" i="4"/>
  <c r="BE120" i="4" s="1"/>
  <c r="BI118" i="4"/>
  <c r="BH118" i="4"/>
  <c r="BG118" i="4"/>
  <c r="BF118" i="4"/>
  <c r="T118" i="4"/>
  <c r="R118" i="4"/>
  <c r="P118" i="4"/>
  <c r="BK118" i="4"/>
  <c r="J118" i="4"/>
  <c r="BE118" i="4" s="1"/>
  <c r="BI116" i="4"/>
  <c r="BH116" i="4"/>
  <c r="BG116" i="4"/>
  <c r="BF116" i="4"/>
  <c r="T116" i="4"/>
  <c r="R116" i="4"/>
  <c r="P116" i="4"/>
  <c r="BK116" i="4"/>
  <c r="J116" i="4"/>
  <c r="BE116" i="4" s="1"/>
  <c r="BI114" i="4"/>
  <c r="BH114" i="4"/>
  <c r="BG114" i="4"/>
  <c r="BF114" i="4"/>
  <c r="BE114" i="4"/>
  <c r="T114" i="4"/>
  <c r="R114" i="4"/>
  <c r="R88" i="4" s="1"/>
  <c r="P114" i="4"/>
  <c r="P88" i="4" s="1"/>
  <c r="BK114" i="4"/>
  <c r="J114" i="4"/>
  <c r="BI110" i="4"/>
  <c r="BH110" i="4"/>
  <c r="BG110" i="4"/>
  <c r="BF110" i="4"/>
  <c r="BE110" i="4"/>
  <c r="T110" i="4"/>
  <c r="R110" i="4"/>
  <c r="P110" i="4"/>
  <c r="BK110" i="4"/>
  <c r="J110" i="4"/>
  <c r="BI106" i="4"/>
  <c r="BH106" i="4"/>
  <c r="BG106" i="4"/>
  <c r="BF106" i="4"/>
  <c r="T106" i="4"/>
  <c r="R106" i="4"/>
  <c r="P106" i="4"/>
  <c r="BK106" i="4"/>
  <c r="J106" i="4"/>
  <c r="BE106" i="4" s="1"/>
  <c r="BI99" i="4"/>
  <c r="BH99" i="4"/>
  <c r="BG99" i="4"/>
  <c r="BF99" i="4"/>
  <c r="T99" i="4"/>
  <c r="R99" i="4"/>
  <c r="P99" i="4"/>
  <c r="BK99" i="4"/>
  <c r="J99" i="4"/>
  <c r="BE99" i="4" s="1"/>
  <c r="BI96" i="4"/>
  <c r="BH96" i="4"/>
  <c r="BG96" i="4"/>
  <c r="BF96" i="4"/>
  <c r="BE96" i="4"/>
  <c r="T96" i="4"/>
  <c r="R96" i="4"/>
  <c r="P96" i="4"/>
  <c r="BK96" i="4"/>
  <c r="J96" i="4"/>
  <c r="BI89" i="4"/>
  <c r="BH89" i="4"/>
  <c r="BG89" i="4"/>
  <c r="BF89" i="4"/>
  <c r="BE89" i="4"/>
  <c r="T89" i="4"/>
  <c r="R89" i="4"/>
  <c r="P89" i="4"/>
  <c r="BK89" i="4"/>
  <c r="J89" i="4"/>
  <c r="J82" i="4"/>
  <c r="F82" i="4"/>
  <c r="F80" i="4"/>
  <c r="E78" i="4"/>
  <c r="E76" i="4"/>
  <c r="J51" i="4"/>
  <c r="F51" i="4"/>
  <c r="F49" i="4"/>
  <c r="E47" i="4"/>
  <c r="E45" i="4"/>
  <c r="J18" i="4"/>
  <c r="E18" i="4"/>
  <c r="F52" i="4" s="1"/>
  <c r="J17" i="4"/>
  <c r="J12" i="4"/>
  <c r="J49" i="4" s="1"/>
  <c r="E7" i="4"/>
  <c r="AY53" i="1"/>
  <c r="AX53" i="1"/>
  <c r="BI271" i="3"/>
  <c r="BH271" i="3"/>
  <c r="BG271" i="3"/>
  <c r="BF271" i="3"/>
  <c r="T271" i="3"/>
  <c r="R271" i="3"/>
  <c r="P271" i="3"/>
  <c r="BK271" i="3"/>
  <c r="J271" i="3"/>
  <c r="BE271" i="3" s="1"/>
  <c r="BI268" i="3"/>
  <c r="BH268" i="3"/>
  <c r="BG268" i="3"/>
  <c r="BF268" i="3"/>
  <c r="T268" i="3"/>
  <c r="R268" i="3"/>
  <c r="P268" i="3"/>
  <c r="BK268" i="3"/>
  <c r="BK247" i="3" s="1"/>
  <c r="J247" i="3" s="1"/>
  <c r="J61" i="3" s="1"/>
  <c r="J268" i="3"/>
  <c r="BE268" i="3" s="1"/>
  <c r="BI265" i="3"/>
  <c r="BH265" i="3"/>
  <c r="BG265" i="3"/>
  <c r="BF265" i="3"/>
  <c r="BE265" i="3"/>
  <c r="T265" i="3"/>
  <c r="R265" i="3"/>
  <c r="P265" i="3"/>
  <c r="BK265" i="3"/>
  <c r="J265" i="3"/>
  <c r="BI264" i="3"/>
  <c r="BH264" i="3"/>
  <c r="BG264" i="3"/>
  <c r="BF264" i="3"/>
  <c r="BE264" i="3"/>
  <c r="T264" i="3"/>
  <c r="R264" i="3"/>
  <c r="P264" i="3"/>
  <c r="BK264" i="3"/>
  <c r="J264" i="3"/>
  <c r="BI262" i="3"/>
  <c r="BH262" i="3"/>
  <c r="BG262" i="3"/>
  <c r="BF262" i="3"/>
  <c r="T262" i="3"/>
  <c r="R262" i="3"/>
  <c r="P262" i="3"/>
  <c r="BK262" i="3"/>
  <c r="J262" i="3"/>
  <c r="BE262" i="3" s="1"/>
  <c r="BI259" i="3"/>
  <c r="BH259" i="3"/>
  <c r="BG259" i="3"/>
  <c r="BF259" i="3"/>
  <c r="T259" i="3"/>
  <c r="R259" i="3"/>
  <c r="P259" i="3"/>
  <c r="BK259" i="3"/>
  <c r="J259" i="3"/>
  <c r="BE259" i="3" s="1"/>
  <c r="BI256" i="3"/>
  <c r="BH256" i="3"/>
  <c r="BG256" i="3"/>
  <c r="BF256" i="3"/>
  <c r="BE256" i="3"/>
  <c r="T256" i="3"/>
  <c r="R256" i="3"/>
  <c r="P256" i="3"/>
  <c r="P247" i="3" s="1"/>
  <c r="BK256" i="3"/>
  <c r="J256" i="3"/>
  <c r="BI253" i="3"/>
  <c r="BH253" i="3"/>
  <c r="BG253" i="3"/>
  <c r="BF253" i="3"/>
  <c r="BE253" i="3"/>
  <c r="T253" i="3"/>
  <c r="R253" i="3"/>
  <c r="P253" i="3"/>
  <c r="BK253" i="3"/>
  <c r="J253" i="3"/>
  <c r="BI250" i="3"/>
  <c r="BH250" i="3"/>
  <c r="BG250" i="3"/>
  <c r="BF250" i="3"/>
  <c r="T250" i="3"/>
  <c r="R250" i="3"/>
  <c r="P250" i="3"/>
  <c r="BK250" i="3"/>
  <c r="J250" i="3"/>
  <c r="BE250" i="3" s="1"/>
  <c r="BI248" i="3"/>
  <c r="BH248" i="3"/>
  <c r="BG248" i="3"/>
  <c r="BF248" i="3"/>
  <c r="T248" i="3"/>
  <c r="T247" i="3" s="1"/>
  <c r="R248" i="3"/>
  <c r="P248" i="3"/>
  <c r="BK248" i="3"/>
  <c r="J248" i="3"/>
  <c r="BE248" i="3" s="1"/>
  <c r="BI244" i="3"/>
  <c r="BH244" i="3"/>
  <c r="BG244" i="3"/>
  <c r="BF244" i="3"/>
  <c r="BE244" i="3"/>
  <c r="T244" i="3"/>
  <c r="R244" i="3"/>
  <c r="P244" i="3"/>
  <c r="BK244" i="3"/>
  <c r="J244" i="3"/>
  <c r="BI241" i="3"/>
  <c r="BH241" i="3"/>
  <c r="BG241" i="3"/>
  <c r="BF241" i="3"/>
  <c r="T241" i="3"/>
  <c r="R241" i="3"/>
  <c r="P241" i="3"/>
  <c r="BK241" i="3"/>
  <c r="J241" i="3"/>
  <c r="BE241" i="3" s="1"/>
  <c r="BI238" i="3"/>
  <c r="BH238" i="3"/>
  <c r="BG238" i="3"/>
  <c r="BF238" i="3"/>
  <c r="T238" i="3"/>
  <c r="R238" i="3"/>
  <c r="P238" i="3"/>
  <c r="BK238" i="3"/>
  <c r="J238" i="3"/>
  <c r="BE238" i="3" s="1"/>
  <c r="BI236" i="3"/>
  <c r="BH236" i="3"/>
  <c r="BG236" i="3"/>
  <c r="BF236" i="3"/>
  <c r="BE236" i="3"/>
  <c r="T236" i="3"/>
  <c r="R236" i="3"/>
  <c r="P236" i="3"/>
  <c r="BK236" i="3"/>
  <c r="J236" i="3"/>
  <c r="BI234" i="3"/>
  <c r="BH234" i="3"/>
  <c r="BG234" i="3"/>
  <c r="BF234" i="3"/>
  <c r="BE234" i="3"/>
  <c r="T234" i="3"/>
  <c r="R234" i="3"/>
  <c r="P234" i="3"/>
  <c r="BK234" i="3"/>
  <c r="J234" i="3"/>
  <c r="BI232" i="3"/>
  <c r="BH232" i="3"/>
  <c r="BG232" i="3"/>
  <c r="BF232" i="3"/>
  <c r="T232" i="3"/>
  <c r="R232" i="3"/>
  <c r="P232" i="3"/>
  <c r="BK232" i="3"/>
  <c r="J232" i="3"/>
  <c r="BE232" i="3" s="1"/>
  <c r="BI230" i="3"/>
  <c r="BH230" i="3"/>
  <c r="BG230" i="3"/>
  <c r="BF230" i="3"/>
  <c r="T230" i="3"/>
  <c r="R230" i="3"/>
  <c r="P230" i="3"/>
  <c r="BK230" i="3"/>
  <c r="J230" i="3"/>
  <c r="BE230" i="3" s="1"/>
  <c r="BI228" i="3"/>
  <c r="BH228" i="3"/>
  <c r="BG228" i="3"/>
  <c r="BF228" i="3"/>
  <c r="BE228" i="3"/>
  <c r="T228" i="3"/>
  <c r="R228" i="3"/>
  <c r="P228" i="3"/>
  <c r="BK228" i="3"/>
  <c r="J228" i="3"/>
  <c r="BI225" i="3"/>
  <c r="BH225" i="3"/>
  <c r="BG225" i="3"/>
  <c r="BF225" i="3"/>
  <c r="BE225" i="3"/>
  <c r="T225" i="3"/>
  <c r="T217" i="3" s="1"/>
  <c r="R225" i="3"/>
  <c r="P225" i="3"/>
  <c r="BK225" i="3"/>
  <c r="J225" i="3"/>
  <c r="BI223" i="3"/>
  <c r="BH223" i="3"/>
  <c r="BG223" i="3"/>
  <c r="BF223" i="3"/>
  <c r="T223" i="3"/>
  <c r="R223" i="3"/>
  <c r="P223" i="3"/>
  <c r="BK223" i="3"/>
  <c r="J223" i="3"/>
  <c r="BE223" i="3" s="1"/>
  <c r="BI221" i="3"/>
  <c r="BH221" i="3"/>
  <c r="BG221" i="3"/>
  <c r="BF221" i="3"/>
  <c r="T221" i="3"/>
  <c r="R221" i="3"/>
  <c r="P221" i="3"/>
  <c r="BK221" i="3"/>
  <c r="J221" i="3"/>
  <c r="BE221" i="3" s="1"/>
  <c r="BI218" i="3"/>
  <c r="BH218" i="3"/>
  <c r="BG218" i="3"/>
  <c r="BF218" i="3"/>
  <c r="BE218" i="3"/>
  <c r="T218" i="3"/>
  <c r="R218" i="3"/>
  <c r="P218" i="3"/>
  <c r="BK218" i="3"/>
  <c r="J218" i="3"/>
  <c r="BI214" i="3"/>
  <c r="BH214" i="3"/>
  <c r="BG214" i="3"/>
  <c r="BF214" i="3"/>
  <c r="BE214" i="3"/>
  <c r="T214" i="3"/>
  <c r="R214" i="3"/>
  <c r="P214" i="3"/>
  <c r="BK214" i="3"/>
  <c r="J214" i="3"/>
  <c r="BI213" i="3"/>
  <c r="BH213" i="3"/>
  <c r="BG213" i="3"/>
  <c r="BF213" i="3"/>
  <c r="T213" i="3"/>
  <c r="R213" i="3"/>
  <c r="P213" i="3"/>
  <c r="BK213" i="3"/>
  <c r="J213" i="3"/>
  <c r="BE213" i="3" s="1"/>
  <c r="BI212" i="3"/>
  <c r="BH212" i="3"/>
  <c r="BG212" i="3"/>
  <c r="BF212" i="3"/>
  <c r="T212" i="3"/>
  <c r="T211" i="3" s="1"/>
  <c r="R212" i="3"/>
  <c r="R211" i="3" s="1"/>
  <c r="P212" i="3"/>
  <c r="P211" i="3" s="1"/>
  <c r="BK212" i="3"/>
  <c r="BK211" i="3" s="1"/>
  <c r="J211" i="3" s="1"/>
  <c r="J59" i="3" s="1"/>
  <c r="J212" i="3"/>
  <c r="BE212" i="3" s="1"/>
  <c r="BI210" i="3"/>
  <c r="BH210" i="3"/>
  <c r="BG210" i="3"/>
  <c r="BF210" i="3"/>
  <c r="BE210" i="3"/>
  <c r="T210" i="3"/>
  <c r="R210" i="3"/>
  <c r="P210" i="3"/>
  <c r="BK210" i="3"/>
  <c r="J210" i="3"/>
  <c r="BI209" i="3"/>
  <c r="BH209" i="3"/>
  <c r="BG209" i="3"/>
  <c r="BF209" i="3"/>
  <c r="T209" i="3"/>
  <c r="R209" i="3"/>
  <c r="P209" i="3"/>
  <c r="BK209" i="3"/>
  <c r="J209" i="3"/>
  <c r="BE209" i="3" s="1"/>
  <c r="BI207" i="3"/>
  <c r="BH207" i="3"/>
  <c r="BG207" i="3"/>
  <c r="BF207" i="3"/>
  <c r="T207" i="3"/>
  <c r="R207" i="3"/>
  <c r="P207" i="3"/>
  <c r="BK207" i="3"/>
  <c r="J207" i="3"/>
  <c r="BE207" i="3" s="1"/>
  <c r="BI204" i="3"/>
  <c r="BH204" i="3"/>
  <c r="BG204" i="3"/>
  <c r="BF204" i="3"/>
  <c r="BE204" i="3"/>
  <c r="T204" i="3"/>
  <c r="R204" i="3"/>
  <c r="P204" i="3"/>
  <c r="BK204" i="3"/>
  <c r="J204" i="3"/>
  <c r="BI202" i="3"/>
  <c r="BH202" i="3"/>
  <c r="BG202" i="3"/>
  <c r="BF202" i="3"/>
  <c r="BE202" i="3"/>
  <c r="T202" i="3"/>
  <c r="R202" i="3"/>
  <c r="P202" i="3"/>
  <c r="BK202" i="3"/>
  <c r="J202" i="3"/>
  <c r="BI201" i="3"/>
  <c r="BH201" i="3"/>
  <c r="BG201" i="3"/>
  <c r="BF201" i="3"/>
  <c r="T201" i="3"/>
  <c r="R201" i="3"/>
  <c r="P201" i="3"/>
  <c r="BK201" i="3"/>
  <c r="J201" i="3"/>
  <c r="BE201" i="3" s="1"/>
  <c r="BI199" i="3"/>
  <c r="BH199" i="3"/>
  <c r="BG199" i="3"/>
  <c r="BF199" i="3"/>
  <c r="T199" i="3"/>
  <c r="R199" i="3"/>
  <c r="P199" i="3"/>
  <c r="BK199" i="3"/>
  <c r="J199" i="3"/>
  <c r="BE199" i="3" s="1"/>
  <c r="BI196" i="3"/>
  <c r="BH196" i="3"/>
  <c r="BG196" i="3"/>
  <c r="BF196" i="3"/>
  <c r="BE196" i="3"/>
  <c r="T196" i="3"/>
  <c r="R196" i="3"/>
  <c r="P196" i="3"/>
  <c r="BK196" i="3"/>
  <c r="J196" i="3"/>
  <c r="BI194" i="3"/>
  <c r="BH194" i="3"/>
  <c r="BG194" i="3"/>
  <c r="BF194" i="3"/>
  <c r="BE194" i="3"/>
  <c r="T194" i="3"/>
  <c r="R194" i="3"/>
  <c r="P194" i="3"/>
  <c r="BK194" i="3"/>
  <c r="J194" i="3"/>
  <c r="BI192" i="3"/>
  <c r="BH192" i="3"/>
  <c r="BG192" i="3"/>
  <c r="BF192" i="3"/>
  <c r="T192" i="3"/>
  <c r="R192" i="3"/>
  <c r="P192" i="3"/>
  <c r="BK192" i="3"/>
  <c r="J192" i="3"/>
  <c r="BE192" i="3" s="1"/>
  <c r="BI189" i="3"/>
  <c r="BH189" i="3"/>
  <c r="BG189" i="3"/>
  <c r="BF189" i="3"/>
  <c r="T189" i="3"/>
  <c r="R189" i="3"/>
  <c r="P189" i="3"/>
  <c r="BK189" i="3"/>
  <c r="J189" i="3"/>
  <c r="BE189" i="3" s="1"/>
  <c r="BI187" i="3"/>
  <c r="BH187" i="3"/>
  <c r="BG187" i="3"/>
  <c r="BF187" i="3"/>
  <c r="BE187" i="3"/>
  <c r="T187" i="3"/>
  <c r="R187" i="3"/>
  <c r="P187" i="3"/>
  <c r="BK187" i="3"/>
  <c r="J187" i="3"/>
  <c r="BI184" i="3"/>
  <c r="BH184" i="3"/>
  <c r="BG184" i="3"/>
  <c r="BF184" i="3"/>
  <c r="BE184" i="3"/>
  <c r="T184" i="3"/>
  <c r="R184" i="3"/>
  <c r="P184" i="3"/>
  <c r="BK184" i="3"/>
  <c r="J184" i="3"/>
  <c r="BI178" i="3"/>
  <c r="BH178" i="3"/>
  <c r="BG178" i="3"/>
  <c r="BF178" i="3"/>
  <c r="T178" i="3"/>
  <c r="R178" i="3"/>
  <c r="P178" i="3"/>
  <c r="BK178" i="3"/>
  <c r="J178" i="3"/>
  <c r="BE178" i="3" s="1"/>
  <c r="BI172" i="3"/>
  <c r="BH172" i="3"/>
  <c r="BG172" i="3"/>
  <c r="BF172" i="3"/>
  <c r="T172" i="3"/>
  <c r="R172" i="3"/>
  <c r="P172" i="3"/>
  <c r="BK172" i="3"/>
  <c r="J172" i="3"/>
  <c r="BE172" i="3" s="1"/>
  <c r="BI164" i="3"/>
  <c r="BH164" i="3"/>
  <c r="BG164" i="3"/>
  <c r="BF164" i="3"/>
  <c r="BE164" i="3"/>
  <c r="T164" i="3"/>
  <c r="R164" i="3"/>
  <c r="P164" i="3"/>
  <c r="BK164" i="3"/>
  <c r="J164" i="3"/>
  <c r="BI162" i="3"/>
  <c r="BH162" i="3"/>
  <c r="BG162" i="3"/>
  <c r="BF162" i="3"/>
  <c r="BE162" i="3"/>
  <c r="T162" i="3"/>
  <c r="R162" i="3"/>
  <c r="P162" i="3"/>
  <c r="BK162" i="3"/>
  <c r="J162" i="3"/>
  <c r="BI153" i="3"/>
  <c r="BH153" i="3"/>
  <c r="BG153" i="3"/>
  <c r="BF153" i="3"/>
  <c r="T153" i="3"/>
  <c r="R153" i="3"/>
  <c r="P153" i="3"/>
  <c r="BK153" i="3"/>
  <c r="J153" i="3"/>
  <c r="BE153" i="3" s="1"/>
  <c r="BI145" i="3"/>
  <c r="BH145" i="3"/>
  <c r="BG145" i="3"/>
  <c r="BF145" i="3"/>
  <c r="T145" i="3"/>
  <c r="R145" i="3"/>
  <c r="P145" i="3"/>
  <c r="BK145" i="3"/>
  <c r="J145" i="3"/>
  <c r="BE145" i="3" s="1"/>
  <c r="BI135" i="3"/>
  <c r="BH135" i="3"/>
  <c r="BG135" i="3"/>
  <c r="BF135" i="3"/>
  <c r="BE135" i="3"/>
  <c r="T135" i="3"/>
  <c r="R135" i="3"/>
  <c r="P135" i="3"/>
  <c r="P125" i="3" s="1"/>
  <c r="BK135" i="3"/>
  <c r="J135" i="3"/>
  <c r="BI126" i="3"/>
  <c r="BH126" i="3"/>
  <c r="BG126" i="3"/>
  <c r="BF126" i="3"/>
  <c r="BE126" i="3"/>
  <c r="T126" i="3"/>
  <c r="T125" i="3" s="1"/>
  <c r="R126" i="3"/>
  <c r="P126" i="3"/>
  <c r="BK126" i="3"/>
  <c r="J126" i="3"/>
  <c r="BI124" i="3"/>
  <c r="BH124" i="3"/>
  <c r="BG124" i="3"/>
  <c r="BF124" i="3"/>
  <c r="T124" i="3"/>
  <c r="R124" i="3"/>
  <c r="P124" i="3"/>
  <c r="BK124" i="3"/>
  <c r="J124" i="3"/>
  <c r="BE124" i="3" s="1"/>
  <c r="BI122" i="3"/>
  <c r="BH122" i="3"/>
  <c r="BG122" i="3"/>
  <c r="BF122" i="3"/>
  <c r="T122" i="3"/>
  <c r="R122" i="3"/>
  <c r="P122" i="3"/>
  <c r="BK122" i="3"/>
  <c r="J122" i="3"/>
  <c r="BE122" i="3" s="1"/>
  <c r="BI120" i="3"/>
  <c r="BH120" i="3"/>
  <c r="BG120" i="3"/>
  <c r="BF120" i="3"/>
  <c r="BE120" i="3"/>
  <c r="T120" i="3"/>
  <c r="R120" i="3"/>
  <c r="P120" i="3"/>
  <c r="BK120" i="3"/>
  <c r="J120" i="3"/>
  <c r="BI119" i="3"/>
  <c r="BH119" i="3"/>
  <c r="BG119" i="3"/>
  <c r="BF119" i="3"/>
  <c r="BE119" i="3"/>
  <c r="T119" i="3"/>
  <c r="R119" i="3"/>
  <c r="P119" i="3"/>
  <c r="BK119" i="3"/>
  <c r="J119" i="3"/>
  <c r="BI117" i="3"/>
  <c r="BH117" i="3"/>
  <c r="BG117" i="3"/>
  <c r="BF117" i="3"/>
  <c r="T117" i="3"/>
  <c r="R117" i="3"/>
  <c r="P117" i="3"/>
  <c r="BK117" i="3"/>
  <c r="J117" i="3"/>
  <c r="BE117" i="3" s="1"/>
  <c r="BI114" i="3"/>
  <c r="BH114" i="3"/>
  <c r="BG114" i="3"/>
  <c r="BF114" i="3"/>
  <c r="T114" i="3"/>
  <c r="R114" i="3"/>
  <c r="P114" i="3"/>
  <c r="BK114" i="3"/>
  <c r="J114" i="3"/>
  <c r="BE114" i="3" s="1"/>
  <c r="BI112" i="3"/>
  <c r="BH112" i="3"/>
  <c r="BG112" i="3"/>
  <c r="BF112" i="3"/>
  <c r="BE112" i="3"/>
  <c r="T112" i="3"/>
  <c r="R112" i="3"/>
  <c r="P112" i="3"/>
  <c r="BK112" i="3"/>
  <c r="J112" i="3"/>
  <c r="BI110" i="3"/>
  <c r="BH110" i="3"/>
  <c r="BG110" i="3"/>
  <c r="BF110" i="3"/>
  <c r="BE110" i="3"/>
  <c r="T110" i="3"/>
  <c r="R110" i="3"/>
  <c r="P110" i="3"/>
  <c r="BK110" i="3"/>
  <c r="J110" i="3"/>
  <c r="BI108" i="3"/>
  <c r="BH108" i="3"/>
  <c r="BG108" i="3"/>
  <c r="BF108" i="3"/>
  <c r="T108" i="3"/>
  <c r="R108" i="3"/>
  <c r="P108" i="3"/>
  <c r="BK108" i="3"/>
  <c r="J108" i="3"/>
  <c r="BE108" i="3" s="1"/>
  <c r="BI106" i="3"/>
  <c r="BH106" i="3"/>
  <c r="BG106" i="3"/>
  <c r="BF106" i="3"/>
  <c r="T106" i="3"/>
  <c r="R106" i="3"/>
  <c r="P106" i="3"/>
  <c r="BK106" i="3"/>
  <c r="J106" i="3"/>
  <c r="BE106" i="3" s="1"/>
  <c r="BI103" i="3"/>
  <c r="BH103" i="3"/>
  <c r="BG103" i="3"/>
  <c r="BF103" i="3"/>
  <c r="BE103" i="3"/>
  <c r="T103" i="3"/>
  <c r="R103" i="3"/>
  <c r="P103" i="3"/>
  <c r="BK103" i="3"/>
  <c r="J103" i="3"/>
  <c r="BI101" i="3"/>
  <c r="BH101" i="3"/>
  <c r="BG101" i="3"/>
  <c r="BF101" i="3"/>
  <c r="BE101" i="3"/>
  <c r="T101" i="3"/>
  <c r="R101" i="3"/>
  <c r="P101" i="3"/>
  <c r="BK101" i="3"/>
  <c r="J101" i="3"/>
  <c r="BI98" i="3"/>
  <c r="BH98" i="3"/>
  <c r="BG98" i="3"/>
  <c r="BF98" i="3"/>
  <c r="T98" i="3"/>
  <c r="R98" i="3"/>
  <c r="P98" i="3"/>
  <c r="BK98" i="3"/>
  <c r="J98" i="3"/>
  <c r="BE98" i="3" s="1"/>
  <c r="BI95" i="3"/>
  <c r="BH95" i="3"/>
  <c r="BG95" i="3"/>
  <c r="BF95" i="3"/>
  <c r="T95" i="3"/>
  <c r="R95" i="3"/>
  <c r="P95" i="3"/>
  <c r="BK95" i="3"/>
  <c r="J95" i="3"/>
  <c r="BE95" i="3" s="1"/>
  <c r="BI92" i="3"/>
  <c r="BH92" i="3"/>
  <c r="BG92" i="3"/>
  <c r="BF92" i="3"/>
  <c r="BE92" i="3"/>
  <c r="T92" i="3"/>
  <c r="T82" i="3" s="1"/>
  <c r="R92" i="3"/>
  <c r="R82" i="3" s="1"/>
  <c r="P92" i="3"/>
  <c r="BK92" i="3"/>
  <c r="J92" i="3"/>
  <c r="BI89" i="3"/>
  <c r="BH89" i="3"/>
  <c r="BG89" i="3"/>
  <c r="BF89" i="3"/>
  <c r="BE89" i="3"/>
  <c r="T89" i="3"/>
  <c r="R89" i="3"/>
  <c r="P89" i="3"/>
  <c r="BK89" i="3"/>
  <c r="J89" i="3"/>
  <c r="BI86" i="3"/>
  <c r="BH86" i="3"/>
  <c r="BG86" i="3"/>
  <c r="BF86" i="3"/>
  <c r="T86" i="3"/>
  <c r="R86" i="3"/>
  <c r="P86" i="3"/>
  <c r="BK86" i="3"/>
  <c r="J86" i="3"/>
  <c r="BE86" i="3" s="1"/>
  <c r="BI83" i="3"/>
  <c r="BH83" i="3"/>
  <c r="BG83" i="3"/>
  <c r="BF83" i="3"/>
  <c r="T83" i="3"/>
  <c r="R83" i="3"/>
  <c r="P83" i="3"/>
  <c r="BK83" i="3"/>
  <c r="J83" i="3"/>
  <c r="BE83" i="3" s="1"/>
  <c r="J77" i="3"/>
  <c r="F77" i="3"/>
  <c r="J75" i="3"/>
  <c r="F75" i="3"/>
  <c r="E73" i="3"/>
  <c r="F52" i="3"/>
  <c r="J51" i="3"/>
  <c r="F51" i="3"/>
  <c r="F49" i="3"/>
  <c r="E47" i="3"/>
  <c r="E45" i="3"/>
  <c r="J18" i="3"/>
  <c r="E18" i="3"/>
  <c r="F78" i="3" s="1"/>
  <c r="J17" i="3"/>
  <c r="J12" i="3"/>
  <c r="J49" i="3" s="1"/>
  <c r="E7" i="3"/>
  <c r="E71" i="3" s="1"/>
  <c r="T249" i="2"/>
  <c r="AY52" i="1"/>
  <c r="AX52" i="1"/>
  <c r="BI273" i="2"/>
  <c r="BH273" i="2"/>
  <c r="BG273" i="2"/>
  <c r="BF273" i="2"/>
  <c r="BE273" i="2"/>
  <c r="T273" i="2"/>
  <c r="R273" i="2"/>
  <c r="P273" i="2"/>
  <c r="BK273" i="2"/>
  <c r="J273" i="2"/>
  <c r="BI270" i="2"/>
  <c r="BH270" i="2"/>
  <c r="BG270" i="2"/>
  <c r="BF270" i="2"/>
  <c r="BE270" i="2"/>
  <c r="T270" i="2"/>
  <c r="R270" i="2"/>
  <c r="P270" i="2"/>
  <c r="BK270" i="2"/>
  <c r="J270" i="2"/>
  <c r="BI267" i="2"/>
  <c r="BH267" i="2"/>
  <c r="BG267" i="2"/>
  <c r="BF267" i="2"/>
  <c r="T267" i="2"/>
  <c r="R267" i="2"/>
  <c r="P267" i="2"/>
  <c r="BK267" i="2"/>
  <c r="J267" i="2"/>
  <c r="BE267" i="2" s="1"/>
  <c r="BI266" i="2"/>
  <c r="BH266" i="2"/>
  <c r="BG266" i="2"/>
  <c r="BF266" i="2"/>
  <c r="T266" i="2"/>
  <c r="R266" i="2"/>
  <c r="P266" i="2"/>
  <c r="BK266" i="2"/>
  <c r="J266" i="2"/>
  <c r="BE266" i="2" s="1"/>
  <c r="BI264" i="2"/>
  <c r="BH264" i="2"/>
  <c r="BG264" i="2"/>
  <c r="BF264" i="2"/>
  <c r="BE264" i="2"/>
  <c r="T264" i="2"/>
  <c r="R264" i="2"/>
  <c r="P264" i="2"/>
  <c r="BK264" i="2"/>
  <c r="J264" i="2"/>
  <c r="BI261" i="2"/>
  <c r="BH261" i="2"/>
  <c r="BG261" i="2"/>
  <c r="BF261" i="2"/>
  <c r="BE261" i="2"/>
  <c r="T261" i="2"/>
  <c r="R261" i="2"/>
  <c r="P261" i="2"/>
  <c r="BK261" i="2"/>
  <c r="J261" i="2"/>
  <c r="BI258" i="2"/>
  <c r="BH258" i="2"/>
  <c r="BG258" i="2"/>
  <c r="BF258" i="2"/>
  <c r="T258" i="2"/>
  <c r="R258" i="2"/>
  <c r="P258" i="2"/>
  <c r="BK258" i="2"/>
  <c r="J258" i="2"/>
  <c r="BE258" i="2" s="1"/>
  <c r="BI255" i="2"/>
  <c r="BH255" i="2"/>
  <c r="BG255" i="2"/>
  <c r="BF255" i="2"/>
  <c r="T255" i="2"/>
  <c r="R255" i="2"/>
  <c r="P255" i="2"/>
  <c r="BK255" i="2"/>
  <c r="J255" i="2"/>
  <c r="BE255" i="2" s="1"/>
  <c r="BI252" i="2"/>
  <c r="BH252" i="2"/>
  <c r="BG252" i="2"/>
  <c r="BF252" i="2"/>
  <c r="BE252" i="2"/>
  <c r="T252" i="2"/>
  <c r="R252" i="2"/>
  <c r="R249" i="2" s="1"/>
  <c r="P252" i="2"/>
  <c r="BK252" i="2"/>
  <c r="J252" i="2"/>
  <c r="BI250" i="2"/>
  <c r="BH250" i="2"/>
  <c r="BG250" i="2"/>
  <c r="BF250" i="2"/>
  <c r="BE250" i="2"/>
  <c r="T250" i="2"/>
  <c r="R250" i="2"/>
  <c r="P250" i="2"/>
  <c r="BK250" i="2"/>
  <c r="J250" i="2"/>
  <c r="BI246" i="2"/>
  <c r="BH246" i="2"/>
  <c r="BG246" i="2"/>
  <c r="BF246" i="2"/>
  <c r="T246" i="2"/>
  <c r="R246" i="2"/>
  <c r="P246" i="2"/>
  <c r="BK246" i="2"/>
  <c r="J246" i="2"/>
  <c r="BE246" i="2" s="1"/>
  <c r="BI243" i="2"/>
  <c r="BH243" i="2"/>
  <c r="BG243" i="2"/>
  <c r="BF243" i="2"/>
  <c r="T243" i="2"/>
  <c r="R243" i="2"/>
  <c r="P243" i="2"/>
  <c r="BK243" i="2"/>
  <c r="J243" i="2"/>
  <c r="BE243" i="2" s="1"/>
  <c r="BI240" i="2"/>
  <c r="BH240" i="2"/>
  <c r="BG240" i="2"/>
  <c r="BF240" i="2"/>
  <c r="BE240" i="2"/>
  <c r="T240" i="2"/>
  <c r="R240" i="2"/>
  <c r="P240" i="2"/>
  <c r="BK240" i="2"/>
  <c r="J240" i="2"/>
  <c r="BI238" i="2"/>
  <c r="BH238" i="2"/>
  <c r="BG238" i="2"/>
  <c r="BF238" i="2"/>
  <c r="BE238" i="2"/>
  <c r="T238" i="2"/>
  <c r="R238" i="2"/>
  <c r="P238" i="2"/>
  <c r="BK238" i="2"/>
  <c r="J238" i="2"/>
  <c r="BI236" i="2"/>
  <c r="BH236" i="2"/>
  <c r="BG236" i="2"/>
  <c r="BF236" i="2"/>
  <c r="T236" i="2"/>
  <c r="R236" i="2"/>
  <c r="P236" i="2"/>
  <c r="BK236" i="2"/>
  <c r="J236" i="2"/>
  <c r="BE236" i="2" s="1"/>
  <c r="BI233" i="2"/>
  <c r="BH233" i="2"/>
  <c r="BG233" i="2"/>
  <c r="BF233" i="2"/>
  <c r="T233" i="2"/>
  <c r="R233" i="2"/>
  <c r="P233" i="2"/>
  <c r="BK233" i="2"/>
  <c r="J233" i="2"/>
  <c r="BE233" i="2" s="1"/>
  <c r="BI231" i="2"/>
  <c r="BH231" i="2"/>
  <c r="BG231" i="2"/>
  <c r="BF231" i="2"/>
  <c r="BE231" i="2"/>
  <c r="T231" i="2"/>
  <c r="R231" i="2"/>
  <c r="P231" i="2"/>
  <c r="BK231" i="2"/>
  <c r="J231" i="2"/>
  <c r="BI229" i="2"/>
  <c r="BH229" i="2"/>
  <c r="BG229" i="2"/>
  <c r="BF229" i="2"/>
  <c r="BE229" i="2"/>
  <c r="T229" i="2"/>
  <c r="R229" i="2"/>
  <c r="P229" i="2"/>
  <c r="BK229" i="2"/>
  <c r="J229" i="2"/>
  <c r="BI226" i="2"/>
  <c r="BH226" i="2"/>
  <c r="BG226" i="2"/>
  <c r="BF226" i="2"/>
  <c r="T226" i="2"/>
  <c r="R226" i="2"/>
  <c r="P226" i="2"/>
  <c r="BK226" i="2"/>
  <c r="J226" i="2"/>
  <c r="BE226" i="2" s="1"/>
  <c r="BI224" i="2"/>
  <c r="BH224" i="2"/>
  <c r="BG224" i="2"/>
  <c r="BF224" i="2"/>
  <c r="T224" i="2"/>
  <c r="R224" i="2"/>
  <c r="P224" i="2"/>
  <c r="BK224" i="2"/>
  <c r="BK218" i="2" s="1"/>
  <c r="J218" i="2" s="1"/>
  <c r="J60" i="2" s="1"/>
  <c r="J224" i="2"/>
  <c r="BE224" i="2" s="1"/>
  <c r="BI222" i="2"/>
  <c r="BH222" i="2"/>
  <c r="BG222" i="2"/>
  <c r="BF222" i="2"/>
  <c r="BE222" i="2"/>
  <c r="T222" i="2"/>
  <c r="R222" i="2"/>
  <c r="P222" i="2"/>
  <c r="BK222" i="2"/>
  <c r="J222" i="2"/>
  <c r="BI219" i="2"/>
  <c r="BH219" i="2"/>
  <c r="BG219" i="2"/>
  <c r="BF219" i="2"/>
  <c r="BE219" i="2"/>
  <c r="T219" i="2"/>
  <c r="R219" i="2"/>
  <c r="P219" i="2"/>
  <c r="BK219" i="2"/>
  <c r="J219" i="2"/>
  <c r="BI215" i="2"/>
  <c r="BH215" i="2"/>
  <c r="BG215" i="2"/>
  <c r="BF215" i="2"/>
  <c r="T215" i="2"/>
  <c r="R215" i="2"/>
  <c r="P215" i="2"/>
  <c r="BK215" i="2"/>
  <c r="BK212" i="2" s="1"/>
  <c r="J212" i="2" s="1"/>
  <c r="J59" i="2" s="1"/>
  <c r="J215" i="2"/>
  <c r="BE215" i="2" s="1"/>
  <c r="BI214" i="2"/>
  <c r="BH214" i="2"/>
  <c r="BG214" i="2"/>
  <c r="BF214" i="2"/>
  <c r="BE214" i="2"/>
  <c r="T214" i="2"/>
  <c r="R214" i="2"/>
  <c r="P214" i="2"/>
  <c r="BK214" i="2"/>
  <c r="J214" i="2"/>
  <c r="BI213" i="2"/>
  <c r="BH213" i="2"/>
  <c r="BG213" i="2"/>
  <c r="BF213" i="2"/>
  <c r="BE213" i="2"/>
  <c r="T213" i="2"/>
  <c r="T212" i="2" s="1"/>
  <c r="R213" i="2"/>
  <c r="P213" i="2"/>
  <c r="BK213" i="2"/>
  <c r="J213" i="2"/>
  <c r="BI211" i="2"/>
  <c r="BH211" i="2"/>
  <c r="BG211" i="2"/>
  <c r="BF211" i="2"/>
  <c r="T211" i="2"/>
  <c r="R211" i="2"/>
  <c r="P211" i="2"/>
  <c r="BK211" i="2"/>
  <c r="J211" i="2"/>
  <c r="BE211" i="2" s="1"/>
  <c r="BI210" i="2"/>
  <c r="BH210" i="2"/>
  <c r="BG210" i="2"/>
  <c r="BF210" i="2"/>
  <c r="T210" i="2"/>
  <c r="R210" i="2"/>
  <c r="P210" i="2"/>
  <c r="BK210" i="2"/>
  <c r="J210" i="2"/>
  <c r="BE210" i="2" s="1"/>
  <c r="BI208" i="2"/>
  <c r="BH208" i="2"/>
  <c r="BG208" i="2"/>
  <c r="BF208" i="2"/>
  <c r="BE208" i="2"/>
  <c r="T208" i="2"/>
  <c r="R208" i="2"/>
  <c r="P208" i="2"/>
  <c r="BK208" i="2"/>
  <c r="J208" i="2"/>
  <c r="BI205" i="2"/>
  <c r="BH205" i="2"/>
  <c r="BG205" i="2"/>
  <c r="BF205" i="2"/>
  <c r="BE205" i="2"/>
  <c r="T205" i="2"/>
  <c r="R205" i="2"/>
  <c r="P205" i="2"/>
  <c r="BK205" i="2"/>
  <c r="J205" i="2"/>
  <c r="BI203" i="2"/>
  <c r="BH203" i="2"/>
  <c r="BG203" i="2"/>
  <c r="BF203" i="2"/>
  <c r="T203" i="2"/>
  <c r="R203" i="2"/>
  <c r="P203" i="2"/>
  <c r="BK203" i="2"/>
  <c r="J203" i="2"/>
  <c r="BE203" i="2" s="1"/>
  <c r="BI201" i="2"/>
  <c r="BH201" i="2"/>
  <c r="BG201" i="2"/>
  <c r="BF201" i="2"/>
  <c r="T201" i="2"/>
  <c r="R201" i="2"/>
  <c r="P201" i="2"/>
  <c r="BK201" i="2"/>
  <c r="J201" i="2"/>
  <c r="BE201" i="2" s="1"/>
  <c r="BI198" i="2"/>
  <c r="BH198" i="2"/>
  <c r="BG198" i="2"/>
  <c r="BF198" i="2"/>
  <c r="BE198" i="2"/>
  <c r="T198" i="2"/>
  <c r="R198" i="2"/>
  <c r="P198" i="2"/>
  <c r="BK198" i="2"/>
  <c r="J198" i="2"/>
  <c r="BI195" i="2"/>
  <c r="BH195" i="2"/>
  <c r="BG195" i="2"/>
  <c r="BF195" i="2"/>
  <c r="BE195" i="2"/>
  <c r="T195" i="2"/>
  <c r="R195" i="2"/>
  <c r="P195" i="2"/>
  <c r="BK195" i="2"/>
  <c r="J195" i="2"/>
  <c r="BI194" i="2"/>
  <c r="BH194" i="2"/>
  <c r="BG194" i="2"/>
  <c r="BF194" i="2"/>
  <c r="T194" i="2"/>
  <c r="R194" i="2"/>
  <c r="P194" i="2"/>
  <c r="BK194" i="2"/>
  <c r="J194" i="2"/>
  <c r="BE194" i="2" s="1"/>
  <c r="BI192" i="2"/>
  <c r="BH192" i="2"/>
  <c r="BG192" i="2"/>
  <c r="BF192" i="2"/>
  <c r="BE192" i="2"/>
  <c r="T192" i="2"/>
  <c r="R192" i="2"/>
  <c r="P192" i="2"/>
  <c r="BK192" i="2"/>
  <c r="J192" i="2"/>
  <c r="BI189" i="2"/>
  <c r="BH189" i="2"/>
  <c r="BG189" i="2"/>
  <c r="BF189" i="2"/>
  <c r="BE189" i="2"/>
  <c r="T189" i="2"/>
  <c r="R189" i="2"/>
  <c r="P189" i="2"/>
  <c r="BK189" i="2"/>
  <c r="J189" i="2"/>
  <c r="BI182" i="2"/>
  <c r="BH182" i="2"/>
  <c r="BG182" i="2"/>
  <c r="BF182" i="2"/>
  <c r="BE182" i="2"/>
  <c r="T182" i="2"/>
  <c r="R182" i="2"/>
  <c r="P182" i="2"/>
  <c r="BK182" i="2"/>
  <c r="J182" i="2"/>
  <c r="BI176" i="2"/>
  <c r="BH176" i="2"/>
  <c r="BG176" i="2"/>
  <c r="BF176" i="2"/>
  <c r="T176" i="2"/>
  <c r="R176" i="2"/>
  <c r="P176" i="2"/>
  <c r="BK176" i="2"/>
  <c r="J176" i="2"/>
  <c r="BE176" i="2" s="1"/>
  <c r="BI168" i="2"/>
  <c r="BH168" i="2"/>
  <c r="BG168" i="2"/>
  <c r="BF168" i="2"/>
  <c r="BE168" i="2"/>
  <c r="T168" i="2"/>
  <c r="R168" i="2"/>
  <c r="P168" i="2"/>
  <c r="BK168" i="2"/>
  <c r="J168" i="2"/>
  <c r="BI166" i="2"/>
  <c r="BH166" i="2"/>
  <c r="BG166" i="2"/>
  <c r="BF166" i="2"/>
  <c r="BE166" i="2"/>
  <c r="T166" i="2"/>
  <c r="R166" i="2"/>
  <c r="P166" i="2"/>
  <c r="BK166" i="2"/>
  <c r="J166" i="2"/>
  <c r="BI157" i="2"/>
  <c r="BH157" i="2"/>
  <c r="BG157" i="2"/>
  <c r="BF157" i="2"/>
  <c r="BE157" i="2"/>
  <c r="T157" i="2"/>
  <c r="R157" i="2"/>
  <c r="P157" i="2"/>
  <c r="BK157" i="2"/>
  <c r="J157" i="2"/>
  <c r="BI149" i="2"/>
  <c r="BH149" i="2"/>
  <c r="BG149" i="2"/>
  <c r="BF149" i="2"/>
  <c r="T149" i="2"/>
  <c r="R149" i="2"/>
  <c r="P149" i="2"/>
  <c r="BK149" i="2"/>
  <c r="J149" i="2"/>
  <c r="BE149" i="2" s="1"/>
  <c r="BI139" i="2"/>
  <c r="BH139" i="2"/>
  <c r="BG139" i="2"/>
  <c r="BF139" i="2"/>
  <c r="BE139" i="2"/>
  <c r="T139" i="2"/>
  <c r="R139" i="2"/>
  <c r="P139" i="2"/>
  <c r="P129" i="2" s="1"/>
  <c r="BK139" i="2"/>
  <c r="J139" i="2"/>
  <c r="BI130" i="2"/>
  <c r="BH130" i="2"/>
  <c r="BG130" i="2"/>
  <c r="BF130" i="2"/>
  <c r="BE130" i="2"/>
  <c r="T130" i="2"/>
  <c r="R130" i="2"/>
  <c r="R129" i="2" s="1"/>
  <c r="P130" i="2"/>
  <c r="BK130" i="2"/>
  <c r="J130" i="2"/>
  <c r="BI128" i="2"/>
  <c r="BH128" i="2"/>
  <c r="BG128" i="2"/>
  <c r="BF128" i="2"/>
  <c r="T128" i="2"/>
  <c r="R128" i="2"/>
  <c r="P128" i="2"/>
  <c r="BK128" i="2"/>
  <c r="J128" i="2"/>
  <c r="BE128" i="2" s="1"/>
  <c r="BI126" i="2"/>
  <c r="BH126" i="2"/>
  <c r="BG126" i="2"/>
  <c r="BF126" i="2"/>
  <c r="T126" i="2"/>
  <c r="R126" i="2"/>
  <c r="P126" i="2"/>
  <c r="BK126" i="2"/>
  <c r="J126" i="2"/>
  <c r="BE126" i="2" s="1"/>
  <c r="BI124" i="2"/>
  <c r="BH124" i="2"/>
  <c r="BG124" i="2"/>
  <c r="BF124" i="2"/>
  <c r="BE124" i="2"/>
  <c r="T124" i="2"/>
  <c r="R124" i="2"/>
  <c r="P124" i="2"/>
  <c r="BK124" i="2"/>
  <c r="J124" i="2"/>
  <c r="BI123" i="2"/>
  <c r="BH123" i="2"/>
  <c r="BG123" i="2"/>
  <c r="BF123" i="2"/>
  <c r="BE123" i="2"/>
  <c r="T123" i="2"/>
  <c r="R123" i="2"/>
  <c r="P123" i="2"/>
  <c r="BK123" i="2"/>
  <c r="J123" i="2"/>
  <c r="BI121" i="2"/>
  <c r="BH121" i="2"/>
  <c r="BG121" i="2"/>
  <c r="BF121" i="2"/>
  <c r="T121" i="2"/>
  <c r="R121" i="2"/>
  <c r="P121" i="2"/>
  <c r="BK121" i="2"/>
  <c r="J121" i="2"/>
  <c r="BE121" i="2" s="1"/>
  <c r="BI118" i="2"/>
  <c r="BH118" i="2"/>
  <c r="BG118" i="2"/>
  <c r="BF118" i="2"/>
  <c r="T118" i="2"/>
  <c r="R118" i="2"/>
  <c r="P118" i="2"/>
  <c r="BK118" i="2"/>
  <c r="J118" i="2"/>
  <c r="BE118" i="2" s="1"/>
  <c r="BI115" i="2"/>
  <c r="BH115" i="2"/>
  <c r="BG115" i="2"/>
  <c r="BF115" i="2"/>
  <c r="BE115" i="2"/>
  <c r="T115" i="2"/>
  <c r="R115" i="2"/>
  <c r="P115" i="2"/>
  <c r="BK115" i="2"/>
  <c r="J115" i="2"/>
  <c r="BI112" i="2"/>
  <c r="BH112" i="2"/>
  <c r="BG112" i="2"/>
  <c r="BF112" i="2"/>
  <c r="BE112" i="2"/>
  <c r="T112" i="2"/>
  <c r="R112" i="2"/>
  <c r="P112" i="2"/>
  <c r="BK112" i="2"/>
  <c r="J112" i="2"/>
  <c r="BI110" i="2"/>
  <c r="BH110" i="2"/>
  <c r="BG110" i="2"/>
  <c r="BF110" i="2"/>
  <c r="T110" i="2"/>
  <c r="R110" i="2"/>
  <c r="P110" i="2"/>
  <c r="BK110" i="2"/>
  <c r="J110" i="2"/>
  <c r="BE110" i="2" s="1"/>
  <c r="BI107" i="2"/>
  <c r="BH107" i="2"/>
  <c r="BG107" i="2"/>
  <c r="BF107" i="2"/>
  <c r="T107" i="2"/>
  <c r="R107" i="2"/>
  <c r="P107" i="2"/>
  <c r="BK107" i="2"/>
  <c r="J107" i="2"/>
  <c r="BE107" i="2" s="1"/>
  <c r="BI104" i="2"/>
  <c r="BH104" i="2"/>
  <c r="BG104" i="2"/>
  <c r="BF104" i="2"/>
  <c r="BE104" i="2"/>
  <c r="T104" i="2"/>
  <c r="R104" i="2"/>
  <c r="P104" i="2"/>
  <c r="BK104" i="2"/>
  <c r="J104" i="2"/>
  <c r="BI101" i="2"/>
  <c r="BH101" i="2"/>
  <c r="BG101" i="2"/>
  <c r="BF101" i="2"/>
  <c r="BE101" i="2"/>
  <c r="T101" i="2"/>
  <c r="R101" i="2"/>
  <c r="P101" i="2"/>
  <c r="BK101" i="2"/>
  <c r="J101" i="2"/>
  <c r="BI98" i="2"/>
  <c r="BH98" i="2"/>
  <c r="BG98" i="2"/>
  <c r="BF98" i="2"/>
  <c r="T98" i="2"/>
  <c r="R98" i="2"/>
  <c r="P98" i="2"/>
  <c r="BK98" i="2"/>
  <c r="J98" i="2"/>
  <c r="BE98" i="2" s="1"/>
  <c r="BI95" i="2"/>
  <c r="BH95" i="2"/>
  <c r="BG95" i="2"/>
  <c r="BF95" i="2"/>
  <c r="T95" i="2"/>
  <c r="R95" i="2"/>
  <c r="P95" i="2"/>
  <c r="BK95" i="2"/>
  <c r="J95" i="2"/>
  <c r="BE95" i="2" s="1"/>
  <c r="BI92" i="2"/>
  <c r="BH92" i="2"/>
  <c r="BG92" i="2"/>
  <c r="BF92" i="2"/>
  <c r="BE92" i="2"/>
  <c r="T92" i="2"/>
  <c r="R92" i="2"/>
  <c r="P92" i="2"/>
  <c r="BK92" i="2"/>
  <c r="J92" i="2"/>
  <c r="BI89" i="2"/>
  <c r="BH89" i="2"/>
  <c r="BG89" i="2"/>
  <c r="BF89" i="2"/>
  <c r="BE89" i="2"/>
  <c r="T89" i="2"/>
  <c r="R89" i="2"/>
  <c r="P89" i="2"/>
  <c r="BK89" i="2"/>
  <c r="J89" i="2"/>
  <c r="BI86" i="2"/>
  <c r="BH86" i="2"/>
  <c r="BG86" i="2"/>
  <c r="BF86" i="2"/>
  <c r="T86" i="2"/>
  <c r="R86" i="2"/>
  <c r="P86" i="2"/>
  <c r="BK86" i="2"/>
  <c r="J86" i="2"/>
  <c r="BE86" i="2" s="1"/>
  <c r="BI83" i="2"/>
  <c r="BH83" i="2"/>
  <c r="BG83" i="2"/>
  <c r="BF83" i="2"/>
  <c r="T83" i="2"/>
  <c r="R83" i="2"/>
  <c r="P83" i="2"/>
  <c r="BK83" i="2"/>
  <c r="BK82" i="2" s="1"/>
  <c r="J83" i="2"/>
  <c r="BE83" i="2" s="1"/>
  <c r="F30" i="2" s="1"/>
  <c r="AZ52" i="1" s="1"/>
  <c r="J77" i="2"/>
  <c r="F77" i="2"/>
  <c r="J75" i="2"/>
  <c r="F75" i="2"/>
  <c r="E73" i="2"/>
  <c r="E71" i="2"/>
  <c r="F52" i="2"/>
  <c r="J51" i="2"/>
  <c r="F51" i="2"/>
  <c r="F49" i="2"/>
  <c r="E47" i="2"/>
  <c r="E45" i="2"/>
  <c r="J18" i="2"/>
  <c r="E18" i="2"/>
  <c r="F78" i="2" s="1"/>
  <c r="J17" i="2"/>
  <c r="J12" i="2"/>
  <c r="J49" i="2" s="1"/>
  <c r="E7" i="2"/>
  <c r="AS51" i="1"/>
  <c r="L47" i="1"/>
  <c r="AM46" i="1"/>
  <c r="L46" i="1"/>
  <c r="AM44" i="1"/>
  <c r="L44" i="1"/>
  <c r="L42" i="1"/>
  <c r="L41" i="1"/>
  <c r="J82" i="2" l="1"/>
  <c r="J57" i="2" s="1"/>
  <c r="T81" i="3"/>
  <c r="R84" i="5"/>
  <c r="R83" i="5" s="1"/>
  <c r="F32" i="3"/>
  <c r="BB53" i="1" s="1"/>
  <c r="BK79" i="10"/>
  <c r="J80" i="10"/>
  <c r="J58" i="10" s="1"/>
  <c r="F34" i="2"/>
  <c r="BD52" i="1" s="1"/>
  <c r="BK249" i="2"/>
  <c r="J249" i="2" s="1"/>
  <c r="J61" i="2" s="1"/>
  <c r="J30" i="2"/>
  <c r="AV52" i="1" s="1"/>
  <c r="BK82" i="3"/>
  <c r="R217" i="3"/>
  <c r="J30" i="4"/>
  <c r="AV54" i="1" s="1"/>
  <c r="AT54" i="1" s="1"/>
  <c r="F33" i="3"/>
  <c r="BC53" i="1" s="1"/>
  <c r="F34" i="3"/>
  <c r="BD53" i="1" s="1"/>
  <c r="P82" i="2"/>
  <c r="T218" i="2"/>
  <c r="P82" i="3"/>
  <c r="P81" i="3" s="1"/>
  <c r="AU53" i="1" s="1"/>
  <c r="BK196" i="4"/>
  <c r="J196" i="4" s="1"/>
  <c r="J60" i="4" s="1"/>
  <c r="F33" i="5"/>
  <c r="BC55" i="1" s="1"/>
  <c r="F34" i="5"/>
  <c r="BD55" i="1" s="1"/>
  <c r="J82" i="8"/>
  <c r="J58" i="8" s="1"/>
  <c r="BK81" i="8"/>
  <c r="F31" i="2"/>
  <c r="BA52" i="1" s="1"/>
  <c r="J31" i="2"/>
  <c r="AW52" i="1" s="1"/>
  <c r="F33" i="2"/>
  <c r="BC52" i="1" s="1"/>
  <c r="R247" i="3"/>
  <c r="R82" i="2"/>
  <c r="P212" i="2"/>
  <c r="R218" i="2"/>
  <c r="J30" i="5"/>
  <c r="AV55" i="1" s="1"/>
  <c r="AT55" i="1" s="1"/>
  <c r="R84" i="6"/>
  <c r="R83" i="6" s="1"/>
  <c r="BK127" i="11"/>
  <c r="J127" i="11" s="1"/>
  <c r="J60" i="11" s="1"/>
  <c r="J128" i="11"/>
  <c r="J61" i="11" s="1"/>
  <c r="F32" i="2"/>
  <c r="BB52" i="1" s="1"/>
  <c r="T129" i="2"/>
  <c r="BK217" i="3"/>
  <c r="J217" i="3" s="1"/>
  <c r="J60" i="3" s="1"/>
  <c r="J30" i="3"/>
  <c r="AV53" i="1" s="1"/>
  <c r="F30" i="3"/>
  <c r="AZ53" i="1" s="1"/>
  <c r="AZ51" i="1" s="1"/>
  <c r="P217" i="3"/>
  <c r="BK129" i="2"/>
  <c r="J129" i="2" s="1"/>
  <c r="J58" i="2" s="1"/>
  <c r="T82" i="2"/>
  <c r="R212" i="2"/>
  <c r="P218" i="2"/>
  <c r="P249" i="2"/>
  <c r="J31" i="11"/>
  <c r="AW61" i="1" s="1"/>
  <c r="J84" i="13"/>
  <c r="J58" i="13" s="1"/>
  <c r="R257" i="4"/>
  <c r="F34" i="14"/>
  <c r="BD64" i="1" s="1"/>
  <c r="T151" i="6"/>
  <c r="F83" i="4"/>
  <c r="F31" i="4"/>
  <c r="BA54" i="1" s="1"/>
  <c r="T219" i="4"/>
  <c r="P151" i="5"/>
  <c r="P84" i="5" s="1"/>
  <c r="P83" i="5" s="1"/>
  <c r="AU55" i="1" s="1"/>
  <c r="F31" i="6"/>
  <c r="BA56" i="1" s="1"/>
  <c r="F31" i="10"/>
  <c r="BA60" i="1" s="1"/>
  <c r="J30" i="11"/>
  <c r="AV61" i="1" s="1"/>
  <c r="F30" i="11"/>
  <c r="AZ61" i="1" s="1"/>
  <c r="BK79" i="12"/>
  <c r="J80" i="12"/>
  <c r="J58" i="12" s="1"/>
  <c r="F33" i="12"/>
  <c r="BC62" i="1" s="1"/>
  <c r="F32" i="13"/>
  <c r="BB63" i="1" s="1"/>
  <c r="F30" i="13"/>
  <c r="AZ63" i="1" s="1"/>
  <c r="P92" i="14"/>
  <c r="BK85" i="5"/>
  <c r="F30" i="9"/>
  <c r="AZ59" i="1" s="1"/>
  <c r="J30" i="9"/>
  <c r="AV59" i="1" s="1"/>
  <c r="AT59" i="1" s="1"/>
  <c r="J31" i="3"/>
  <c r="AW53" i="1" s="1"/>
  <c r="F31" i="3"/>
  <c r="BA53" i="1" s="1"/>
  <c r="BK125" i="3"/>
  <c r="J125" i="3" s="1"/>
  <c r="J58" i="3" s="1"/>
  <c r="T181" i="4"/>
  <c r="J77" i="5"/>
  <c r="R151" i="5"/>
  <c r="J30" i="6"/>
  <c r="AV56" i="1" s="1"/>
  <c r="AT56" i="1" s="1"/>
  <c r="P205" i="6"/>
  <c r="F32" i="10"/>
  <c r="BB60" i="1" s="1"/>
  <c r="BK84" i="11"/>
  <c r="J31" i="14"/>
  <c r="AW64" i="1" s="1"/>
  <c r="F31" i="11"/>
  <c r="BA61" i="1" s="1"/>
  <c r="T82" i="13"/>
  <c r="T85" i="6"/>
  <c r="T84" i="6" s="1"/>
  <c r="T83" i="6" s="1"/>
  <c r="R219" i="4"/>
  <c r="F33" i="4"/>
  <c r="BC54" i="1" s="1"/>
  <c r="P283" i="4"/>
  <c r="P87" i="4" s="1"/>
  <c r="P86" i="4" s="1"/>
  <c r="AU54" i="1" s="1"/>
  <c r="T294" i="4"/>
  <c r="F30" i="4"/>
  <c r="AZ54" i="1" s="1"/>
  <c r="J31" i="5"/>
  <c r="AW55" i="1" s="1"/>
  <c r="T208" i="5"/>
  <c r="J77" i="6"/>
  <c r="J49" i="6"/>
  <c r="R151" i="6"/>
  <c r="BK82" i="7"/>
  <c r="F33" i="7"/>
  <c r="BC57" i="1" s="1"/>
  <c r="P161" i="8"/>
  <c r="F33" i="9"/>
  <c r="BC59" i="1" s="1"/>
  <c r="E71" i="11"/>
  <c r="F52" i="12"/>
  <c r="F75" i="12"/>
  <c r="F32" i="14"/>
  <c r="BB64" i="1" s="1"/>
  <c r="F52" i="8"/>
  <c r="F77" i="8"/>
  <c r="T88" i="4"/>
  <c r="J30" i="8"/>
  <c r="AV58" i="1" s="1"/>
  <c r="AT58" i="1" s="1"/>
  <c r="F32" i="11"/>
  <c r="BB61" i="1" s="1"/>
  <c r="BK151" i="5"/>
  <c r="J151" i="5" s="1"/>
  <c r="J60" i="5" s="1"/>
  <c r="R125" i="3"/>
  <c r="R81" i="3" s="1"/>
  <c r="BK88" i="4"/>
  <c r="F34" i="4"/>
  <c r="BD54" i="1" s="1"/>
  <c r="R283" i="4"/>
  <c r="R87" i="4" s="1"/>
  <c r="R86" i="4" s="1"/>
  <c r="F32" i="5"/>
  <c r="BB55" i="1" s="1"/>
  <c r="P201" i="5"/>
  <c r="BK85" i="6"/>
  <c r="F34" i="6"/>
  <c r="BD56" i="1" s="1"/>
  <c r="BK197" i="6"/>
  <c r="J197" i="6" s="1"/>
  <c r="J61" i="6" s="1"/>
  <c r="P82" i="8"/>
  <c r="P81" i="8" s="1"/>
  <c r="P80" i="8" s="1"/>
  <c r="AU58" i="1" s="1"/>
  <c r="R161" i="8"/>
  <c r="R81" i="8" s="1"/>
  <c r="R80" i="8" s="1"/>
  <c r="F30" i="8"/>
  <c r="AZ58" i="1" s="1"/>
  <c r="J72" i="9"/>
  <c r="J49" i="9"/>
  <c r="J30" i="10"/>
  <c r="AV60" i="1" s="1"/>
  <c r="AT60" i="1" s="1"/>
  <c r="F30" i="10"/>
  <c r="AZ60" i="1" s="1"/>
  <c r="F34" i="10"/>
  <c r="BD60" i="1" s="1"/>
  <c r="F33" i="13"/>
  <c r="BC63" i="1" s="1"/>
  <c r="R95" i="13"/>
  <c r="R82" i="13" s="1"/>
  <c r="P88" i="14"/>
  <c r="P80" i="14" s="1"/>
  <c r="AU64" i="1" s="1"/>
  <c r="T151" i="5"/>
  <c r="F30" i="6"/>
  <c r="AZ56" i="1" s="1"/>
  <c r="T161" i="8"/>
  <c r="T81" i="8" s="1"/>
  <c r="T80" i="8" s="1"/>
  <c r="J31" i="9"/>
  <c r="AW59" i="1" s="1"/>
  <c r="F33" i="11"/>
  <c r="BC61" i="1" s="1"/>
  <c r="J30" i="13"/>
  <c r="AV63" i="1" s="1"/>
  <c r="AT63" i="1" s="1"/>
  <c r="P91" i="13"/>
  <c r="J30" i="14"/>
  <c r="AV64" i="1" s="1"/>
  <c r="AT64" i="1" s="1"/>
  <c r="T85" i="5"/>
  <c r="T84" i="5" s="1"/>
  <c r="T83" i="5" s="1"/>
  <c r="F33" i="6"/>
  <c r="BC56" i="1" s="1"/>
  <c r="P151" i="6"/>
  <c r="J30" i="7"/>
  <c r="AV57" i="1" s="1"/>
  <c r="AT57" i="1" s="1"/>
  <c r="F31" i="8"/>
  <c r="BA58" i="1" s="1"/>
  <c r="J30" i="12"/>
  <c r="AV62" i="1" s="1"/>
  <c r="AT62" i="1" s="1"/>
  <c r="E72" i="13"/>
  <c r="J80" i="4"/>
  <c r="F80" i="5"/>
  <c r="P208" i="5"/>
  <c r="F31" i="7"/>
  <c r="BA57" i="1" s="1"/>
  <c r="F32" i="8"/>
  <c r="BB58" i="1" s="1"/>
  <c r="P80" i="9"/>
  <c r="P79" i="9" s="1"/>
  <c r="P78" i="9" s="1"/>
  <c r="AU59" i="1" s="1"/>
  <c r="F34" i="9"/>
  <c r="BD59" i="1" s="1"/>
  <c r="F31" i="9"/>
  <c r="BA59" i="1" s="1"/>
  <c r="R80" i="10"/>
  <c r="R79" i="10" s="1"/>
  <c r="R78" i="10" s="1"/>
  <c r="R84" i="11"/>
  <c r="R83" i="11" s="1"/>
  <c r="R81" i="11" s="1"/>
  <c r="F34" i="13"/>
  <c r="BD63" i="1" s="1"/>
  <c r="J81" i="14"/>
  <c r="J57" i="14" s="1"/>
  <c r="F31" i="14"/>
  <c r="BA64" i="1" s="1"/>
  <c r="BK88" i="14"/>
  <c r="J88" i="14" s="1"/>
  <c r="J59" i="14" s="1"/>
  <c r="T92" i="14"/>
  <c r="T80" i="14" s="1"/>
  <c r="F31" i="5"/>
  <c r="BA55" i="1" s="1"/>
  <c r="P85" i="6"/>
  <c r="F32" i="7"/>
  <c r="BB57" i="1" s="1"/>
  <c r="F33" i="8"/>
  <c r="BC58" i="1" s="1"/>
  <c r="BK80" i="9"/>
  <c r="F32" i="12"/>
  <c r="BB62" i="1" s="1"/>
  <c r="F30" i="12"/>
  <c r="AZ62" i="1" s="1"/>
  <c r="P84" i="13"/>
  <c r="P82" i="13" s="1"/>
  <c r="AU63" i="1" s="1"/>
  <c r="BK95" i="13"/>
  <c r="J95" i="13" s="1"/>
  <c r="J62" i="13" s="1"/>
  <c r="W26" i="1" l="1"/>
  <c r="AV51" i="1"/>
  <c r="BK83" i="11"/>
  <c r="J84" i="11"/>
  <c r="J59" i="11" s="1"/>
  <c r="J85" i="5"/>
  <c r="J58" i="5" s="1"/>
  <c r="BK84" i="5"/>
  <c r="BD51" i="1"/>
  <c r="W30" i="1" s="1"/>
  <c r="BK81" i="2"/>
  <c r="J81" i="2" s="1"/>
  <c r="AT53" i="1"/>
  <c r="J82" i="3"/>
  <c r="J57" i="3" s="1"/>
  <c r="BK81" i="3"/>
  <c r="J81" i="3" s="1"/>
  <c r="J88" i="4"/>
  <c r="J58" i="4" s="1"/>
  <c r="BK87" i="4"/>
  <c r="P81" i="2"/>
  <c r="AU52" i="1" s="1"/>
  <c r="AU51" i="1" s="1"/>
  <c r="J80" i="9"/>
  <c r="J58" i="9" s="1"/>
  <c r="BK79" i="9"/>
  <c r="BK80" i="14"/>
  <c r="J80" i="14" s="1"/>
  <c r="J85" i="6"/>
  <c r="J58" i="6" s="1"/>
  <c r="BK84" i="6"/>
  <c r="AT61" i="1"/>
  <c r="T81" i="2"/>
  <c r="BB51" i="1"/>
  <c r="R81" i="2"/>
  <c r="BC51" i="1"/>
  <c r="BK81" i="7"/>
  <c r="J82" i="7"/>
  <c r="J58" i="7" s="1"/>
  <c r="AT52" i="1"/>
  <c r="BK78" i="12"/>
  <c r="J78" i="12" s="1"/>
  <c r="J79" i="12"/>
  <c r="J57" i="12" s="1"/>
  <c r="BK80" i="8"/>
  <c r="J80" i="8" s="1"/>
  <c r="J81" i="8"/>
  <c r="J57" i="8" s="1"/>
  <c r="BK78" i="10"/>
  <c r="J78" i="10" s="1"/>
  <c r="J79" i="10"/>
  <c r="J57" i="10" s="1"/>
  <c r="BK82" i="13"/>
  <c r="J82" i="13" s="1"/>
  <c r="BA51" i="1"/>
  <c r="P84" i="6"/>
  <c r="P83" i="6" s="1"/>
  <c r="AU56" i="1" s="1"/>
  <c r="T87" i="4"/>
  <c r="T86" i="4" s="1"/>
  <c r="BK78" i="9" l="1"/>
  <c r="J78" i="9" s="1"/>
  <c r="J79" i="9"/>
  <c r="J57" i="9" s="1"/>
  <c r="J27" i="12"/>
  <c r="J56" i="12"/>
  <c r="J27" i="10"/>
  <c r="J56" i="10"/>
  <c r="J27" i="8"/>
  <c r="J56" i="8"/>
  <c r="J84" i="6"/>
  <c r="J57" i="6" s="1"/>
  <c r="BK83" i="6"/>
  <c r="J83" i="6" s="1"/>
  <c r="J56" i="3"/>
  <c r="J27" i="3"/>
  <c r="BK81" i="11"/>
  <c r="J81" i="11" s="1"/>
  <c r="J83" i="11"/>
  <c r="J58" i="11" s="1"/>
  <c r="J27" i="2"/>
  <c r="J56" i="2"/>
  <c r="AX51" i="1"/>
  <c r="W28" i="1"/>
  <c r="J87" i="4"/>
  <c r="J57" i="4" s="1"/>
  <c r="BK86" i="4"/>
  <c r="J86" i="4" s="1"/>
  <c r="J27" i="13"/>
  <c r="J56" i="13"/>
  <c r="AK26" i="1"/>
  <c r="AT51" i="1"/>
  <c r="AY51" i="1"/>
  <c r="W29" i="1"/>
  <c r="BK83" i="5"/>
  <c r="J83" i="5" s="1"/>
  <c r="J84" i="5"/>
  <c r="J57" i="5" s="1"/>
  <c r="W27" i="1"/>
  <c r="AW51" i="1"/>
  <c r="AK27" i="1" s="1"/>
  <c r="BK80" i="7"/>
  <c r="J80" i="7" s="1"/>
  <c r="J81" i="7"/>
  <c r="J57" i="7" s="1"/>
  <c r="J27" i="14"/>
  <c r="J56" i="14"/>
  <c r="J27" i="7" l="1"/>
  <c r="J56" i="7"/>
  <c r="J36" i="8"/>
  <c r="AG58" i="1"/>
  <c r="AN58" i="1" s="1"/>
  <c r="AG60" i="1"/>
  <c r="AN60" i="1" s="1"/>
  <c r="J36" i="10"/>
  <c r="J27" i="5"/>
  <c r="J56" i="5"/>
  <c r="AG62" i="1"/>
  <c r="AN62" i="1" s="1"/>
  <c r="J36" i="12"/>
  <c r="AG52" i="1"/>
  <c r="J36" i="2"/>
  <c r="AG63" i="1"/>
  <c r="AN63" i="1" s="1"/>
  <c r="J36" i="13"/>
  <c r="J27" i="4"/>
  <c r="J56" i="4"/>
  <c r="J56" i="6"/>
  <c r="J27" i="6"/>
  <c r="J27" i="11"/>
  <c r="J56" i="11"/>
  <c r="AG53" i="1"/>
  <c r="AN53" i="1" s="1"/>
  <c r="J36" i="3"/>
  <c r="AG64" i="1"/>
  <c r="AN64" i="1" s="1"/>
  <c r="J36" i="14"/>
  <c r="J56" i="9"/>
  <c r="J27" i="9"/>
  <c r="J36" i="11" l="1"/>
  <c r="AG61" i="1"/>
  <c r="AN61" i="1" s="1"/>
  <c r="AN52" i="1"/>
  <c r="AG54" i="1"/>
  <c r="AN54" i="1" s="1"/>
  <c r="J36" i="4"/>
  <c r="J36" i="9"/>
  <c r="AG59" i="1"/>
  <c r="AN59" i="1" s="1"/>
  <c r="J36" i="6"/>
  <c r="AG56" i="1"/>
  <c r="AN56" i="1" s="1"/>
  <c r="AG55" i="1"/>
  <c r="AN55" i="1" s="1"/>
  <c r="J36" i="5"/>
  <c r="AG57" i="1"/>
  <c r="AN57" i="1" s="1"/>
  <c r="J36" i="7"/>
  <c r="AG51" i="1" l="1"/>
  <c r="AK23" i="1" l="1"/>
  <c r="AK32" i="1" s="1"/>
  <c r="AN51" i="1"/>
</calcChain>
</file>

<file path=xl/sharedStrings.xml><?xml version="1.0" encoding="utf-8"?>
<sst xmlns="http://schemas.openxmlformats.org/spreadsheetml/2006/main" count="14089" uniqueCount="1612">
  <si>
    <t>Export VZ</t>
  </si>
  <si>
    <t>List obsahuje:</t>
  </si>
  <si>
    <t>1) Rekapitulace stavby</t>
  </si>
  <si>
    <t>2) Rekapitulace objektů stavby a soupisů prací</t>
  </si>
  <si>
    <t>3.0</t>
  </si>
  <si>
    <t>ZAMOK</t>
  </si>
  <si>
    <t>False</t>
  </si>
  <si>
    <t>{e2b9aea3-e52e-41fb-ae1f-84b3b4413672}</t>
  </si>
  <si>
    <t>0,01</t>
  </si>
  <si>
    <t>21</t>
  </si>
  <si>
    <t>15</t>
  </si>
  <si>
    <t>REKAPITULACE STAVBY</t>
  </si>
  <si>
    <t>v ---  níže se nacházejí doplnkové a pomocné údaje k sestavám  --- v</t>
  </si>
  <si>
    <t>Návod na vyplnění</t>
  </si>
  <si>
    <t>0,001</t>
  </si>
  <si>
    <t>Kód:</t>
  </si>
  <si>
    <t>6910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</si>
  <si>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</si>
  <si>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</si>
  <si>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OCELKOVA, PRAHA 14,Č.AKCE 999</t>
  </si>
  <si>
    <t>0,1</t>
  </si>
  <si>
    <t>KSO:</t>
  </si>
  <si>
    <t/>
  </si>
  <si>
    <t>CC-CZ:</t>
  </si>
  <si>
    <t>1</t>
  </si>
  <si>
    <t>Místo:</t>
  </si>
  <si>
    <t>Praha</t>
  </si>
  <si>
    <t>Datum:</t>
  </si>
  <si>
    <t>3. 11. 2016</t>
  </si>
  <si>
    <t>10</t>
  </si>
  <si>
    <t>100</t>
  </si>
  <si>
    <t>Zadavatel:</t>
  </si>
  <si>
    <t>IČ:</t>
  </si>
  <si>
    <t>63834197</t>
  </si>
  <si>
    <t>Technická správa komunikací hl. m. Prahy, a.s.</t>
  </si>
  <si>
    <t>DIČ:</t>
  </si>
  <si>
    <t>CZ 63834197</t>
  </si>
  <si>
    <t>Uchazeč:</t>
  </si>
  <si>
    <t>Vyplň údaj</t>
  </si>
  <si>
    <t>Projektant:</t>
  </si>
  <si>
    <t>45271895</t>
  </si>
  <si>
    <t>METROPROJEKT Praha a.s.</t>
  </si>
  <si>
    <t>CZ 45271895</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</si>
  <si>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</si>
  <si>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</si>
  <si>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</si>
  <si>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</si>
  <si>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</si>
  <si>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</si>
  <si>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</si>
  <si>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</si>
  <si>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</si>
  <si>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</si>
  <si>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</si>
  <si>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</si>
  <si>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</si>
  <si>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</si>
  <si>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</si>
  <si>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</si>
  <si>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</si>
  <si>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</si>
  <si>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</si>
  <si>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</si>
  <si>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</si>
  <si>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</si>
  <si>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</si>
  <si>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</si>
  <si>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</si>
  <si>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</si>
  <si>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</si>
  <si>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</si>
  <si>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</si>
  <si>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</si>
  <si>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</si>
  <si>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</si>
  <si>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</si>
  <si>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</si>
  <si>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</si>
  <si>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</si>
  <si>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</si>
  <si>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</si>
  <si>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</si>
  <si>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</si>
  <si>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</si>
  <si>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</si>
  <si>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01.1</t>
  </si>
  <si>
    <t>Vozovky a chodníky (DC)</t>
  </si>
  <si>
    <t>STA</t>
  </si>
  <si>
    <t>{1159cf09-696b-424e-9e0a-d0d0c837f046}</t>
  </si>
  <si>
    <t>2</t>
  </si>
  <si>
    <t>SO 01.2</t>
  </si>
  <si>
    <t>Vozovky a chodníky (ZC)</t>
  </si>
  <si>
    <t>{452aea1f-f091-44ba-b6b0-c46e43e6df9b}</t>
  </si>
  <si>
    <t>SO 02.1</t>
  </si>
  <si>
    <t>Přípojky uličních vpustí - ražby</t>
  </si>
  <si>
    <t>{55fb8efa-db36-4c6b-9747-2c52d795e500}</t>
  </si>
  <si>
    <t>SO 02.2</t>
  </si>
  <si>
    <t>Přípojky uličních vpustí (DC)</t>
  </si>
  <si>
    <t>{9916267b-e894-4e8c-87df-a5f457ada538}</t>
  </si>
  <si>
    <t>SO 02.3</t>
  </si>
  <si>
    <t>Přípojky uličních vpustí (ZC)</t>
  </si>
  <si>
    <t>{d6f5538d-8da9-4290-8eaa-4f795640d8d3}</t>
  </si>
  <si>
    <t>SO 03.1</t>
  </si>
  <si>
    <t>Dopravní značení (DC)</t>
  </si>
  <si>
    <t>{dc1c5ad1-a600-47e6-bee0-cebdf0850ec9}</t>
  </si>
  <si>
    <t>SO 03.2</t>
  </si>
  <si>
    <t>Dopravní značení (ZC)</t>
  </si>
  <si>
    <t>{8891dcfd-71c5-44c4-a96b-05b984f3e7af}</t>
  </si>
  <si>
    <t>SO 04.1</t>
  </si>
  <si>
    <t>Přechodné dopravní značení (DC)</t>
  </si>
  <si>
    <t>{6eaaf95b-a40a-4067-bc63-c14aad2c86af}</t>
  </si>
  <si>
    <t>SO 04.2</t>
  </si>
  <si>
    <t>Přechodné dopravní značení (ZC)</t>
  </si>
  <si>
    <t>{fb671341-ab91-4d54-9898-4d5cf80d00b5}</t>
  </si>
  <si>
    <t>SO 06</t>
  </si>
  <si>
    <t>Ochrana silnoproudých kabelů do 1kV</t>
  </si>
  <si>
    <t>{2600b5cd-4fe3-4311-99f8-6a312d2c2466}</t>
  </si>
  <si>
    <t>SO 07</t>
  </si>
  <si>
    <t>Ochrana sdělovacích kabelů</t>
  </si>
  <si>
    <t>{548e9d6a-9be0-4528-a22e-81c884616288}</t>
  </si>
  <si>
    <t>E.3</t>
  </si>
  <si>
    <t xml:space="preserve">Úprava SSZ (DIO a obnova smyček) </t>
  </si>
  <si>
    <t>{1708eb03-f61a-4372-83ea-5edfb8e5a8a3}</t>
  </si>
  <si>
    <t>VON</t>
  </si>
  <si>
    <t>Vedlejší a ostatní náklady</t>
  </si>
  <si>
    <t>{8a5a8f96-3796-470b-93bf-9ced811f203f}</t>
  </si>
  <si>
    <t>1) Krycí list soupisu</t>
  </si>
  <si>
    <t>2) Rekapitulace</t>
  </si>
  <si>
    <t>3) Soupis prací</t>
  </si>
  <si>
    <t>Zpět na list:</t>
  </si>
  <si>
    <t>Rekapitulace stavby</t>
  </si>
  <si>
    <t>KRYCÍ LIST SOUPISU</t>
  </si>
  <si>
    <t>Objekt:</t>
  </si>
  <si>
    <t>SO 01.1 - Vozovky a chodníky (DC)</t>
  </si>
  <si>
    <t>REKAPITULACE ČLENĚNÍ SOUPISU PRACÍ</t>
  </si>
  <si>
    <t>Kód dílu - Popis</t>
  </si>
  <si>
    <t>Cena celkem [CZK]</t>
  </si>
  <si>
    <t>Náklady soupisu celkem</t>
  </si>
  <si>
    <t>-1</t>
  </si>
  <si>
    <t>1 - Zemní práce</t>
  </si>
  <si>
    <t>5 - Komunikace</t>
  </si>
  <si>
    <t>8 - Trubní vedení</t>
  </si>
  <si>
    <t>9 - Ostatní konstrukce a práce</t>
  </si>
  <si>
    <t>99 - Přesun hmot HSV</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</si>
  <si>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</si>
  <si>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</si>
  <si>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</si>
  <si>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</si>
  <si>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</si>
  <si>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</si>
  <si>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</si>
  <si>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</si>
  <si>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</si>
  <si>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</si>
  <si>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</si>
  <si>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</si>
  <si>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</si>
  <si>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</si>
  <si>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Zemní práce</t>
  </si>
  <si>
    <t>ROZPOCET</t>
  </si>
  <si>
    <t>K</t>
  </si>
  <si>
    <t>113154335</t>
  </si>
  <si>
    <t>Frézování živičného podkladu nebo krytu s naložením na dopravní prostředek plochy přes 1 000 do 10 000 m2 bez překážek v trase pruhu šířky přes 1 m do 2 m, tloušťky vrstvy 200 mm</t>
  </si>
  <si>
    <t>m2</t>
  </si>
  <si>
    <t>CS ÚRS 2016 02</t>
  </si>
  <si>
    <t>4</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</si>
  <si>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</si>
  <si>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</si>
  <si>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t>
  </si>
  <si>
    <t>Poznámka k položce:
• Frézování v  tl.12 cm + lokální poruchy  frézování v  tl.5cm= tl. 17cm……(12515-415)… 12100 m2 • Frézování v  tl.13 cm + lokální poruchy  frézování v  tl.5cm= tl.18cm…………… 415 m2 • Frézování v tl.12cm+v tl.8 cm = tl.20cm……………………………4627 m2</t>
  </si>
  <si>
    <t>113107231</t>
  </si>
  <si>
    <t>Odstranění podkladů nebo krytů s přemístěním hmot na skládku na vzdálenost do 20 m nebo s naložením na dopravní prostředek v ploše jednotlivě přes 200 m2 z betonu prostého, o tl. vrstvy přes 100 do 150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</si>
  <si>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</si>
  <si>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Poznámka k položce:
• Odstranění SC(cementová stabilizace)  v tl.130mm</t>
  </si>
  <si>
    <t>3</t>
  </si>
  <si>
    <t>113201112</t>
  </si>
  <si>
    <t>Vytrhání obrub s vybouráním lože, s přemístěním hmot na skládku na vzdálenost do 3 m nebo s naložením na dopravní prostředek silničních ležatých</t>
  </si>
  <si>
    <t>m</t>
  </si>
  <si>
    <t>6</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</si>
  <si>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</si>
  <si>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Poznámka k položce:
do suti pouze 1231+143 m, 2901 m bude opětovně osazeno</t>
  </si>
  <si>
    <t>113107243</t>
  </si>
  <si>
    <t>Odstranění podkladů nebo krytů s přemístěním hmot na skládku na vzdálenost do 20 m nebo s naložením na dopravní prostředek v ploše jednotlivě přes 200 m2 živičných, o tl. vrstvy přes 100 do 150 mm</t>
  </si>
  <si>
    <t>8</t>
  </si>
  <si>
    <t>Poznámka k položce:
• Odstranění chodníku……………………563m2</t>
  </si>
  <si>
    <t>5</t>
  </si>
  <si>
    <t>113107222</t>
  </si>
  <si>
    <t>Odstranění podkladů nebo krytů s přemístěním hmot na skládku na vzdálenost do 20 m nebo s naložením na dopravní prostředek v ploše jednotlivě přes 200 m2 z kameniva hrubého drceného, o tl. vrstvy přes 100 do 200 mm</t>
  </si>
  <si>
    <t>113107151</t>
  </si>
  <si>
    <t>Odstranění podkladů nebo krytů s přemístěním hmot na skládku na vzdálenost do 20 m nebo s naložením na dopravní prostředek v ploše jednotlivě přes 50 m2 do 200 m2 z kameniva těženého, o tl. vrstvy do 100 mm</t>
  </si>
  <si>
    <t>12</t>
  </si>
  <si>
    <t>Poznámka k položce:
• Provizorní zastávky …štěrk  tl.10cm</t>
  </si>
  <si>
    <t>7</t>
  </si>
  <si>
    <t>113106241</t>
  </si>
  <si>
    <t>Rozebrání dlažeb a dílců komunikací pro pěší, vozovek a ploch s přemístěním hmot na skládku na vzdálenost do 3 m nebo s naložením na dopravní prostředek vozovek a ploch, s jakoukoliv výplní spár ze silničních dílců v jakékoliv ploše a jakýchkoliv rozměrů se spárami zalitými živicí nebo cementovou maltou, kladených do lože z kameniva nebo živice</t>
  </si>
  <si>
    <t>14</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</si>
  <si>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</si>
  <si>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Poznámka k položce:
• Provizorní paneová vozovka</t>
  </si>
  <si>
    <t>122202201</t>
  </si>
  <si>
    <t>Odkopávky a prokopávky nezapažené pro silnice s přemístěním výkopku v příčných profilech na vzdálenost do 15 m nebo s naložením na dopravní prostředek v hornině tř. 3 do 100 m3</t>
  </si>
  <si>
    <t>m3</t>
  </si>
  <si>
    <t>16</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</si>
  <si>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</si>
  <si>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Poznámka k položce:
• Výkop pro provizoria 130x0,1+75x0,2</t>
  </si>
  <si>
    <t>9</t>
  </si>
  <si>
    <t>162701101</t>
  </si>
  <si>
    <t>Vodorovné přemístění výkopku nebo sypaniny po suchu na obvyklém dopravním prostředku, bez naložení výkopku, avšak se složením bez rozhrnutí z horniny tř. 1 až 4 na vzdálenost přes 5 000 do 6 000 m</t>
  </si>
  <si>
    <t>18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</si>
  <si>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</si>
  <si>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Poznámka k položce:
28*2</t>
  </si>
  <si>
    <t>167101102</t>
  </si>
  <si>
    <t>Nakládání, skládání a překládání neulehlého výkopku nebo sypaniny nakládání, množství přes 100 m3, z hornin tř. 1 až 4</t>
  </si>
  <si>
    <t>20</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</si>
  <si>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</si>
  <si>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11</t>
  </si>
  <si>
    <t>171101141</t>
  </si>
  <si>
    <t>Uložení sypaniny do násypů s rozprostřením sypaniny ve vrstvách a s hrubým urovnáním zhutněných s uzavřením povrchu násypu z jakýchkoliv hornin pro jakýkoliv způsob uložení, při průměrném množství násypu do 0,75 m3 na 1 m</t>
  </si>
  <si>
    <t>22</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</si>
  <si>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</si>
  <si>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Poznámka k položce:
zpětný zásyp po odstranění provizoria</t>
  </si>
  <si>
    <t>121101103</t>
  </si>
  <si>
    <t>Sejmutí ornice nebo lesní půdy s vodorovným přemístěním na hromady v místě upotřebení nebo na dočasné či trvalé skládky se složením, na vzdálenost přes 100 do 250 m</t>
  </si>
  <si>
    <t>24</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</si>
  <si>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</si>
  <si>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Poznámka k položce:
302*10,5*0,15 + (130+75)*0,1</t>
  </si>
  <si>
    <t>13</t>
  </si>
  <si>
    <t>181301112</t>
  </si>
  <si>
    <t>Rozprostření a urovnání ornice v rovině nebo ve svahu sklonu do 1:5 při souvislé ploše přes 500 m2, tl. vrstvy přes 100 do 150 mm</t>
  </si>
  <si>
    <t>26</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</si>
  <si>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</si>
  <si>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Poznámka k položce:
• Zatravnění+ornice stř. dělící pás……302m * 10,5 m • provizoria 130+75</t>
  </si>
  <si>
    <t>183405211</t>
  </si>
  <si>
    <t>Výsev trávníku hydroosevem na ornici</t>
  </si>
  <si>
    <t>28</t>
  </si>
  <si>
    <t xml:space="preserve">Poznámka k souboru cen:_x000D_
1. V cenách jsou započteny náklady potřebné pro provedení hydroosevu, s výjimkou travního semene. 2. V cenách nejsou započteny náklady na: a) dodání travního semene, toto se oceňuje ve specifikaci, b) zálivku; tato se oceňuje cenami části C02 souboru cen 185 80-43 Zalití rostlin vodou, c) pokosení; toto se oceňuje cenami části C02 souboru cen 111 10-41 Pokosení trávníku. </t>
  </si>
  <si>
    <t>M</t>
  </si>
  <si>
    <t>00572470</t>
  </si>
  <si>
    <t>Osivo směs travní univerzál</t>
  </si>
  <si>
    <t>kg</t>
  </si>
  <si>
    <t>30</t>
  </si>
  <si>
    <t>185803111</t>
  </si>
  <si>
    <t>Ošetření trávníku jednorázové v rovině nebo na svahu do 1:5</t>
  </si>
  <si>
    <t>32</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</si>
  <si>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</si>
  <si>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17</t>
  </si>
  <si>
    <t>184802611</t>
  </si>
  <si>
    <t>Chemické odplevelení po založení kultury v rovině nebo na svahu do 1:5 postřikem na široko</t>
  </si>
  <si>
    <t>34</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</si>
  <si>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</si>
  <si>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25234015</t>
  </si>
  <si>
    <t>Herbicid selektivní</t>
  </si>
  <si>
    <t>litr</t>
  </si>
  <si>
    <t>36</t>
  </si>
  <si>
    <t>Komunikace</t>
  </si>
  <si>
    <t>19</t>
  </si>
  <si>
    <t>577134141</t>
  </si>
  <si>
    <t>Asfaltový beton vrstva obrusná ACO 11 (ABS) s rozprostřením a se zhutněním z modifikovaného asfaltu v pruhu šířky přes 3 m tl. 40 mm</t>
  </si>
  <si>
    <t>38</t>
  </si>
  <si>
    <t xml:space="preserve">Poznámka k souboru cen:_x000D_
1. ČSN EN 13108-1 připouští pro ACO 11 pouze tl. 35 až 50 mm. </t>
  </si>
  <si>
    <t>Poznámka k položce:
• Vozovka  po obrus 12cm+5cm=tl.17cm……… (12100 -252 překopy)………. 11848 m2 • Oblast závažných  poruch 4627 m2 • Po překopech  a ražbách  přípojek……252 m2</t>
  </si>
  <si>
    <t>VV</t>
  </si>
  <si>
    <t>"př.č. 001 TZ, 002-005 situace, 006 příčný řez"</t>
  </si>
  <si>
    <t>"vozovka - bez závažných poruch" 11848,00</t>
  </si>
  <si>
    <t>"vozovka - závažné poruchy" 4627,00</t>
  </si>
  <si>
    <t>"po překopech a ražbách přípojek" 252,00</t>
  </si>
  <si>
    <t>"konstrukce u zálivů - oblouky" 16,00+13,00</t>
  </si>
  <si>
    <t>Součet</t>
  </si>
  <si>
    <t>577176141</t>
  </si>
  <si>
    <t>Asfaltový beton vrstva ložní ACL 22 (ABVH) s rozprostřením a zhutněním z modifikovaného asfaltu, po zhutnění v pruhu šířky přes 3 m, po zhutnění tl. 80 mm</t>
  </si>
  <si>
    <t>40</t>
  </si>
  <si>
    <t xml:space="preserve">Poznámka k souboru cen:_x000D_
1. ČSN EN 13108-1 připouští pro ACL 22 pouze tl. 60 až 90 mm. </t>
  </si>
  <si>
    <t>Poznámka k položce:
11848+415+4627+252</t>
  </si>
  <si>
    <t>"zastávky BUS" 415,00</t>
  </si>
  <si>
    <t>565135121</t>
  </si>
  <si>
    <t>Asfaltový beton vrstva podkladní ACP 16 (obalované kamenivo střednězrnné - OKS) s rozprostřením a zhutněním v pruhu šířky přes 3 m, po zhutnění tl. 50 mm</t>
  </si>
  <si>
    <t>42</t>
  </si>
  <si>
    <t xml:space="preserve">Poznámka k souboru cen:_x000D_
1. ČSN EN 13108-1 připouští pro ACP 16 pouze tl. 50 až 80 mm. </t>
  </si>
  <si>
    <t>Poznámka k položce:
11848+415+4627</t>
  </si>
  <si>
    <t>573231106</t>
  </si>
  <si>
    <t>Postřik spojovací PS bez posypu kamenivem ze silniční emulze, v množství 0,30 kg/m2</t>
  </si>
  <si>
    <t>44</t>
  </si>
  <si>
    <t>Poznámka k položce:
11848*2+415*2+4627*3+252*2</t>
  </si>
  <si>
    <t>"vozovka - bez závažných poruch (3 vrstvy)" 3*11848,00</t>
  </si>
  <si>
    <t>"vozovka - závažné poruchy (2 vrstvy)" 2*4627,00</t>
  </si>
  <si>
    <t>"zastávky BUS (3 vrstvy)" 3*415,00</t>
  </si>
  <si>
    <t>"po překopech a ražbách přípojek (1 vrstva)" 1*252,00</t>
  </si>
  <si>
    <t>"konstrukce u zálivů - oblouky (1 vrstva)" 1*(16,00+13,00)</t>
  </si>
  <si>
    <t>23</t>
  </si>
  <si>
    <t>577190001R</t>
  </si>
  <si>
    <t>Vrchní povrchová vrstva CONFALT tl. 50 mm</t>
  </si>
  <si>
    <t>46</t>
  </si>
  <si>
    <t>Poznámka k položce:
• Bus  zastávky….415 m2</t>
  </si>
  <si>
    <t>567122112</t>
  </si>
  <si>
    <t>Podklad ze směsi stmelené cementem SC bez dilatačních spár, s rozprostřením a zhutněním SC C 8/10 (KSC I), po zhutnění tl. 130 mm</t>
  </si>
  <si>
    <t>48</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</si>
  <si>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</si>
  <si>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Poznámka k položce:
4627+252</t>
  </si>
  <si>
    <t>"př.č. 002-005 situace, 006 příčný řez"</t>
  </si>
  <si>
    <t>25</t>
  </si>
  <si>
    <t>564861111</t>
  </si>
  <si>
    <t>Podklad ze štěrkodrti ŠD s rozprostřením a zhutněním, po zhutnění tl. 200 mm</t>
  </si>
  <si>
    <t>50</t>
  </si>
  <si>
    <t>Poznámka k položce:
252</t>
  </si>
  <si>
    <t>573111112</t>
  </si>
  <si>
    <t>Postřik infiltrační PI z asfaltu silničního s posypem kamenivem, v množství 1,00 kg/m2</t>
  </si>
  <si>
    <t>52</t>
  </si>
  <si>
    <t>"vozovka - závažné poruchy (1 vrstva)" 1*4627,00</t>
  </si>
  <si>
    <t>27</t>
  </si>
  <si>
    <t>596811120</t>
  </si>
  <si>
    <t>Kladení dlažby z betonových nebo kameninových dlaždic komunikací pro pěší s vyplněním spár a se smetením přebytečného materiálu na vzdálenost do 3 m s ložem z kameniva těženého tl. do 30 mm velikosti dlaždic do 0,09 m2 (bez zámku), pro plochy do 50 m2</t>
  </si>
  <si>
    <t>54</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</si>
  <si>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</si>
  <si>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Poznámka k položce:
Slepecká dlažba</t>
  </si>
  <si>
    <t>59245120</t>
  </si>
  <si>
    <t>Dlažba slepecká tl. 6 cm</t>
  </si>
  <si>
    <t>56</t>
  </si>
  <si>
    <t>Poznámka k položce:
Slepecká dlažba + 5% ztratné</t>
  </si>
  <si>
    <t>29</t>
  </si>
  <si>
    <t>564851111</t>
  </si>
  <si>
    <t>Podklad ze štěrkodrti ŠD s rozprostřením a zhutněním, po zhutnění tl. 150 mm</t>
  </si>
  <si>
    <t>58</t>
  </si>
  <si>
    <t>578132113</t>
  </si>
  <si>
    <t>Litý asfalt MA 8 (LAJ) s rozprostřením z nemodifikovaného asfaltu v pruhu šířky do 3 m tl. 30 mm</t>
  </si>
  <si>
    <t>60</t>
  </si>
  <si>
    <t xml:space="preserve">Poznámka k souboru cen:_x000D_
1. ČSN EN 13108-8 připouští pro MA 8 pouze tl. 25 až 40 mm. 2. V cenách jsou započteny i náklady na napojení pracovních spár. 3. V cenách nejsou započteny náklady na příp. projektem předepsané: a) vložky z lepenky, které se oceňují cenami souboru cen 919 7.- Vložka pod litý asfalt, b) zdrsňovací posypy, které se oceňují cenami souboru cen 578 90- Zdrsňovací posyp litého asfaltu, c) posypy drobným kamenivem, které se oceňují cenami souboru cen 572 40- Posyp živičného podkladu nebo krytu části C 01 tohoto katalogu. </t>
  </si>
  <si>
    <t>Poznámka k položce:
• Chodník Litý asfalt………563+50 (ražby)</t>
  </si>
  <si>
    <t>31</t>
  </si>
  <si>
    <t>567114111</t>
  </si>
  <si>
    <t>Podklad ze směsi stmelené cementem SC bez dilatačních spár, s rozprostřením a zhutněním SC C 20/25 (PB I), po zhutnění tl. 100 mm</t>
  </si>
  <si>
    <t>62</t>
  </si>
  <si>
    <t>567900001R</t>
  </si>
  <si>
    <t>Podkladní vrstva z impregnovaného papíru - dodávka a montáž</t>
  </si>
  <si>
    <t>64</t>
  </si>
  <si>
    <t>33</t>
  </si>
  <si>
    <t>564831111</t>
  </si>
  <si>
    <t>Podklad ze štěrkodrti ŠD s rozprostřením a zhutněním, po zhutnění tl. 100 mm</t>
  </si>
  <si>
    <t>66</t>
  </si>
  <si>
    <t>584921111</t>
  </si>
  <si>
    <t>Osazení dílců z předpjatého betonu s podkladem z kameniva těženého do tl. 50 mm, dílce do hmotnosti 6 t/ks</t>
  </si>
  <si>
    <t>68</t>
  </si>
  <si>
    <t xml:space="preserve">Poznámka k souboru cen:_x000D_
1. V cenách jsou započteny i náklady na: a) svařování spojů dílců v rozích, b) výplň montážních otvorů cementovou maltou. 2. V cenách nejsou započteny náklady na: a) dodání dílců, které se oceňují ve specifikaci, b) výplň spár, které se oceňují individuálně. 3. Počet měrných jednotek se určuje v m2 půdorysné plochy krytu z dílců včetně spár. </t>
  </si>
  <si>
    <t>Poznámka k položce:
• Provizorní paneová vozovka, včetně výplně spar</t>
  </si>
  <si>
    <t>35</t>
  </si>
  <si>
    <t>59381000</t>
  </si>
  <si>
    <t>Panel silniční KZD 1 200x100x15 cm - pronájem vč. dopravy na místo a odvozu ze stavby , doplnění poškozených kusů</t>
  </si>
  <si>
    <t>70</t>
  </si>
  <si>
    <t>572700001R</t>
  </si>
  <si>
    <t>Nájezdové klíny z betonu a asfaltu</t>
  </si>
  <si>
    <t>72</t>
  </si>
  <si>
    <t>37</t>
  </si>
  <si>
    <t>572700002R</t>
  </si>
  <si>
    <t>Odstranění nájezdových klínů z betonu a asfaltu</t>
  </si>
  <si>
    <t>74</t>
  </si>
  <si>
    <t>Trubní vedení</t>
  </si>
  <si>
    <t>895998001R</t>
  </si>
  <si>
    <t>Vybourání uličních vpustí</t>
  </si>
  <si>
    <t>kus</t>
  </si>
  <si>
    <t>76</t>
  </si>
  <si>
    <t>39</t>
  </si>
  <si>
    <t>895990001R</t>
  </si>
  <si>
    <t>Uliční vpusti, včetně poklopu nebo mříže a rámu, košů ma bahno, lože z betonu nebo štěrkopísku - kompletní dodáva včetně montáže</t>
  </si>
  <si>
    <t>78</t>
  </si>
  <si>
    <t>89962012R</t>
  </si>
  <si>
    <t>Obetonování uliční vpusti betonem prostým otevřený výkop</t>
  </si>
  <si>
    <t>2066712089</t>
  </si>
  <si>
    <t>"př.č. 001 - TZ, 005 - situace"</t>
  </si>
  <si>
    <t>"obetonování vpusti č. 78" 1,10*0,30*0,50*4</t>
  </si>
  <si>
    <t>Ostatní konstrukce a práce</t>
  </si>
  <si>
    <t>41</t>
  </si>
  <si>
    <t>919112233</t>
  </si>
  <si>
    <t>Řezání dilatačních spár v živičném krytu vytvoření komůrky pro těsnící zálivku šířky 20 mm, hloubky 40 mm</t>
  </si>
  <si>
    <t>80</t>
  </si>
  <si>
    <t xml:space="preserve">Poznámka k souboru cen:_x000D_
1. V cenách jsou započteny i náklady na vyčištění spár po řezání. </t>
  </si>
  <si>
    <t>Poznámka k položce:
7,2+8,9+31,8+21,2+7,8+32,4+13,7+13,6+24,5+8,1+10,8+10+9,2</t>
  </si>
  <si>
    <t>919122132</t>
  </si>
  <si>
    <t>Utěsnění dilatačních spár zálivkou za tepla v cementobetonovém nebo živičném krytu včetně adhezního nátěru s těsnicím profilem pod zálivkou, pro komůrky šířky 20 mm, hloubky 40 mm</t>
  </si>
  <si>
    <t>82</t>
  </si>
  <si>
    <t xml:space="preserve">Poznámka k souboru cen:_x000D_
1. V cenách jsou započteny i náklady na vyčištění spár před těsněním a zalitím a náklady na impregnaci, těsnění a zalití spár včetně dodání hmot. </t>
  </si>
  <si>
    <t>43</t>
  </si>
  <si>
    <t>916241113</t>
  </si>
  <si>
    <t>Osazení obrubníku kamenného se zřízením lože, s vyplněním a zatřením spár cementovou maltou ležatého s boční opěrou z betonu prostého tř. C 12/15, do lože z betonu prostého téže značky</t>
  </si>
  <si>
    <t>84</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</si>
  <si>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</si>
  <si>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</si>
  <si>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</si>
  <si>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86</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</si>
  <si>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</si>
  <si>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Poznámka k položce:
4246  - 143-1231 = 2872m + 29 m</t>
  </si>
  <si>
    <t>45</t>
  </si>
  <si>
    <t>58380334</t>
  </si>
  <si>
    <t>Obrubník kamenný, žula,OP3 25x20</t>
  </si>
  <si>
    <t>88</t>
  </si>
  <si>
    <t>Poznámka k položce:
• Nové obrubníky…30%……….1231m + provizoria 22+7 +2% ztratné</t>
  </si>
  <si>
    <t>58380314</t>
  </si>
  <si>
    <t>Obrubník kamenný, žula, 30x25</t>
  </si>
  <si>
    <t>90</t>
  </si>
  <si>
    <t>Poznámka k položce:
• Obrubník 25x30 v zastávce………3*28+32+15+12 +2% ztratné</t>
  </si>
  <si>
    <t>47</t>
  </si>
  <si>
    <t>916331112</t>
  </si>
  <si>
    <t>Osazení zahradního obrubníku betonového s ložem tl. od 50 do 100 mm z betonu prostého tř. C 12/15 s boční opěrou z betonu prostého tř. C 12/15</t>
  </si>
  <si>
    <t>92</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</si>
  <si>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</si>
  <si>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Poznámka k položce:
• Sadový obrubník</t>
  </si>
  <si>
    <t>59217315</t>
  </si>
  <si>
    <t>Obrubník betonový sadový 50x8x25 cm</t>
  </si>
  <si>
    <t>94</t>
  </si>
  <si>
    <t>Poznámka k položce:
• Sadový obrubník +2% ztratné</t>
  </si>
  <si>
    <t>49</t>
  </si>
  <si>
    <t>915129001R</t>
  </si>
  <si>
    <t>Nátěr - kontrastní pás červenou barvou</t>
  </si>
  <si>
    <t>96</t>
  </si>
  <si>
    <t>Poznámka k položce:
• Kontrastní pás(zastávka asfalt) barva 7ks; 4x25m</t>
  </si>
  <si>
    <t>9169900001R</t>
  </si>
  <si>
    <t>Označník - demontáž stávajícího označníku vč ubourání základu, vč odvozu</t>
  </si>
  <si>
    <t>98</t>
  </si>
  <si>
    <t>"př. 001 TZ, 004 situace"</t>
  </si>
  <si>
    <t>51</t>
  </si>
  <si>
    <t>9169900002R</t>
  </si>
  <si>
    <t>Označník - provedení nového základu pro staniční označník</t>
  </si>
  <si>
    <t>ks</t>
  </si>
  <si>
    <t>1126827301</t>
  </si>
  <si>
    <t>911331131</t>
  </si>
  <si>
    <t xml:space="preserve">Silniční svodidlo s osazením sloupků zaberaněním ocelové úroveň zádržnosti H1 vzdálenosti sloupků do 2 m jednostranné </t>
  </si>
  <si>
    <t xml:space="preserve">Poznámka k souboru cen:_x000D_
1. V cenách: a) svodidel a svodidlového náběhu jsou započteny i náklady na úpravu pláně, náklady na převozy a přemístění soupravy pro beranění, na zaberanění patního sloupku a a dodávku kompletní svodidlové sady (sloupku, svodnice, zábradelní výplně, distančních dílů, spojovacího materiálu atd.), b) dilatace svodnice je započtena dilatační svodnice včetně izolační podložky a spojovacího materiálu. 2. V cenách nejsou započteny náklady na: a) případnou povrchovou úpravu svodidel (zinkování, nátěry apod.), které se oceňují samostatně, b) krácení a úpravu pásnic a sloupků, toto se oceňuje individuálně. 3. V případě, že se provádí krácení svodnic nebo sloupků, se krácená část neodečítá. </t>
  </si>
  <si>
    <t>Poznámka k položce:
37+9,5+36</t>
  </si>
  <si>
    <t>99</t>
  </si>
  <si>
    <t>Přesun hmot HSV</t>
  </si>
  <si>
    <t>53</t>
  </si>
  <si>
    <t>998225111</t>
  </si>
  <si>
    <t>Přesun hmot pro komunikace s krytem z kameniva, monolitickým betonovým nebo živičným dopravní vzdálenost do 200 m jakékoliv délky objektu</t>
  </si>
  <si>
    <t>t</t>
  </si>
  <si>
    <t>102</t>
  </si>
  <si>
    <t xml:space="preserve">Poznámka k souboru cen:_x000D_
1. Ceny lze použít i pro plochy letišť s krytem monolitickým betonovým nebo živičným. </t>
  </si>
  <si>
    <t>997221551</t>
  </si>
  <si>
    <t>Vodorovná doprava suti bez naložení, ale se složením a s hrubým urovnáním ze sypkých materiálů, na vzdálenost do 1 km</t>
  </si>
  <si>
    <t>104</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</si>
  <si>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</si>
  <si>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Poznámka k položce:
komunikace</t>
  </si>
  <si>
    <t>55</t>
  </si>
  <si>
    <t>997221559</t>
  </si>
  <si>
    <t>Vodorovná doprava suti bez naložení, ale se složením a s hrubým urovnáním Příplatek k ceně za každý další i započatý 1 km přes 1 km</t>
  </si>
  <si>
    <t>106</t>
  </si>
  <si>
    <t>Poznámka k položce:
předpoklad celkem 20 km</t>
  </si>
  <si>
    <t>997013501</t>
  </si>
  <si>
    <t>Odvoz suti a vybouraných hmot na skládku nebo meziskládku se složením, na vzdálenost do 1 km</t>
  </si>
  <si>
    <t>108</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</si>
  <si>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</si>
  <si>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Poznámka k položce:
suť z vybourání vpustí + poškozené obrubníky</t>
  </si>
  <si>
    <t>57</t>
  </si>
  <si>
    <t>997013509</t>
  </si>
  <si>
    <t>Odvoz suti a vybouraných hmot na skládku nebo meziskládku se složením, na vzdálenost Příplatek k ceně za každý další i započatý 1 km přes 1 km</t>
  </si>
  <si>
    <t>110</t>
  </si>
  <si>
    <t>997221845</t>
  </si>
  <si>
    <t>Poplatek za uložení stavebního odpadu na skládce (skládkovné) z asfaltových povrchů</t>
  </si>
  <si>
    <t>652344468</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</si>
  <si>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</si>
  <si>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59</t>
  </si>
  <si>
    <t>R43</t>
  </si>
  <si>
    <t>Odečet za vyfrézovaný materiál v trase</t>
  </si>
  <si>
    <t>112</t>
  </si>
  <si>
    <t>997013801</t>
  </si>
  <si>
    <t>Poplatek za uložení stavebního odpadu na skládce (skládkovné) betonového</t>
  </si>
  <si>
    <t>114</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</si>
  <si>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</si>
  <si>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Poznámka k položce:
beton z podkladu komunikace + suť z vybourání vpustí</t>
  </si>
  <si>
    <t>61</t>
  </si>
  <si>
    <t>997221855</t>
  </si>
  <si>
    <t>Poplatek za uložení stavebního odpadu na skládce (skládkovné) z kameniva</t>
  </si>
  <si>
    <t>116</t>
  </si>
  <si>
    <t>Poznámka k položce:
nestmelené kamenivo</t>
  </si>
  <si>
    <t>997299901R</t>
  </si>
  <si>
    <t>Poplatek za uložení odpadu z kamene na skládce (skládkovné)</t>
  </si>
  <si>
    <t>118</t>
  </si>
  <si>
    <t>Poznámka k položce:
poškozené obrubníky</t>
  </si>
  <si>
    <t>SO 01.2 - Vozovky a chodníky (ZC)</t>
  </si>
  <si>
    <t>Poznámka k položce:
• Frézování v  tl.12 cm + lokální poruchy  frézování v  tl.5cm= tl. 17cm(12182- bus179)…12003 m2 • Frézování v  tl.13 cm + lokální poruchy  frézování v  tl.5cm= tl.18cm…179+146+90……… 415 m2 • Frézování v tl.12cm+v tl.8 cm = tl.20cm……………3490-146-90………………3254 m2</t>
  </si>
  <si>
    <t>Poznámka k položce:
• Frézování v tl.12cm+v tl.8 cm = tl.20cm……………3490-146-90………………3254 m2</t>
  </si>
  <si>
    <t>Poznámka k položce:
do suti pouze 143+1380 m, 2688 m bude opětovně osazeno</t>
  </si>
  <si>
    <t>Poznámka k položce:
Odstranění chodníku…………620m2</t>
  </si>
  <si>
    <t>Poznámka k položce:
• Provizorní zastávky štěrk tl.10cm…4x2x15=120m2</t>
  </si>
  <si>
    <t>Poznámka k položce:
• Výkop pro provizoria 120x0,1+110x0,2</t>
  </si>
  <si>
    <t>Poznámka k položce:
• Zatravnění+ornice stř. dělící pás…310m *10,5 m • Provizoria....120+110………….230m2</t>
  </si>
  <si>
    <t>Poznámka k položce:
• Vozovka  po obrus 12cm+5cm=tl.17cm……… (12003-60 překopy)………11943 m2 • Oblast závažných  poruch 3254-30překopy…3224 m2 • Po překopech  a ražbách  přípojek……90 m2</t>
  </si>
  <si>
    <t>"vozovka - bez závažných poruch" 11943,00</t>
  </si>
  <si>
    <t>"vozovka - závažné poruchy" 3224,00</t>
  </si>
  <si>
    <t>"po překopech a ražbách přípojek" 90,00</t>
  </si>
  <si>
    <t>Poznámka k položce:
11943+415+3224+90</t>
  </si>
  <si>
    <t>Poznámka k položce:
11943+415+3224</t>
  </si>
  <si>
    <t>Poznámka k položce:
11943*2+415*2+3224*3</t>
  </si>
  <si>
    <t>"vozovka - bez závažných poruch (3 vrstvy)" 3*11943,00</t>
  </si>
  <si>
    <t>"vozovka - závažné poruchy (2 vrstvy)" 2*3224,00</t>
  </si>
  <si>
    <t>"po překopech a ražbách přípojek (1 vrstva)" 1*90,00</t>
  </si>
  <si>
    <t>Poznámka k položce:
• Bus  zastávky…….415m2</t>
  </si>
  <si>
    <t>Poznámka k položce:
90</t>
  </si>
  <si>
    <t>"vozovka - závažné poruchy (1 vrstva)" 1*3224,00</t>
  </si>
  <si>
    <t>Poznámka k položce:
• Slepecká dlažba……..69m2</t>
  </si>
  <si>
    <t>Poznámka k položce:
+ 5% ztratné</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</si>
  <si>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</si>
  <si>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</si>
  <si>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</si>
  <si>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Poznámka k položce:
• Chohodník- Betonová dlažba ….136m2</t>
  </si>
  <si>
    <t>59245180</t>
  </si>
  <si>
    <t>Dlažba betonová tl. 6 cm</t>
  </si>
  <si>
    <t>Poznámka k položce:
136+484+69</t>
  </si>
  <si>
    <t>Poznámka k položce:
• Chodník Litý asfalt……620-136(bet.dlaž) =.484m2</t>
  </si>
  <si>
    <t>Podklad z mezerovitého betonu MCB tl. 100 mm</t>
  </si>
  <si>
    <t>Poznámka k položce:
• Provizorní paneová vozovka, včetně vyplnění spar</t>
  </si>
  <si>
    <t>-1217093732</t>
  </si>
  <si>
    <t>"př.č. 001 - TZ, 003-005 - situace"</t>
  </si>
  <si>
    <t>"obetonování vpusti č. 21, 39, 75" 1,10*0,30*0,50*4*3</t>
  </si>
  <si>
    <t>Poznámka k položce:
7,3+23,8+12,8+7,9+32,4+10+9,1+31,8+7,4+26,4+11,4+26,3+6,1+6,3+8</t>
  </si>
  <si>
    <t>Poznámka k položce:
4159  - 143-1380 = 2636m</t>
  </si>
  <si>
    <t>Poznámka k položce:
• Nové obrubníky……(30%1260+120)…….1380m • provizoria 30+22 m +2% ztratné</t>
  </si>
  <si>
    <t>Poznámka k položce:
• Obrubník 25x30 v zastávce  3*28+32+15+12…143 m +2% ztratné</t>
  </si>
  <si>
    <t>Poznámka k položce:
+2% ztratné</t>
  </si>
  <si>
    <t>Poznámka k položce:
zastávka – dlažba červená 1ks; 25m zastávka - asfalt barva 7ks; 3x25m ……… 75m</t>
  </si>
  <si>
    <t>-935298166</t>
  </si>
  <si>
    <t>"př. 001 TZ, 003+004 situace"</t>
  </si>
  <si>
    <t>-218395878</t>
  </si>
  <si>
    <t>Poznámka k položce:
• Svodidlo………37+9,5+36….22m</t>
  </si>
  <si>
    <t>1366973046</t>
  </si>
  <si>
    <t>63</t>
  </si>
  <si>
    <t>120</t>
  </si>
  <si>
    <t>122</t>
  </si>
  <si>
    <t>SO 02.1 - Přípojky uličních vpustí - ražby</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</si>
  <si>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</si>
  <si>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</si>
  <si>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</si>
  <si>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</si>
  <si>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</si>
  <si>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</si>
  <si>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</si>
  <si>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</si>
  <si>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</si>
  <si>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</si>
  <si>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HSV</t>
  </si>
  <si>
    <t>Práce a dodávky HSV</t>
  </si>
  <si>
    <t>113107031</t>
  </si>
  <si>
    <t>Odstranění podkladů nebo krytů při překopech inženýrských sítí v ploše jednotlivě do 15 m2 s přemístěním hmot na skládku ve vzdálenosti do 3 m nebo s naložením na dopravní prostředek z betonu prostého, o tl. vrstvy přes 100 do 150 mm</t>
  </si>
  <si>
    <t>1691741250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</si>
  <si>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jsou určeny pouze pro případy havárií, přeložek nebo běžných oprav. 3. Ceny nelze použít v rámci výstavby nových inženýrských sítí. 4. Ceny a) –7011 až –7013 lze použít i pro odstranění podkladů nebo krytů ze štěrkopísku, škváry, strusky nebo z mechanicky zpevněných zemin, b) –7021 až 7025 lze použít i pro odstranění podkladů nebo krytů ze zemin stabilizovaných vápnem, c) –7030 až -7032 lze použít i pro odstranění dlažeb uložených do betonového lože a dlažeb z mozaiky uložených do cementové malty nebo podkladu ze zemin stabilizovaných cementem. 5. Ceny lze použít i pro odstranění podkladů nebo krytů opatřených živičnými postřiky nebo nátěry.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 7. Přemístění vybouraného materiálu na vzdálenost přes 3 m u cen –7011 až –7046 se oceňuje cenami souborů cen 997 22-1 Vodorovná doprava suti. 8. Ceny -704 . nelze použít pro odstranění podkladu nebo krytu frézováním, tyto práce se oceňují individuálně. </t>
  </si>
  <si>
    <t>"KSC tl. 130 mm, dle tabulky celkem v dokumentaci SO 02.1</t>
  </si>
  <si>
    <t>(104,200)</t>
  </si>
  <si>
    <t>"ubourání stávající šachty"</t>
  </si>
  <si>
    <t>4,000</t>
  </si>
  <si>
    <t>113107042</t>
  </si>
  <si>
    <t>Odstranění podkladů nebo krytů při překopech inženýrských sítí v ploše jednotlivě do 15 m2 s přemístěním hmot na skládku ve vzdálenosti do 3 m nebo s naložením na dopravní prostředek živičných, o tl. vrstvy přes 50 do 100 mm</t>
  </si>
  <si>
    <t>-1032977000</t>
  </si>
  <si>
    <t>"odstranění chodníku" 11,6</t>
  </si>
  <si>
    <t>113107044</t>
  </si>
  <si>
    <t>Odstranění podkladů nebo krytů při překopech inženýrských sítí v ploše jednotlivě do 15 m2 s přemístěním hmot na skládku ve vzdálenosti do 3 m nebo s naložením na dopravní prostředek živičných, o tl. vrstvy přes 150 do 200 mm</t>
  </si>
  <si>
    <t>-1584726552</t>
  </si>
  <si>
    <t>"Asfaltové vrstvy tl. do 200 mm, dle tabulky celkem v dokumentaci SO 02.1</t>
  </si>
  <si>
    <t>115104111</t>
  </si>
  <si>
    <t>Čerpání vody ze štol na dopravní výšku do 20 m, při délce potrubí ve štole do 200 m</t>
  </si>
  <si>
    <t>hod</t>
  </si>
  <si>
    <t>-1208599292</t>
  </si>
  <si>
    <t xml:space="preserve">Poznámka k souboru cen:_x000D_
1. Ceny jsou určeny: a) pro čerpané množství do 500 l/min z podzemí na povrch. Při větším množství čerpané vody oceňuje se každé i započaté množství 500 l/min. příslušnou cenou. b) pro čerpání z jímek ve štole nebo šachtě. 2. Ceny nelze použít pro čerpání vody z čerpacího místa umístěného mimo podzemní objekt; tyto práce se oceňují cenami souboru cen 115 10- Čerpání vody části A 01 katalogu 800-1 Zemní práce. 3. V cenách jsou započteny i náklady na sací a výtlačné potrubí v podzemí s vývodem na povrch k vnějšímu okraji ohlubně nebo portálu. 4. V cenách nejsou započteny náklady na zřízení čerpacích jímek: a) ve štolách; tyto práce se oceňují cenami souboru cen 142..- Ražení ruční, 154..- Pažení výrubu štol a Nosná konstrukce výstroje štol a 360..- Nosná obezdívka štol, části A 01 tohoto katalogu, b) v šachtách hloubky do 15 m; tyto práce se oceňují cenami souboru cen 144..- Ražení šachet části A 02 tohoto katalogu, 154..- Pažení výrubu štol a Nosná konstrukce výstroje štol a 360..- Nosná obezdívka štol části A 01 tohoto katalogu, c) v šachtách hloubky přes 15 m; tyto práce se oceňují dle odstavce c) čl. 123 části A 02 tohoto katalogu. 5. Pro volbu ceny je rozhodující celková délka potrubí měřená od jímky umístěné nejblíže k čelbě, k portálu nebo jímce určené pro čerpání vody šachtou na povrch. 6. Množství hodin čerpání vody se stanoví v hodinách provozu čerpadla, popř. soustavy čerpadel. 7. Při dovrchním ražení se čerpání vody oceňuje cenami pro délku potrubí ve štole do 200 m. Toto ustanovení nelze použít, jestliže projektant určí rozmístění čerpadel a položení potrubí po trase štoly; potom se tyto práce oceňují cenami podle skutečné délky potrubí ve štole. </t>
  </si>
  <si>
    <t>"dle tabulky celkem v dokumentaci SO 02.1</t>
  </si>
  <si>
    <t>74*24</t>
  </si>
  <si>
    <t>115108111</t>
  </si>
  <si>
    <t>Pohotovost záložního čerpadla popř. čerpací soupravy při čerpání vody ze štol na dopravní výšku do 20 m</t>
  </si>
  <si>
    <t>den</t>
  </si>
  <si>
    <t>-1977286088</t>
  </si>
  <si>
    <t xml:space="preserve">Poznámka k souboru cen:_x000D_
1. Ceny jsou určeny za každý i započatý kalendářní den pohotovosti. 2. Počet kalendářních dnů pohotovosti určuje projekt. Do tohoto počtu dní se nezapočítává doba montáže a demontáže soupravy. </t>
  </si>
  <si>
    <t>142274111</t>
  </si>
  <si>
    <t>Ražení štol ruční, v hornině II. stupně ražnosti mokré, bez použití trhavin délky štoly do 200 m, o průřezu TV přes 1,5 do 4 m2</t>
  </si>
  <si>
    <t>-785934594</t>
  </si>
  <si>
    <t>"dle tabulky CELKEM v PD" 144,900</t>
  </si>
  <si>
    <t>144271111</t>
  </si>
  <si>
    <t>Ražení šachet svislých hloubky do 15 m s vytěžením rubaniny na povrch, s naložením na dopravní prostředky nebo přemístěním do 5 m, všech tvarů průřezů šachet v hornině II. stupně ražnosti mokré, o průřezu TV do 10 m2</t>
  </si>
  <si>
    <t>-1233736536</t>
  </si>
  <si>
    <t>"dle tabulky CELKEM v PD" 989,800</t>
  </si>
  <si>
    <t>154073111</t>
  </si>
  <si>
    <t>Pažení výrubu štol, ražených v hornině mokré, trvale zabudované ocelovými pažnicemi hmotnosti přes 35 do 55 kg/m2, délky štoly do 200 m</t>
  </si>
  <si>
    <t>-782654399</t>
  </si>
  <si>
    <t>"dle tabulky CELKEM v PD - plocha pažin UNION" 151,000</t>
  </si>
  <si>
    <t>154075411S</t>
  </si>
  <si>
    <t>Pažení výrubu štoly z fošen</t>
  </si>
  <si>
    <t>-1713526343</t>
  </si>
  <si>
    <t>"dle tabulky CELKEM v PD"</t>
  </si>
  <si>
    <t>"dřevěné pažiny" 453,00</t>
  </si>
  <si>
    <t>154075423</t>
  </si>
  <si>
    <t>Pažení výrubu svislé šachty mokré ocelovými pažnicemi hmotnosti od 35 do 55 kg/m2 s ponecháním pažnic ve výrubu</t>
  </si>
  <si>
    <t>1920895227</t>
  </si>
  <si>
    <t>"dle tabulky CELKEM v PD - plocha pažin UNION"  2494,800</t>
  </si>
  <si>
    <t>154076111</t>
  </si>
  <si>
    <t>Nosná typová konstrukce výstroje štol trvale zabudovaných z úplných ocelových rámů, z typových oblouků z profilové oceli "K" délky štoly, do 200 m, v hornině mokré</t>
  </si>
  <si>
    <t>-457488798</t>
  </si>
  <si>
    <t>"OCELOVÝ RÁM" 10540,000</t>
  </si>
  <si>
    <t>154077141</t>
  </si>
  <si>
    <t>Typová konstrukce výstroje šachet trvale zabudovaných z úplných ocelových rámů z typových oblouků poddajných úplných a profilové oceli K 11 500.0, včetně spojovacích prvků montáž včetně dodání materiálu, v hornině mokré</t>
  </si>
  <si>
    <t>-1010530668</t>
  </si>
  <si>
    <t>"DŮLNÍ VÝZTUŽ 281,000 kg/rám" 179,000*281,000</t>
  </si>
  <si>
    <t>154077341</t>
  </si>
  <si>
    <t>Netypová výstroj šachet z úplných ocelových rámů včetně spojovacích prvků výztuže montáž včetně dodání materiálu, v hornině mokré</t>
  </si>
  <si>
    <t>-845536927</t>
  </si>
  <si>
    <t xml:space="preserve">Poznámka k souboru cen:_x000D_
1. Dodání konstrukce a spojovacího materiálu se oceňuje ve specifikaci. Ztratné se stanoví ve výši 1 %. 2. Ceny platí pro montáž rámů i jednotlivých konstrukčních prvků nosné i pomocné konstrukce. </t>
  </si>
  <si>
    <t>"OHUBŇOVÝ RÁM-I160, 15,8 kg/m´,dl. [m]233,600" 15,800*233,600</t>
  </si>
  <si>
    <t>"OCELOVÁ VÝMĚNA" 1661,900</t>
  </si>
  <si>
    <t>161152111</t>
  </si>
  <si>
    <t>Svislé přemístění rubaniny v hoře z hloubky do 15 m</t>
  </si>
  <si>
    <t>-1100704772</t>
  </si>
  <si>
    <t xml:space="preserve">Poznámka k souboru cen:_x000D_
1. Ceny jsou určeny pro všechny stupně ražnosti a míry zavodnění. 2. V cenách jsou započteny i náklady na vyklopení rubaniny na dopravní prostředek, do zásobníku nebo na terén popř. na vypuštění ze zásobníku na dopravní prostředek. 3. Pro volbu ceny je rozhodující hloubka, která je určena vzdáleností dna šachty od vodorovné roviny, proložené středním bodem ústí šachty ve srovnaném terénu. 4. Objem rubaniny se stanoví v m3 rostlého stavu jako součin plochy teoretického výrubního průřezu, příslušného součinitele z přílohy č. 7 a délky štoly. 5. Jestliže trvalý nadměrný výrub je vyplňován zakládkou z rubaniny za pažení, pro určení zbylého množství rubaniny z ražby pro svislé přemístění rubaniny v hoře se od objemu rubaniny z ražby (v rostlém stavu) odečte objem zakládky redukovaný (z nakypřeného stavu na rostlý stav) příslušným součinitelem z přílohy č. 6. </t>
  </si>
  <si>
    <t>"ražení šachty x součinitel zvětšení teoretického výrubu"</t>
  </si>
  <si>
    <t>989,800 * 1,28</t>
  </si>
  <si>
    <t>"ražení štoly x součinitel zvětšení teoretického výrubu"</t>
  </si>
  <si>
    <t>144,900*1,50</t>
  </si>
  <si>
    <t>162701105</t>
  </si>
  <si>
    <t>Vodorovné přemístění výkopku nebo sypaniny po suchu na obvyklém dopravním prostředku, bez naložení výkopku, avšak se složením bez rozhrnutí z horniny tř. 1 až 4 na vzdálenost přes 9 000 do 10 000 m</t>
  </si>
  <si>
    <t>1716600448</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</si>
  <si>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</si>
  <si>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</si>
  <si>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-1841681856</t>
  </si>
  <si>
    <t>celkem 25 km</t>
  </si>
  <si>
    <t>1484,294*15</t>
  </si>
  <si>
    <t>163333521</t>
  </si>
  <si>
    <t>Vodorovné přemístění rubaniny ze štol v hoře bez naložení délky dopravní trasy, do 200 m, horniny mokré</t>
  </si>
  <si>
    <t>-933973040</t>
  </si>
  <si>
    <t xml:space="preserve">Poznámka k souboru cen:_x000D_
1. Ceny jsou určeny pro všechny stupně ražnosti a výrubní průřezy. 2. V cenách jsou započteny i náklady na: a) manipulaci s rubaninou k zařízení pro svislé přemístění rubaniny v hoře, b) vyklopení rubaniny na dopravní prostředek, do zásobníku nebo na terén, jestliže není prováděno svislé přemístění rubaniny v hoře. 3. Do délky dopravní trasy v hoře se započítává i délka vodorovného přemístění navazující štolou nebo tunelem popř. i nádvoří mimo horu, pokud tato doprava přímo navazuje stejným dopravním prostředkem, bez překládání, na přemístění z hory. 4. Objem rubaniny se stanoví v m3 rostlého stavu součinem teoretického výrubního průřezu, příslušného součinitele z přílohy č. 7 a délky štoly. 5. Jestliže trvalý nadměrný výrub je vyplňován zakládkou z rubaniny za pažení, pro určení zbylého množství rubaniny z ražby pro vodorovné přemístění rubaniny v hoře se od objemu rubaniny z ražby (v rostlém stavu) odečte objem zakládky redukovaný (z nakypřeného stavu na rostlý stav) příslušným součinitelem z přílohy č. 6. </t>
  </si>
  <si>
    <t>167101101</t>
  </si>
  <si>
    <t>Nakládání, skládání a překládání neulehlého výkopku nebo sypaniny nakládání, množství do 100 m3, z hornin tř. 1 až 4</t>
  </si>
  <si>
    <t>483046898</t>
  </si>
  <si>
    <t>"naložení rubaniny pro odvoz, v případě, že nebude možné výkopek ihned naložit po svislém přemístění</t>
  </si>
  <si>
    <t>1484,294</t>
  </si>
  <si>
    <t>171201211</t>
  </si>
  <si>
    <t>Uložení sypaniny poplatek za uložení sypaniny na skládce (skládkovné)</t>
  </si>
  <si>
    <t>-1477980227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</si>
  <si>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</si>
  <si>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"přebytek zeminy, 2,6 t/m3</t>
  </si>
  <si>
    <t>1484,294*2,6</t>
  </si>
  <si>
    <t>174201101</t>
  </si>
  <si>
    <t>Zásyp sypaninou z jakékoliv horniny s uložením výkopku ve vrstvách bez zhutnění jam, šachet, rýh nebo kolem objektů v těchto vykopávkách</t>
  </si>
  <si>
    <t>1492355502</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</si>
  <si>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</si>
  <si>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"likvidace stávající šachty"</t>
  </si>
  <si>
    <t>4,700</t>
  </si>
  <si>
    <t>589379100</t>
  </si>
  <si>
    <t>suspenze cementopopílková stavební</t>
  </si>
  <si>
    <t>-1237686473</t>
  </si>
  <si>
    <t>"dodávka popílkobetonu pro výplň šachet" 1266,944+4,700</t>
  </si>
  <si>
    <t>176101112</t>
  </si>
  <si>
    <t>Výplň štoly délky do 200 m betonem tř. B 7,5</t>
  </si>
  <si>
    <t>-1918484989</t>
  </si>
  <si>
    <t xml:space="preserve">Poznámka k souboru cen:_x000D_
1. V ceně -1111 Výplň štoly rubaninou jsou započteny náklady na: a) vybrání vhodné horniny, její přehození do 3 m nebo naložení na dopravní prostředek a uložení do štoly, b) vyzdění čílek. 2. V ceně -1111 Výplň štoly rubaninou nejsou započteny náklady na: a) vodorovné přemístění rubaniny v hoře; toto přemístění se oceňuje cenami souboru cen 163 33-3 Vodorovné přemístění rubaniny v hoře této části katalogu, b) svislé přemístění v šachtě; tyto práce se oceňují cenami souboru cen 161 15-2 Svislé přemístění rubaniny v hoře, této části katalogu, c) výplň štoly jiným materiálem mimo rubaninu; tato výplň se oceňuje cenou -1111, přičemž dodání materiálu se oceňuje ve specifikaci. 3. Objem výplně štoly je určen objemem vyplňovaného prostoru štoly. Od objemu vyplňovaného prostoru se odečítá objem potrubí a jiných vedení o průřezu přes 0,03 m2. </t>
  </si>
  <si>
    <t>Zakládání</t>
  </si>
  <si>
    <t>212572121</t>
  </si>
  <si>
    <t>Lože pro trativody z kameniva drobného těženého</t>
  </si>
  <si>
    <t>621238141</t>
  </si>
  <si>
    <t xml:space="preserve">Poznámka k souboru cen:_x000D_
1. V cenách jsou započteny i náklady na vyčištění dna rýh a na urovnání povrchu lože. 2. V ceně materiálu jsou započteny i náklady na prohození výkopku. </t>
  </si>
  <si>
    <t>"DRENÁŽ pr. 80 mm - štěrkové lože " 3,400</t>
  </si>
  <si>
    <t>212755213</t>
  </si>
  <si>
    <t>Trativody bez lože z drenážních trubek plastových flexibilních D 80 mm</t>
  </si>
  <si>
    <t>801894561</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</si>
  <si>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</si>
  <si>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"DRENÁŽ pr. 80 mm " 90,600</t>
  </si>
  <si>
    <t>281-R01</t>
  </si>
  <si>
    <t>Injektáž z dvousložkové polyuretan-silikátové pěny - včetně provedení vrtů, včetně dodávky materiálu a aplikace (pomocí svorníků nebo obturátoru - součástí položky)</t>
  </si>
  <si>
    <t>554341698</t>
  </si>
  <si>
    <t>Poznámka k položce:
Položka obsahuje kompletní provedení injektáže, aplikace injektáže je možná dvojím způsobem - viz technická zpráva. Buď za použití svorníků nebo za použití obturátoru - zvloené řešení je součástí ceny položky a nebude hrazeno zvlášť (nutno rozpustit do jednotkové ceny kg). Výměrou položky je spotřeba injektážní hmoty.</t>
  </si>
  <si>
    <t xml:space="preserve">"dle tabulky CELKEM v PD" </t>
  </si>
  <si>
    <t>"šachty" 7805,700</t>
  </si>
  <si>
    <t>"štoly" 1839,200</t>
  </si>
  <si>
    <t>Svislé a kompletní konstrukce</t>
  </si>
  <si>
    <t>326951111S</t>
  </si>
  <si>
    <t>Podlaha z fošen</t>
  </si>
  <si>
    <t>1261500638</t>
  </si>
  <si>
    <t>"dřevěná podlaha šachet" 88,000</t>
  </si>
  <si>
    <t>"dřevěná podlaha štol" 54,300</t>
  </si>
  <si>
    <t>358325114</t>
  </si>
  <si>
    <t>Bourání stoky kompletní nebo vybourání otvorů průřezové plochy do 4 m2 ve stokách ze zdiva z železobetonu</t>
  </si>
  <si>
    <t>1727816074</t>
  </si>
  <si>
    <t xml:space="preserve">Poznámka k souboru cen:_x000D_
1. Ceny 358 ..-5. Bourání stoky kompletní nebo vybourání otvorů lze použít i pro bourání šachet. </t>
  </si>
  <si>
    <t>"ubourání vrchní části stávající šachty" 4,700</t>
  </si>
  <si>
    <t>Vodorovné konstrukce</t>
  </si>
  <si>
    <t>452181110</t>
  </si>
  <si>
    <t>Montáž dřevěného prahu ocelové výstroje štol při průřezu TV do 4 m2 délky do 200 m</t>
  </si>
  <si>
    <t>1333108659</t>
  </si>
  <si>
    <t xml:space="preserve">Poznámka k souboru cen:_x000D_
1. Cena je určena pro všechny stupně ražnosti a míry zavodnění. 2. V ceně jsou započteny i náklady na opracování, vyklínování a spojení dílů prahu skobami. 3. V ceně nejsou započteny náklady na dodání dřevěných prahů; jejich dodání se oceňuje ve specifikaci; ztratné lze dohodnout ve výši 3 %. </t>
  </si>
  <si>
    <t>"DŘEVĚNÝ PRÁH"  151,000</t>
  </si>
  <si>
    <t>452-H01</t>
  </si>
  <si>
    <t>Dřevěný práh - dodávka</t>
  </si>
  <si>
    <t>-1506569144</t>
  </si>
  <si>
    <t>452312131</t>
  </si>
  <si>
    <t>Podkladní a zajišťovací konstrukce z betonu prostého v otevřeném výkopu sedlové lože pod potrubí z betonu tř. C 12/15</t>
  </si>
  <si>
    <t>724254544</t>
  </si>
  <si>
    <t xml:space="preserve">Poznámka k souboru cen:_x000D_
1. Ceny -1121 až -1181 a -1192 lze použít i pro ochrannou vrstvu pod železobetonové konstrukce. 2. Ceny -2121 až -2181 a -2192 jsou určeny pro jakékoliv úkosy sedel. </t>
  </si>
  <si>
    <t>"betonové lože ve štole" 6,300</t>
  </si>
  <si>
    <t>452312192</t>
  </si>
  <si>
    <t>Podkladní a zajišťovací konstrukce z betonu prostého v otevřeném výkopu Příplatek k cenám za práce ve štole pro sedlové lože</t>
  </si>
  <si>
    <t>-488190592</t>
  </si>
  <si>
    <t>Komunikace pozemní</t>
  </si>
  <si>
    <t>566901132</t>
  </si>
  <si>
    <t>Vyspravení podkladu po překopech inženýrských sítí plochy do 15 m2 s rozprostřením a zhutněním štěrkodrtí tl. 150 mm</t>
  </si>
  <si>
    <t>1301416175</t>
  </si>
  <si>
    <t xml:space="preserve">Poznámka k souboru cen:_x000D_
1. Ceny jsou určeny pro vyspravení podkladů po překopech pro inženýrské sítětrvalé i dočasné (předepíše-li je projekt). 2. Ceny jsou určeny pouze pro případy havárií, přeložek nebo běžných oprav inženýrských sítí. 3. Ceny nelze použít v rámci výstavby nových inženýrských sítí. 4. V cenách nejsou započteny náklady na příp. nutný spojovací postřik, který se oceňuje cenami souboru cen 573 2.-11 Postřik živičný spojovací části A01 tohoto katalogu. </t>
  </si>
  <si>
    <t>"chodníky" 11,600</t>
  </si>
  <si>
    <t>566901134</t>
  </si>
  <si>
    <t>Vyspravení podkladu po překopech inženýrských sítí plochy do 15 m2 s rozprostřením a zhutněním štěrkodrtí tl. 250 mm</t>
  </si>
  <si>
    <t>2128345098</t>
  </si>
  <si>
    <t>104,200+4,000</t>
  </si>
  <si>
    <t>577176131</t>
  </si>
  <si>
    <t>Asfaltový beton vrstva ložní ACL 22 (ABVH) s rozprostřením a zhutněním z modifikovaného asfaltu, po zhutnění v pruhu šířky do 3 m, po zhutnění tl. 80 mm</t>
  </si>
  <si>
    <t>-2090881783</t>
  </si>
  <si>
    <t>566901171</t>
  </si>
  <si>
    <t>Vyspravení podkladu po překopech inženýrských sítí plochy do 15 m2 s rozprostřením a zhutněním směsí zpevněnou cementem SC C 20/25 (PB I) tl. 100 mm</t>
  </si>
  <si>
    <t>-347987866</t>
  </si>
  <si>
    <t>-1702422856</t>
  </si>
  <si>
    <t>-1323005965</t>
  </si>
  <si>
    <t>572340111</t>
  </si>
  <si>
    <t>Vyspravení krytu komunikací po překopech inženýrských sítí plochy do 15 m2 asfaltovým betonem ACO (AB), po zhutnění tl. přes 30 do 50 mm</t>
  </si>
  <si>
    <t>-1416447178</t>
  </si>
  <si>
    <t xml:space="preserve">Poznámka k souboru cen:_x000D_
1. Ceny jsou určeny pro vyspravení krytů po překopech pro inženýrské sítě trvalé i dočasné (předepíše-li to projekt). 2. Ceny jsou určeny pouze pro případy havárií, přeložek nebo běžných oprav inženýrských sítí. 3. Ceny nelze použít v rámci výstavby nových inženýrských sítí. 4. V cenách nejsou započteny náklady na: a) postřik živičný spojovací, který se oceňuje cenami souboru cen 573 2.-11 Postřik živičný spojovací části A 01 tohoto katalogu, b) zdrsňovací posyp, který se oceňuje cenami 578 90-112 Zdrsňovací posyp litého asfaltu z kameniva drobného drceného obaleného asfaltem při překopech inženýrských sítí, 572 40-41 Posyp živičného podkladu nebo krytu části C 01 tohoto katalogu. </t>
  </si>
  <si>
    <t>572350111</t>
  </si>
  <si>
    <t>Vyspravení krytu komunikací po překopech inženýrských sítí plochy do 15 m2 litým asfaltem MA (LA), po zhutnění tl. přes 20 do 40 mm</t>
  </si>
  <si>
    <t>1392610514</t>
  </si>
  <si>
    <t>-1202542505</t>
  </si>
  <si>
    <t>400608359</t>
  </si>
  <si>
    <t>104,200*2+4,000*2</t>
  </si>
  <si>
    <t>831262192</t>
  </si>
  <si>
    <t>Montáž potrubí z trub kameninových hrdlových s integrovaným těsněním Příplatek k cenám za práce ve štole, pro DN od 100 do 300</t>
  </si>
  <si>
    <t>24820669</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</si>
  <si>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</si>
  <si>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"dle položky zřízení potrubí" 235,000</t>
  </si>
  <si>
    <t>831352121</t>
  </si>
  <si>
    <t>Montáž potrubí z trub kameninových hrdlových s integrovaným těsněním v otevřeném výkopu ve sklonu do 20 % DN 200</t>
  </si>
  <si>
    <t>424274231</t>
  </si>
  <si>
    <t>"potrubí z trub kameninových hrdlových s integrovaným těsněním "</t>
  </si>
  <si>
    <t>"vodorovné potrubí ve štole" 135,000</t>
  </si>
  <si>
    <t>"spádové stupně v šachtě" 100</t>
  </si>
  <si>
    <t>597107040</t>
  </si>
  <si>
    <t>trouba kameninová glazovaná DN200mm - dodávka</t>
  </si>
  <si>
    <t>517007379</t>
  </si>
  <si>
    <t>235*1,015 'Přepočtené koeficientem množství</t>
  </si>
  <si>
    <t>837375121</t>
  </si>
  <si>
    <t>Výsek a montáž kameninové odbočné tvarovky na kameninovém potrubí DN 300</t>
  </si>
  <si>
    <t>236416879</t>
  </si>
  <si>
    <t xml:space="preserve">Poznámka k souboru cen:_x000D_
1. Ceny jsou určeny pro dodatečné osazení odbočné tvarovky na dosavadním potrubí. 2. V cenách jsou započteny i náklady na odsekání betonu a nové obetonování betonem tř. C 8/10. 3. V cenách nejsou započteny náklady na dodání kameninové trouby a kameninové tvarovky; tyto náklady se oceňují ve specifikaci. Ztratné lze u trub dohodnout ve výši 1,5 %. </t>
  </si>
  <si>
    <t>597117740</t>
  </si>
  <si>
    <t>odbočka kameninová glazovaná jednoduchá kolmá DN300/200 L60cm spojovací systém C/F tř.240/160</t>
  </si>
  <si>
    <t>1678275407</t>
  </si>
  <si>
    <t>879230191</t>
  </si>
  <si>
    <t>Příplatek k ceně kanalizačního potrubí za montáž v otevřeném výkopu ve sklonu přes 20 % DN od 40 do 550</t>
  </si>
  <si>
    <t>1848710155</t>
  </si>
  <si>
    <t xml:space="preserve">Poznámka k souboru cen:_x000D_
1. Ceny jsou určeny pro polypropylenové, polyetylenové a PVC potrubí. </t>
  </si>
  <si>
    <t>892351111</t>
  </si>
  <si>
    <t>Tlakové zkoušky vodou na potrubí DN 150 nebo 200</t>
  </si>
  <si>
    <t>1704879394</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</si>
  <si>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</si>
  <si>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"na nově zřízených přípojkách" 235,000</t>
  </si>
  <si>
    <t>892372111</t>
  </si>
  <si>
    <t>Tlakové zkoušky vodou zabezpečení konců potrubí při tlakových zkouškách DN do 300</t>
  </si>
  <si>
    <t>1461487650</t>
  </si>
  <si>
    <t>899R03</t>
  </si>
  <si>
    <t>Vložka na stoce z trub HOBAS 1650 pro odbočku DN200 - dodávka a montáž, včetně všech souvisejících prací</t>
  </si>
  <si>
    <t>873896632</t>
  </si>
  <si>
    <t>899R04</t>
  </si>
  <si>
    <t>Napojení potrubí DN 200 do stávající šachty, včetně vybourání i utěsnění</t>
  </si>
  <si>
    <t>1860940745</t>
  </si>
  <si>
    <t>899R05</t>
  </si>
  <si>
    <t>Vložka na stoce zděné 600/1100 pro odbočku DN200 - dodávka a montáž, včetně všech souvisejících prací</t>
  </si>
  <si>
    <t>-655835882</t>
  </si>
  <si>
    <t>Ostatní konstrukce a práce, bourání</t>
  </si>
  <si>
    <t>900R-01</t>
  </si>
  <si>
    <t>Pasportizace stok před stavbou, TV prohlídka</t>
  </si>
  <si>
    <t>284619636</t>
  </si>
  <si>
    <t>786921778</t>
  </si>
  <si>
    <t>"pro šachty" 8* 3,000*2,600</t>
  </si>
  <si>
    <t>919735114</t>
  </si>
  <si>
    <t>Řezání stávajícího živičného krytu nebo podkladu hloubky přes 150 do 200 mm</t>
  </si>
  <si>
    <t>-2036040499</t>
  </si>
  <si>
    <t xml:space="preserve">Poznámka k souboru cen:_x000D_
1. V cenách jsou započteny i náklady na spotřebu vody. </t>
  </si>
  <si>
    <t>919735123</t>
  </si>
  <si>
    <t>Řezání stávajícího betonového krytu nebo podkladu hloubky přes 100 do 150 mm</t>
  </si>
  <si>
    <t>-37875591</t>
  </si>
  <si>
    <t>997</t>
  </si>
  <si>
    <t>Přesun sutě</t>
  </si>
  <si>
    <t>-2075151692</t>
  </si>
  <si>
    <t>-889716429</t>
  </si>
  <si>
    <t>86,415*30 'Přepočtené koeficientem množství</t>
  </si>
  <si>
    <t>997221815</t>
  </si>
  <si>
    <t>248441516</t>
  </si>
  <si>
    <t>"celkem odpad z odstranění povrchů" 86,415</t>
  </si>
  <si>
    <t>"odpočet výzisku z asfaltu" -(2,10+46,89)</t>
  </si>
  <si>
    <t>1485185706</t>
  </si>
  <si>
    <t>"vybouraný asfalt" (2,10+46,89)</t>
  </si>
  <si>
    <t>998</t>
  </si>
  <si>
    <t>Přesun hmot</t>
  </si>
  <si>
    <t>998252111</t>
  </si>
  <si>
    <t>Přesun hmot pro štoly ražené s výjimkou metra vodorovná dopravní vzdálenost do 100 m na povrchu a do 200 m v podzemí délka svislého přesunu do 25 m</t>
  </si>
  <si>
    <t>1137477849</t>
  </si>
  <si>
    <t>998252129</t>
  </si>
  <si>
    <t>Přesun hmot pro štoly ražené s výjimkou metra Příplatek k cenám za zvětšený přesun přes vymezenou největší dopravní vzdálenost přes 1000 do 2000 m na povrchu</t>
  </si>
  <si>
    <t>-2147163945</t>
  </si>
  <si>
    <t>SO 02.2 - Přípojky uličních vpustí (DC)</t>
  </si>
  <si>
    <t>-1808479469</t>
  </si>
  <si>
    <t>"KSC tl. 130 mm</t>
  </si>
  <si>
    <t>(1,20+1,20+7,1+1,20+9,40)*1,2</t>
  </si>
  <si>
    <t>-2033474378</t>
  </si>
  <si>
    <t>"Asfaltové vrstvy tl. do 200 mm</t>
  </si>
  <si>
    <t>119001423</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</si>
  <si>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6 kabelů</t>
  </si>
  <si>
    <t>-963684195</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</si>
  <si>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</si>
  <si>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4*1,2</t>
  </si>
  <si>
    <t>132201202</t>
  </si>
  <si>
    <t>Hloubení zapažených i nezapažených rýh šířky přes 600 do 2 000 mm s urovnáním dna do předepsaného profilu a spádu v hornině tř. 3 přes 100 do 1 000 m3</t>
  </si>
  <si>
    <t>2066903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</si>
  <si>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</si>
  <si>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"Příloha: 002-007</t>
  </si>
  <si>
    <t>1,2*(1,2+1,2+7,1+1,2+9,4)*3,5 "komunikace"</t>
  </si>
  <si>
    <t>1,2*(5,1+4,7+6+5,6+2)*3,5 "zeleň"</t>
  </si>
  <si>
    <t>132201209</t>
  </si>
  <si>
    <t>Hloubení zapažených i nezapažených rýh šířky přes 600 do 2 000 mm s urovnáním dna do předepsaného profilu a spádu v hornině tř. 3 Příplatek k cenám za lepivost horniny tř. 3</t>
  </si>
  <si>
    <t>-198589194</t>
  </si>
  <si>
    <t>182,7</t>
  </si>
  <si>
    <t>151101102</t>
  </si>
  <si>
    <t>Zřízení pažení a rozepření stěn rýh pro podzemní vedení pro všechny šířky rýhy příložné pro jakoukoliv mezerovitost, hloubky do 4 m</t>
  </si>
  <si>
    <t>-331100845</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</si>
  <si>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</si>
  <si>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"Pažení dle hloubky výkopu</t>
  </si>
  <si>
    <t>"Příloha 002-007</t>
  </si>
  <si>
    <t>2*45*3,5</t>
  </si>
  <si>
    <t>151101112</t>
  </si>
  <si>
    <t>Odstranění pažení a rozepření stěn rýh pro podzemní vedení s uložením materiálu na vzdálenost do 3 m od kraje výkopu příložné, hloubky přes 2 do 4 m</t>
  </si>
  <si>
    <t>-1212178759</t>
  </si>
  <si>
    <t>dtto zřízení</t>
  </si>
  <si>
    <t>315</t>
  </si>
  <si>
    <t>162201102</t>
  </si>
  <si>
    <t>Vodorovné přemístění výkopku nebo sypaniny po suchu na obvyklém dopravním prostředku, bez naložení výkopku, avšak se složením bez rozhrnutí z horniny tř. 1 až 4 na vzdálenost přes 20 do 50 m</t>
  </si>
  <si>
    <t>1633210742</t>
  </si>
  <si>
    <t>"na mezideponii a zpět pro zpětné zásypy</t>
  </si>
  <si>
    <t>167,70*2</t>
  </si>
  <si>
    <t>-1390243826</t>
  </si>
  <si>
    <t>"výkop"182,7</t>
  </si>
  <si>
    <t>"odečten zásyp" -164,700</t>
  </si>
  <si>
    <t>-1007102247</t>
  </si>
  <si>
    <t>18*15</t>
  </si>
  <si>
    <t>284437993</t>
  </si>
  <si>
    <t>"naložení pro zpětný zásyp</t>
  </si>
  <si>
    <t>164,70</t>
  </si>
  <si>
    <t>171201101</t>
  </si>
  <si>
    <t>Uložení sypaniny do násypů s rozprostřením sypaniny ve vrstvách a s hrubým urovnáním nezhutněných z jakýchkoliv hornin</t>
  </si>
  <si>
    <t>1965903370</t>
  </si>
  <si>
    <t>"uložení zeminy na meziskládce pro zpětné zásypy</t>
  </si>
  <si>
    <t>164,700</t>
  </si>
  <si>
    <t>-2137921389</t>
  </si>
  <si>
    <t>"přebytek zeminy, 2,2 t/m3</t>
  </si>
  <si>
    <t>18*2,2</t>
  </si>
  <si>
    <t>174101101</t>
  </si>
  <si>
    <t>Zásyp sypaninou z jakékoliv horniny s uložením výkopku ve vrstvách se zhutněním jam, šachet, rýh nebo kolem objektů v těchto vykopávkách</t>
  </si>
  <si>
    <t>1655655640</t>
  </si>
  <si>
    <t>"Zásyp bude proveden jen do aktivní zóny komunikace, která je v hloubce 0,45 pod upraveným terénem</t>
  </si>
  <si>
    <t>1,2*45*3,05</t>
  </si>
  <si>
    <t>452311131</t>
  </si>
  <si>
    <t>Podkladní a zajišťovací konstrukce z betonu prostého v otevřeném výkopu desky pod potrubí, stoky a drobné objekty z betonu tř. C 12/15</t>
  </si>
  <si>
    <t>660785217</t>
  </si>
  <si>
    <t>"obetonování" 45*0,120</t>
  </si>
  <si>
    <t>"napojení vpustí" (52)*0,120</t>
  </si>
  <si>
    <t>-1139766592</t>
  </si>
  <si>
    <t xml:space="preserve">"Příloha 002-007                                                                                              </t>
  </si>
  <si>
    <t>"do 20% "5,8+6,7</t>
  </si>
  <si>
    <t>"do 30% DN200" 14</t>
  </si>
  <si>
    <t>"do 50% DN200" 6,4+11,6</t>
  </si>
  <si>
    <t>"spádové stupně"8</t>
  </si>
  <si>
    <t>"napojení vpusti 2m etry potrubí x 26  vpustí" 2*26</t>
  </si>
  <si>
    <t>-1797616937</t>
  </si>
  <si>
    <t>104,5*1,015 'Přepočtené koeficientem množství</t>
  </si>
  <si>
    <t>1517596887</t>
  </si>
  <si>
    <t>1093449504</t>
  </si>
  <si>
    <t>-179644183</t>
  </si>
  <si>
    <t>"do 50% DN200" 18</t>
  </si>
  <si>
    <t>1066094054</t>
  </si>
  <si>
    <t>"na nově zřízených přípojkách" 45+8</t>
  </si>
  <si>
    <t>579193998</t>
  </si>
  <si>
    <t>899202211</t>
  </si>
  <si>
    <t>Demontáž mříží litinových včetně rámů, hmotnosti jednotlivě přes 50 do 100 Kg</t>
  </si>
  <si>
    <t>1532790571</t>
  </si>
  <si>
    <t>"stávající vpusti"</t>
  </si>
  <si>
    <t>899623161</t>
  </si>
  <si>
    <t>Obetonování potrubí nebo zdiva stok betonem prostým v otevřeném výkopu, beton tř. C 20/25</t>
  </si>
  <si>
    <t>1389986757</t>
  </si>
  <si>
    <t xml:space="preserve">Poznámka k souboru cen:_x000D_
1. Obetonování zdiva stok ve štole se oceňuje cenami souboru cen 359 31-02 Výplň za rubem cihelného zdiva stok části A 03 tohoto katalogu. </t>
  </si>
  <si>
    <t>"obetonování" 45*0,281</t>
  </si>
  <si>
    <t>"spádový stupeň" (8)*0,3</t>
  </si>
  <si>
    <t>"napojení vpustí" (52)*0,281</t>
  </si>
  <si>
    <t>899R01</t>
  </si>
  <si>
    <t>Vložkování stávajících přípojek vpustí DN 200</t>
  </si>
  <si>
    <t>-1837904552</t>
  </si>
  <si>
    <t>"22 přípojek"</t>
  </si>
  <si>
    <t>899R02</t>
  </si>
  <si>
    <t>Frézování nánosů a střepů u stávajících přípojek DN 200</t>
  </si>
  <si>
    <t>1571027401</t>
  </si>
  <si>
    <t>"11 přípojek"</t>
  </si>
  <si>
    <t>-1794214189</t>
  </si>
  <si>
    <t>1085738108</t>
  </si>
  <si>
    <t>899R91</t>
  </si>
  <si>
    <t>Vybourání stávající uliční vpusti kompletní, mimo mříže</t>
  </si>
  <si>
    <t>1142897168</t>
  </si>
  <si>
    <t>"UV8, UV48, UV58, UV73, UV78</t>
  </si>
  <si>
    <t>899R92</t>
  </si>
  <si>
    <t>Demontáž stávajícího potrubí přípojek, včetně obetonování</t>
  </si>
  <si>
    <t>-814096689</t>
  </si>
  <si>
    <t>-1643709473</t>
  </si>
  <si>
    <t>(1,20+1,20+7,1+1,20+9,40)*2*1,2+1,20*10</t>
  </si>
  <si>
    <t>-1527046704</t>
  </si>
  <si>
    <t>1466533800</t>
  </si>
  <si>
    <t>-590888915</t>
  </si>
  <si>
    <t>71,562*30 'Přepočtené koeficientem množství</t>
  </si>
  <si>
    <t>Poplatek za uložení stavebního odpadu na skládce (skládkovné) betonového nebo živičného</t>
  </si>
  <si>
    <t>-681881289</t>
  </si>
  <si>
    <t>998275101</t>
  </si>
  <si>
    <t>Přesun hmot pro trubní vedení hloubené z trub kameninových pro kanalizace v otevřeném výkopu dopravní vzdálenost do 15 m</t>
  </si>
  <si>
    <t>-1546640241</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</si>
  <si>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</si>
  <si>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SO 02.3 - Přípojky uličních vpustí (ZC)</t>
  </si>
  <si>
    <t>408240190</t>
  </si>
  <si>
    <t>(6,90+7+7)*1,2</t>
  </si>
  <si>
    <t>-1705820985</t>
  </si>
  <si>
    <t>-63832102</t>
  </si>
  <si>
    <t>2*1,2</t>
  </si>
  <si>
    <t>97654971</t>
  </si>
  <si>
    <t>1,2*(6,9+7+7)*3,4 "komunikace"</t>
  </si>
  <si>
    <t>1,2*(1+4,5+4,7)*3,4 "zeleň"</t>
  </si>
  <si>
    <t>558011591</t>
  </si>
  <si>
    <t>"100%"126,888</t>
  </si>
  <si>
    <t>2110972672</t>
  </si>
  <si>
    <t>2*35*3,4</t>
  </si>
  <si>
    <t>-1670434896</t>
  </si>
  <si>
    <t>238</t>
  </si>
  <si>
    <t>716900258</t>
  </si>
  <si>
    <t>123,900*2</t>
  </si>
  <si>
    <t>453810230</t>
  </si>
  <si>
    <t>"výkop"126,888</t>
  </si>
  <si>
    <t>"odečten zásyp" -123,900</t>
  </si>
  <si>
    <t>833773071</t>
  </si>
  <si>
    <t>2,988*15</t>
  </si>
  <si>
    <t>-24851189</t>
  </si>
  <si>
    <t>123,900</t>
  </si>
  <si>
    <t>-294873491</t>
  </si>
  <si>
    <t>372709626</t>
  </si>
  <si>
    <t>2,988*2,2</t>
  </si>
  <si>
    <t>1982406183</t>
  </si>
  <si>
    <t>1,2*2,95*35</t>
  </si>
  <si>
    <t>-1980276376</t>
  </si>
  <si>
    <t>"obetonování" 35*0,120</t>
  </si>
  <si>
    <t>"napojení vpustí" (56)*0,120</t>
  </si>
  <si>
    <t>388371744</t>
  </si>
  <si>
    <t>"do 20% "12</t>
  </si>
  <si>
    <t>"do 30% DN200" 13</t>
  </si>
  <si>
    <t>"do 50% DN200" 10</t>
  </si>
  <si>
    <t>"napojení vpusti 2 metry potrubí x 28  vpustí" 2*28</t>
  </si>
  <si>
    <t>-130229630</t>
  </si>
  <si>
    <t>91*1,015 'Přepočtené koeficientem množství</t>
  </si>
  <si>
    <t>1667489953</t>
  </si>
  <si>
    <t>-214331184</t>
  </si>
  <si>
    <t>"na nově zřízených přípojkách" 12+13+10</t>
  </si>
  <si>
    <t>-523281821</t>
  </si>
  <si>
    <t>-791968712</t>
  </si>
  <si>
    <t>-30437935</t>
  </si>
  <si>
    <t>"obetonování" 35*0,281</t>
  </si>
  <si>
    <t>"napojení vpustí" (56)*0,281</t>
  </si>
  <si>
    <t>593778260</t>
  </si>
  <si>
    <t>"26 přípojek"</t>
  </si>
  <si>
    <t>-1755632283</t>
  </si>
  <si>
    <t>-111078030</t>
  </si>
  <si>
    <t>-1928392032</t>
  </si>
  <si>
    <t>-1100973828</t>
  </si>
  <si>
    <t>"UV10, UV56, UV57"</t>
  </si>
  <si>
    <t>-302408290</t>
  </si>
  <si>
    <t>28*2</t>
  </si>
  <si>
    <t>900R-02</t>
  </si>
  <si>
    <t>Pasportizace stok po stavbě, TV prohlídka</t>
  </si>
  <si>
    <t>-710982721</t>
  </si>
  <si>
    <t>1420859085</t>
  </si>
  <si>
    <t>(6,90+7+7)*2*1,2+1,20*3*2</t>
  </si>
  <si>
    <t>-706657429</t>
  </si>
  <si>
    <t>1433546820</t>
  </si>
  <si>
    <t>1112905332</t>
  </si>
  <si>
    <t>75,031*30 'Přepočtené koeficientem množství</t>
  </si>
  <si>
    <t>2020904695</t>
  </si>
  <si>
    <t>-1748633079</t>
  </si>
  <si>
    <t>SO 03.1 - Dopravní značení (DC)</t>
  </si>
  <si>
    <t>911381832</t>
  </si>
  <si>
    <t>Odstranění městské ochranné zábrany s naložením na dopravní prostředek průběžné nebo koncové délky 1 m, výšky 0,5 m</t>
  </si>
  <si>
    <t>-1585388638</t>
  </si>
  <si>
    <t>"demontáž stávající městské zábrany s výstražnými značkami, pro opětovné osazení, položka je včetně manipulace na místo uložení pro zpětnou montáž"</t>
  </si>
  <si>
    <t>911381835</t>
  </si>
  <si>
    <t>Odstranění městské ochranné zábrany s naložením na dopravní prostředek průběžné nebo koncové délky 2 m, výšky 0,5 m</t>
  </si>
  <si>
    <t>-384249397</t>
  </si>
  <si>
    <t>914-R01</t>
  </si>
  <si>
    <t>Zřízení a odstranění dopravního značení vodorovného - žlutá barva nebo páska</t>
  </si>
  <si>
    <t>1076223318</t>
  </si>
  <si>
    <t>"Provizorní dopravní značení po 2.etapě - vodorovné" 211,000</t>
  </si>
  <si>
    <t>915211112</t>
  </si>
  <si>
    <t>Vodorovné dopravní značení stříkaným plastem dělící čára šířky 125 mm souvislá bílá retroreflexní</t>
  </si>
  <si>
    <t>-923028180</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</si>
  <si>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</si>
  <si>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"V1a" 26,000</t>
  </si>
  <si>
    <t>915211122</t>
  </si>
  <si>
    <t>Vodorovné dopravní značení stříkaným plastem dělící čára šířky 125 mm přerušovaná bílá retroreflexní</t>
  </si>
  <si>
    <t>-1798509790</t>
  </si>
  <si>
    <t>"V2b" 264,000</t>
  </si>
  <si>
    <t>915221112</t>
  </si>
  <si>
    <t>Vodorovné dopravní značení stříkaným plastem vodící čára bílá šířky 250 mm souvislá retroreflexní</t>
  </si>
  <si>
    <t>-1200756911</t>
  </si>
  <si>
    <t>"V1a" 30,000</t>
  </si>
  <si>
    <t>"V4" 31,000</t>
  </si>
  <si>
    <t>915221122</t>
  </si>
  <si>
    <t>Vodorovné dopravní značení stříkaným plastem vodící čára bílá šířky 250 mm přerušovaná retroreflexní</t>
  </si>
  <si>
    <t>833683433</t>
  </si>
  <si>
    <t>"V2b" 212,000+1802,000</t>
  </si>
  <si>
    <t>"V4" 21,000</t>
  </si>
  <si>
    <t>915231112</t>
  </si>
  <si>
    <t>Vodorovné dopravní značení stříkaným plastem přechody pro chodce, šipky, symboly nápisy bílé retroreflexní</t>
  </si>
  <si>
    <t>-113784878</t>
  </si>
  <si>
    <t>"V5"  6,700</t>
  </si>
  <si>
    <t>"V7a" 98,900</t>
  </si>
  <si>
    <t>"V9a" 4,300+3,900</t>
  </si>
  <si>
    <t>915231116</t>
  </si>
  <si>
    <t>Vodorovné dopravní značení stříkaným plastem přechody pro chodce, šipky, symboly nápisy žluté retroreflexní</t>
  </si>
  <si>
    <t>-661290882</t>
  </si>
  <si>
    <t>"V11a" 14,175</t>
  </si>
  <si>
    <t>"V12a" 2,500</t>
  </si>
  <si>
    <t>915611111</t>
  </si>
  <si>
    <t>Předznačení pro vodorovné značení stříkané barvou nebo prováděné z nátěrových hmot liniové dělicí čáry, vodicí proužky</t>
  </si>
  <si>
    <t>1722571031</t>
  </si>
  <si>
    <t xml:space="preserve">Poznámka k souboru cen:_x000D_
1. Množství měrných jednotek se určuje: a) pro cenu -1111 v m délky dělicí čáry nebo vodícího proužku (včetně mezer), b) pro cenu -1112 v m2 natírané nebo stříkané plochy. </t>
  </si>
  <si>
    <t>"značení v první etapě pouze jednosložkovou barvou"</t>
  </si>
  <si>
    <t>26+264+61+2035</t>
  </si>
  <si>
    <t>915621111</t>
  </si>
  <si>
    <t>Předznačení pro vodorovné značení stříkané barvou nebo prováděné z nátěrových hmot plošné šipky, symboly, nápisy</t>
  </si>
  <si>
    <t>-610623187</t>
  </si>
  <si>
    <t>113,8000+16,675</t>
  </si>
  <si>
    <t>936001002</t>
  </si>
  <si>
    <t>Montáž prvků městské a zahradní architektury hmotnosti přes 0,1 do 1,5 t</t>
  </si>
  <si>
    <t>558435412</t>
  </si>
  <si>
    <t xml:space="preserve">Poznámka k souboru cen:_x000D_
1. V cenách nejsou započteny náklady na dodání architektonických prvků, tyto se ocení ve specifikaci. </t>
  </si>
  <si>
    <t>"montáž demontované městské zábrany s výstražnými značkami, položka je včetně manipulace z místo uložení"</t>
  </si>
  <si>
    <t>"4x délky 2m + 4 x délky 1 m"  4+4</t>
  </si>
  <si>
    <t>938909311</t>
  </si>
  <si>
    <t>Čištění vozovek metením bláta, prachu nebo hlinitého nánosu s odklizením na hromady na vzdálenost do 20 m nebo naložením na dopravní prostředek strojně povrchu podkladu nebo krytu betonového nebo živičného</t>
  </si>
  <si>
    <t>441640934</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</si>
  <si>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</si>
  <si>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"plocha vozovek - 2x před předznačením a před definitivním značením"</t>
  </si>
  <si>
    <t>17142,000*2</t>
  </si>
  <si>
    <t>997013831</t>
  </si>
  <si>
    <t>Poplatek za uložení stavebního odpadu na skládce (skládkovné) směsného</t>
  </si>
  <si>
    <t>-652888796</t>
  </si>
  <si>
    <t>-1787841499</t>
  </si>
  <si>
    <t>-892604692</t>
  </si>
  <si>
    <t>-1392736715</t>
  </si>
  <si>
    <t>SO 03.2 - Dopravní značení (ZC)</t>
  </si>
  <si>
    <t>914111111</t>
  </si>
  <si>
    <t>Montáž svislé dopravní značky základní velikosti do 1 m2 objímkami na sloupky nebo konzoly</t>
  </si>
  <si>
    <t>1468332452</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</si>
  <si>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21 M Elektromontáže – silnoproud, b) upevněných na lanech, nebo speciálních konstrukcích nesoucích více značek, tyto se oceňují individuálně. </t>
  </si>
  <si>
    <t>"IP6 - reflex" 14</t>
  </si>
  <si>
    <t>404454770S</t>
  </si>
  <si>
    <t>značka dopravní svislá retroreflexní fólie tř. 1, FeZn prolis, reflexní okraj, 750 x 750 mm</t>
  </si>
  <si>
    <t>-379308453</t>
  </si>
  <si>
    <t>914111121</t>
  </si>
  <si>
    <t>Montáž svislé dopravní značky základní velikosti do 2 m2 objímkami na sloupky nebo konzoly</t>
  </si>
  <si>
    <t>-1503044107</t>
  </si>
  <si>
    <t>"IP20a" 23</t>
  </si>
  <si>
    <t>"IP20b" 2</t>
  </si>
  <si>
    <t>404454810</t>
  </si>
  <si>
    <t>značka dopravní svislá retroreflexní fólie tř. 1, FeZn prolis, 1000 x 1500 mm</t>
  </si>
  <si>
    <t>503018084</t>
  </si>
  <si>
    <t>914511111</t>
  </si>
  <si>
    <t>Montáž sloupku dopravních značek délky do 3,5 m do betonového základu</t>
  </si>
  <si>
    <t>1491128800</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</si>
  <si>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</si>
  <si>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404452300</t>
  </si>
  <si>
    <t>sloupek Zn 70 - 350</t>
  </si>
  <si>
    <t>-777918622</t>
  </si>
  <si>
    <t>-1515837897</t>
  </si>
  <si>
    <t>-182626254</t>
  </si>
  <si>
    <t>"dle tabulky v příloze 001"</t>
  </si>
  <si>
    <t>"V2b" 53,000+72,000</t>
  </si>
  <si>
    <t>-966638062</t>
  </si>
  <si>
    <t>1981082510</t>
  </si>
  <si>
    <t>"V2b" 213,000+2085,000</t>
  </si>
  <si>
    <t>"V4" 11,000</t>
  </si>
  <si>
    <t>-2108233406</t>
  </si>
  <si>
    <t>"V5"  3,600</t>
  </si>
  <si>
    <t>"V7a" 210,000</t>
  </si>
  <si>
    <t>"V8b" 1,800</t>
  </si>
  <si>
    <t>"V9a" 8,500+3,900+15,300</t>
  </si>
  <si>
    <t>"9c"13,500</t>
  </si>
  <si>
    <t>"V15" 531,000</t>
  </si>
  <si>
    <t>"V20" 11,000</t>
  </si>
  <si>
    <t>-125839351</t>
  </si>
  <si>
    <t>"V11a" 14,300</t>
  </si>
  <si>
    <t>915231116S</t>
  </si>
  <si>
    <t>Vodorovné dopravní značení přechody pro chodce, šipky, symboly - barevný</t>
  </si>
  <si>
    <t>54213484</t>
  </si>
  <si>
    <t>"V15" 60,00</t>
  </si>
  <si>
    <t>-557774256</t>
  </si>
  <si>
    <t>26+125+57+2309</t>
  </si>
  <si>
    <t>-1761963701</t>
  </si>
  <si>
    <t>798,600+16,800+60,000</t>
  </si>
  <si>
    <t>-1024744415</t>
  </si>
  <si>
    <t>15672,000*2</t>
  </si>
  <si>
    <t>966006132</t>
  </si>
  <si>
    <t>Odstranění dopravních nebo orientačních značek se sloupkem s uložením hmot na vzdálenost do 20 m nebo s naložením na dopravní prostředek, se zásypem jam a jeho zhutněním s betonovou patkou</t>
  </si>
  <si>
    <t>-1273044166</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</si>
  <si>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</si>
  <si>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"3. Etapa odstraněno 19 tabulí IP18b" 19</t>
  </si>
  <si>
    <t>"3. Etapa odstraněno 1 tabule B28" 1</t>
  </si>
  <si>
    <t>966006211</t>
  </si>
  <si>
    <t>Odstranění (demontáž) svislých dopravních značek s odklizením materiálu na skládku na vzdálenost do 20 m nebo s naložením na dopravní prostředek ze sloupů, sloupků nebo konzol</t>
  </si>
  <si>
    <t>369580566</t>
  </si>
  <si>
    <t xml:space="preserve">Poznámka k souboru cen:_x000D_
1. Přemístění demontovaných značek na vzdálenost přes 20 m se oceňuje cenami souborů cen 997 22-1 Vodorovná doprava vybouraných hmot. </t>
  </si>
  <si>
    <t>401941480</t>
  </si>
  <si>
    <t>2068356835</t>
  </si>
  <si>
    <t>1558716392</t>
  </si>
  <si>
    <t>997221571</t>
  </si>
  <si>
    <t>Vodorovná doprava vybouraných hmot bez naložení, ale se složením a s hrubým urovnáním na vzdálenost do 1 km</t>
  </si>
  <si>
    <t>-2117280203</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</si>
  <si>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</si>
  <si>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1,640+0,080</t>
  </si>
  <si>
    <t>997221579</t>
  </si>
  <si>
    <t>Vodorovná doprava vybouraných hmot bez naložení, ale se složením a s hrubým urovnáním na vzdálenost Příplatek k ceně za každý další i započatý 1 km přes 1 km</t>
  </si>
  <si>
    <t>-2047740382</t>
  </si>
  <si>
    <t>"celkem 25 km"</t>
  </si>
  <si>
    <t>1,720*24</t>
  </si>
  <si>
    <t>750422894</t>
  </si>
  <si>
    <t>SO 04.1 - Přechodné dopravní značení (DC)</t>
  </si>
  <si>
    <t>913121111</t>
  </si>
  <si>
    <t>Montáž a demontáž dočasných dopravních značek kompletních značek vč. podstavce a sloupku základních</t>
  </si>
  <si>
    <t>-1827067313</t>
  </si>
  <si>
    <t xml:space="preserve">Poznámka k souboru cen:_x000D_
1. V cenách jsou započteny náklady na montáž i demontáž dočasné značky, nebo podstavce. </t>
  </si>
  <si>
    <t>"1.etapa 92 dní" 18</t>
  </si>
  <si>
    <t>"1.etapa - výstavba provizorních ploch - 20 dní" 4</t>
  </si>
  <si>
    <t>"2a.etapa - 25 dní" 89</t>
  </si>
  <si>
    <t>"2b.etapa - 20 dní" 81</t>
  </si>
  <si>
    <t>913121211</t>
  </si>
  <si>
    <t>Montáž a demontáž dočasných dopravních značek Příplatek za první a každý další den použití dočasných dopravních značek k ceně 12-1111</t>
  </si>
  <si>
    <t>976973374</t>
  </si>
  <si>
    <t>"1.etapa 92 dní" 92*18</t>
  </si>
  <si>
    <t>"1.etapa - výstavba provizorních ploch - 20 dní" 20*4</t>
  </si>
  <si>
    <t>"2a.etapa - 25 dní" 25*89</t>
  </si>
  <si>
    <t>"2b.etapa - 20 dní" 20*81</t>
  </si>
  <si>
    <t>913121112</t>
  </si>
  <si>
    <t>Montáž a demontáž dočasných dopravních značek kompletních značek vč. podstavce a sloupku zvětšených</t>
  </si>
  <si>
    <t>1059316693</t>
  </si>
  <si>
    <t>"velkoplošné značky na zakázku (IP22, IS11a atd.)</t>
  </si>
  <si>
    <t>"1.etapa 92 dní" 11</t>
  </si>
  <si>
    <t>"2a.etapa - 25 dní" 7</t>
  </si>
  <si>
    <t>"2b.etapa - 20 dní" 7</t>
  </si>
  <si>
    <t>913121212</t>
  </si>
  <si>
    <t>Montáž a demontáž dočasných dopravních značek Příplatek za první a každý další den použití dočasných dopravních značek k ceně 12-1112</t>
  </si>
  <si>
    <t>-1664414087</t>
  </si>
  <si>
    <t>"1.etapa 92 dní" 11*92</t>
  </si>
  <si>
    <t>"1.etapa - výstavba provizorních ploch - 20 dní" 4*20</t>
  </si>
  <si>
    <t>"2a.etapa - 25 dní" 7*25</t>
  </si>
  <si>
    <t>"2b.etapa - 20 dní" 7*20</t>
  </si>
  <si>
    <t>913211113</t>
  </si>
  <si>
    <t>Montáž a demontáž dočasných dopravních zábran reflexních, šířky 3 m</t>
  </si>
  <si>
    <t>741044855</t>
  </si>
  <si>
    <t xml:space="preserve">Poznámka k souboru cen:_x000D_
1. V cenách jsou započteny náklady na montáž i demontáž dočasné zábrany. </t>
  </si>
  <si>
    <t>"svislé zábrany typu Z2"</t>
  </si>
  <si>
    <t>"1.etapa 92 dní" 0</t>
  </si>
  <si>
    <t>"1.etapa - výstavba provizorních ploch - 20 dní" 0</t>
  </si>
  <si>
    <t>"2a.etapa - 25 dní" 24</t>
  </si>
  <si>
    <t>"2b.etapa - 20 dní" 23</t>
  </si>
  <si>
    <t>913211213</t>
  </si>
  <si>
    <t>Montáž a demontáž dočasných dopravních zábran Příplatek za první a každý další den použití dočasných dopravních zábran k ceně 21-1113</t>
  </si>
  <si>
    <t>1476450721</t>
  </si>
  <si>
    <t>"2a.etapa - 25 dní" 24*25</t>
  </si>
  <si>
    <t>"2b.etapa - 20 dní" 23*20</t>
  </si>
  <si>
    <t>913321111</t>
  </si>
  <si>
    <t>Montáž a demontáž dočasných dopravních vodících zařízení směrové desky základní</t>
  </si>
  <si>
    <t>1213554397</t>
  </si>
  <si>
    <t xml:space="preserve">Poznámka k souboru cen:_x000D_
1. V cenách jsou započteny náklady na montáž i demontáž dočasného vodícího zařízení. </t>
  </si>
  <si>
    <t>"svislé směrovací desky Z4"</t>
  </si>
  <si>
    <t>"1.etapa 92 dní" 80</t>
  </si>
  <si>
    <t>"1.etapa - výstavba provizorních ploch - 20 dní" 22</t>
  </si>
  <si>
    <t>"2a.etapa - 25 dní" 216</t>
  </si>
  <si>
    <t>"2b.etapa - 20 dní" 216</t>
  </si>
  <si>
    <t>913321211</t>
  </si>
  <si>
    <t>Montáž a demontáž dočasných dopravních vodících zařízení Příplatek za první a každý další den použití dočasných dopravních vodících zařízení k ceně 32-1111</t>
  </si>
  <si>
    <t>-1010023921</t>
  </si>
  <si>
    <t>"1.etapa 92 dní" 80*92</t>
  </si>
  <si>
    <t>"1.etapa - výstavba provizorních ploch - 20 dní" 22*20</t>
  </si>
  <si>
    <t>"2a.etapa - 25 dní" 216*25</t>
  </si>
  <si>
    <t>"2b.etapa - 20 dní" 216*20</t>
  </si>
  <si>
    <t>914-R03</t>
  </si>
  <si>
    <t>Přeškrtnutí vodorovného značení</t>
  </si>
  <si>
    <t>-1091017880</t>
  </si>
  <si>
    <t>"1.etapa - výstavba provizorních ploch - 20 dní" 5</t>
  </si>
  <si>
    <t>"2a.etapa - 25 dní" 22</t>
  </si>
  <si>
    <t>"2b.etapa - 20 dní" 22</t>
  </si>
  <si>
    <t>914-R04</t>
  </si>
  <si>
    <t>Dočasné přeškrtnutí vodorovného značení</t>
  </si>
  <si>
    <t>1324363280</t>
  </si>
  <si>
    <t>"1.etapa - výstavba provizorních ploch - 20 dní" 11</t>
  </si>
  <si>
    <t>"2a.etapa - 25 dní" 51</t>
  </si>
  <si>
    <t>"2b.etapa - 20 dní" 51</t>
  </si>
  <si>
    <t>SO 04.2 - Přechodné dopravní značení (ZC)</t>
  </si>
  <si>
    <t>-936776270</t>
  </si>
  <si>
    <t>"3a.etapa - 32 dní" 83</t>
  </si>
  <si>
    <t>"3b.etapa - 30 dní" 83</t>
  </si>
  <si>
    <t>-2138312770</t>
  </si>
  <si>
    <t>"3a.etapa - 32 dní" 83*32</t>
  </si>
  <si>
    <t>"3b.etapa - 30 dní" 83*30</t>
  </si>
  <si>
    <t>70945952</t>
  </si>
  <si>
    <t>"velkoplošné značky na zakázku (IP22, IS11a atd.)"</t>
  </si>
  <si>
    <t>"3a.etapa - 32 dní" 6</t>
  </si>
  <si>
    <t>"3b.etapa - 30 dní" 6</t>
  </si>
  <si>
    <t>-770459762</t>
  </si>
  <si>
    <t>"3a.etapa - 32 dní" 6*32</t>
  </si>
  <si>
    <t>"3b.etapa - 30 dní" 6*30</t>
  </si>
  <si>
    <t>-51234324</t>
  </si>
  <si>
    <t>"3a.etapa - 32 dní" 19</t>
  </si>
  <si>
    <t>"3b.etapa - 30 dní" 18</t>
  </si>
  <si>
    <t>-467515223</t>
  </si>
  <si>
    <t>"3a.etapa - 32 dní" 19*32</t>
  </si>
  <si>
    <t>"3b.etapa - 30 dní" 18*30</t>
  </si>
  <si>
    <t>669454706</t>
  </si>
  <si>
    <t>"3a.etapa - 32 dní" 276</t>
  </si>
  <si>
    <t>"3b.etapa - 30 dní" 285</t>
  </si>
  <si>
    <t>-305340277</t>
  </si>
  <si>
    <t>"3a.etapa - 32 dní" 276*32</t>
  </si>
  <si>
    <t>"3b.etapa - 30 dní" 285*30</t>
  </si>
  <si>
    <t>-1422746289</t>
  </si>
  <si>
    <t>"3a.etapa - 32 dní" 21</t>
  </si>
  <si>
    <t>"3b.etapa - 30 dní" 21</t>
  </si>
  <si>
    <t>149655120</t>
  </si>
  <si>
    <t>"3a.etapa - 32 dní" 10</t>
  </si>
  <si>
    <t>"3b.etapa - 30 dní" 20</t>
  </si>
  <si>
    <t>-127571815</t>
  </si>
  <si>
    <t>"3a.etapa - 32 dní" 7</t>
  </si>
  <si>
    <t>SO 06 - Ochrana silnoproudých kabelů do 1kV</t>
  </si>
  <si>
    <t>M - Práce a dodávky M</t>
  </si>
  <si>
    <t xml:space="preserve">    46-M - Zemní práce při extr.mont.pracích</t>
  </si>
  <si>
    <t>OST - Ostatní</t>
  </si>
  <si>
    <t xml:space="preserve">    740 - Elektromontáže - silnoproud</t>
  </si>
  <si>
    <t>Práce a dodávky M</t>
  </si>
  <si>
    <t>46-M</t>
  </si>
  <si>
    <t>Zemní práce při extr.mont.pracích</t>
  </si>
  <si>
    <t>460150263</t>
  </si>
  <si>
    <t>Hloubení zapažených i nezapažených kabelových rýh ručně včetně urovnání dna s přemístěním výkopku do vzdálenosti 3 m od okraje jámy nebo naložením na dopravní prostředek šířky 50 cm, hloubky 80 cm, v hornině třídy 3</t>
  </si>
  <si>
    <t>569413421</t>
  </si>
  <si>
    <t xml:space="preserve">Poznámka k souboru cen:_x000D_
1. Ceny hloubení rýh v hornině třídy 6 a 7 se oceňují cenami souboru cen 460 20- . Hloubení nezapažených kabelových rýh strojně. </t>
  </si>
  <si>
    <t>"př.č. 02 - situace, 04 - řezy"</t>
  </si>
  <si>
    <t>8,00</t>
  </si>
  <si>
    <t>460490011</t>
  </si>
  <si>
    <t>Krytí kabelů, spojek, koncovek a odbočnic kabelů výstražnou fólií z PVC včetně vyrovnání povrchu rýhy, rozvinutí a uložení fólie do rýhy, fólie šířky do 20cm</t>
  </si>
  <si>
    <t>-828016676</t>
  </si>
  <si>
    <t>460500001R</t>
  </si>
  <si>
    <t>Podkladní a výplňové kce z beotnu prostého C 8/10 bez bednění</t>
  </si>
  <si>
    <t>1642872504</t>
  </si>
  <si>
    <t>"podklad nebo zához betonem" 1,580</t>
  </si>
  <si>
    <t>"podklad a obetonování chrániček" 0,860</t>
  </si>
  <si>
    <t>460510055</t>
  </si>
  <si>
    <t>Kabelové prostupy, kanály a multikanály kabelové prostupy z trub plastových včetně osazení, utěsnění a spárování do rýhy, bez výkopových prací bez obsypu, vnitřního průměru přes 10 do 15 cm</t>
  </si>
  <si>
    <t>-527710342</t>
  </si>
  <si>
    <t xml:space="preserve">Poznámka k souboru cen:_x000D_
1. V cenách -0004 až -0156 nejsou obsaženy náklady na dodávku trub. Tato dodávka se oceňuje ve specifikaci. 2. V cenách -0258 až -0274 nejsou obsaženy náklady na dodávku žlabů. Tato dodávka se oceňuje ve specifikaci. 3. V cenách -0301 až -0353 nejsou obsaženy náklady na dodávku multikanálů. Tato dodávka se oceňuje ve specifikaci. </t>
  </si>
  <si>
    <t>2*8,00</t>
  </si>
  <si>
    <t>345713550</t>
  </si>
  <si>
    <t>trubka elektroinstalační ohebná dvouplášťová korugovaná D 94/110 mm, HDPE+LDPE</t>
  </si>
  <si>
    <t>128</t>
  </si>
  <si>
    <t>611075826</t>
  </si>
  <si>
    <t>460510201</t>
  </si>
  <si>
    <t xml:space="preserve">Kabelové prostupy, kanály a multikanály kanály z prefabrikovaných betonových žlabů včetně utěsnění, vyspárování a zakrytí víkem do rýhy, bez výkopových prací neasfaltované 17x14/10,5x10 cm </t>
  </si>
  <si>
    <t>996343053</t>
  </si>
  <si>
    <t>460560223</t>
  </si>
  <si>
    <t>Zásyp kabelových rýh ručně včetně zhutnění a uložení výkopku do vrstev a urovnání povrchu šířky 50 cm hloubky 40 cm, v hornině třídy 3</t>
  </si>
  <si>
    <t>-753216346</t>
  </si>
  <si>
    <t>460600023</t>
  </si>
  <si>
    <t>Přemístění (odvoz) horniny, suti a vybouraných hmot vodorovné přemístění horniny včetně složení, bez naložení a rozprostření jakékoliv třídy, na vzdálenost přes 500 do 1000 m</t>
  </si>
  <si>
    <t>-38413881</t>
  </si>
  <si>
    <t xml:space="preserve">Poznámka k souboru cen:_x000D_
1. V cenách -0021 až -0031 nejsou započteny místní poplatky za uložení výkopku na řízenou skládku. 2. V cenách -0041 až -0071 nejsou započteny poplatky za uložení suti na řízenou skládku a recyklaci. </t>
  </si>
  <si>
    <t>3,20</t>
  </si>
  <si>
    <t>460600031</t>
  </si>
  <si>
    <t>Přemístění (odvoz) horniny, suti a vybouraných hmot vodorovné přemístění horniny včetně složení, bez naložení a rozprostření jakékoliv třídy, na vzdálenost Příplatek k ceně -0023 za každých dalších i započatých 1000 m</t>
  </si>
  <si>
    <t>591423496</t>
  </si>
  <si>
    <t>"celkem 20 km" 3,20*19</t>
  </si>
  <si>
    <t>460650072</t>
  </si>
  <si>
    <t>Vozovky a chodníky zřízení podkladní vrstvy včetně rozprostření a úpravy podkladu z kameniva obalovaného asfaltem včetně zhutnění, tloušťky přes 5 do 10 cm</t>
  </si>
  <si>
    <t>851406151</t>
  </si>
  <si>
    <t xml:space="preserve">Poznámka k souboru cen:_x000D_
1. V cenách -0031 až -0035 nejsou započteny náklady na získání sypaniny a její přemístění k místu zabudování. 2. V ceně -0141 nejsou započteny náklady na dodání silničních panelů. Tato dodávka se oceňuje ve specifikaci. 3. V cenách -0151 až -0153 nejsou započteny náklady na dodávku kostek. Tato dodávka se oceňuje ve specifikaci. 4. V cenách -0161 až -0162 nejsou započteny náklady na dodávku dlaždic. Tato dodávka se oceňuje ve specifikaci. 5. V cenách -0901 až -0932 nejsou započteny náklady na dodávku kameniva, kostek a dlaždic.Tato dodávka se oceňuje ve specifikaci </t>
  </si>
  <si>
    <t>"př.č. 02 - situace"</t>
  </si>
  <si>
    <t>4,00</t>
  </si>
  <si>
    <t>460650121</t>
  </si>
  <si>
    <t>Vozovky a chodníky kryt vozovky z betonu prostého, tloušťky do 5 cm</t>
  </si>
  <si>
    <t>-716782647</t>
  </si>
  <si>
    <t>OST</t>
  </si>
  <si>
    <t>Ostatní</t>
  </si>
  <si>
    <t>740</t>
  </si>
  <si>
    <t>Elektromontáže - silnoproud</t>
  </si>
  <si>
    <t>740-R01</t>
  </si>
  <si>
    <t>Uvolnění kabelu VO z kabelového lože, vyvěšení a následné uložení do TK žlabu</t>
  </si>
  <si>
    <t>512</t>
  </si>
  <si>
    <t>302867179</t>
  </si>
  <si>
    <t>Poznámka k položce:
Položka obsahuje kompletní dodávku a montáž, dle projektové dokumentace a textu položky</t>
  </si>
  <si>
    <t>"př.č. 01 - TZ, 02 - situace, 04 - řezy"</t>
  </si>
  <si>
    <t>"4 kabely" 4*8,00</t>
  </si>
  <si>
    <t>740-R02</t>
  </si>
  <si>
    <t>Kontrolní revizní měření na kabelech</t>
  </si>
  <si>
    <t>-940851455</t>
  </si>
  <si>
    <t>740-R03</t>
  </si>
  <si>
    <t>Geodetické zaměření skutečné polohy - přímá trasa</t>
  </si>
  <si>
    <t>-1105743188</t>
  </si>
  <si>
    <t>740-R04</t>
  </si>
  <si>
    <t>Dozory správce sítě</t>
  </si>
  <si>
    <t>-939810165</t>
  </si>
  <si>
    <t>SO 07 - Ochrana sdělovacích kabelů</t>
  </si>
  <si>
    <t xml:space="preserve">    750 - Elektromontáže - slaboproud</t>
  </si>
  <si>
    <t>750</t>
  </si>
  <si>
    <t>Elektromontáže - slaboproud</t>
  </si>
  <si>
    <t>750-R01</t>
  </si>
  <si>
    <t>Vytyčení stávajících sítí</t>
  </si>
  <si>
    <t>651074752</t>
  </si>
  <si>
    <t>750-R02</t>
  </si>
  <si>
    <t>Kopaná sonda do 2m3</t>
  </si>
  <si>
    <t>-1354430691</t>
  </si>
  <si>
    <t>Poznámka k položce:
Položka obsahuje provedení kopané sondy, včetně rozbourání stávajících povrchů a uvedení povrchů do původního stavu</t>
  </si>
  <si>
    <t>750-R03</t>
  </si>
  <si>
    <t>Měření na optických kabelech</t>
  </si>
  <si>
    <t>vlákno</t>
  </si>
  <si>
    <t>1821532680</t>
  </si>
  <si>
    <t>750-R04</t>
  </si>
  <si>
    <t>Výkop trasy v terénu, h0,9 x š1,30m, výstražná fólie, zásyp se zhutněním</t>
  </si>
  <si>
    <t>-431899100</t>
  </si>
  <si>
    <t>750-R05</t>
  </si>
  <si>
    <t>Kabelový žlab TK2 s víkem vč. montáže</t>
  </si>
  <si>
    <t>-1591891994</t>
  </si>
  <si>
    <t>"8ks x 15m" 8*15</t>
  </si>
  <si>
    <t>750-R06</t>
  </si>
  <si>
    <t>Manipulace s trubkami HDPE pro optické kabely</t>
  </si>
  <si>
    <t>-1142437866</t>
  </si>
  <si>
    <t>"30ks x 25m" 30*25</t>
  </si>
  <si>
    <t>750-R07</t>
  </si>
  <si>
    <t>Výstražná folie oranžová š. 300mm vč. montáže</t>
  </si>
  <si>
    <t>264354054</t>
  </si>
  <si>
    <t>"3ks x 25m" 3*25</t>
  </si>
  <si>
    <t>750-R08</t>
  </si>
  <si>
    <t>Geodetické zaměření situační a výškové před zásypem</t>
  </si>
  <si>
    <t>1676883050</t>
  </si>
  <si>
    <t>750-R09</t>
  </si>
  <si>
    <t>Dokumentace skutečného provedení pro správce sítě</t>
  </si>
  <si>
    <t>-1836540754</t>
  </si>
  <si>
    <t xml:space="preserve">E.3 - Úprava SSZ (DIO a obnova smyček) </t>
  </si>
  <si>
    <t>1.1 - Zemní práce - výkopy</t>
  </si>
  <si>
    <t>1.2 - Zemní práce - vrstvy, zásypy a obsyby</t>
  </si>
  <si>
    <t>1.3 - Zemní práce technologie</t>
  </si>
  <si>
    <t>SSZ 1 - Technologie SSZ - montáž</t>
  </si>
  <si>
    <t>SSZ 2 - Technologie SSZ - dodávka</t>
  </si>
  <si>
    <t>1.1</t>
  </si>
  <si>
    <t>Zemní práce - výkopy</t>
  </si>
  <si>
    <t>SSZ 01</t>
  </si>
  <si>
    <t>výkop jámy pro kabelovou spojku</t>
  </si>
  <si>
    <t>1505710002</t>
  </si>
  <si>
    <t>SSZ 03</t>
  </si>
  <si>
    <t>zhotovení drážky pro indukční smyčku živice</t>
  </si>
  <si>
    <t>-48954973</t>
  </si>
  <si>
    <t>1.2</t>
  </si>
  <si>
    <t>Zemní práce - vrstvy, zásypy a obsyby</t>
  </si>
  <si>
    <t>SSZ 04</t>
  </si>
  <si>
    <t>zásyp jámy pro kabelovou spojku</t>
  </si>
  <si>
    <t>711345929</t>
  </si>
  <si>
    <t>1.3</t>
  </si>
  <si>
    <t>Zemní práce technologie</t>
  </si>
  <si>
    <t>SSZ 05</t>
  </si>
  <si>
    <t>osazení pružné spojky</t>
  </si>
  <si>
    <t>1262652563</t>
  </si>
  <si>
    <t>SSZ 1</t>
  </si>
  <si>
    <t>Technologie SSZ - montáž</t>
  </si>
  <si>
    <t>SSZ 06</t>
  </si>
  <si>
    <t>montáž smyčkového detektoru</t>
  </si>
  <si>
    <t>37768982</t>
  </si>
  <si>
    <t>SSZ 07</t>
  </si>
  <si>
    <t>zhotovení spojky pro indukční smyčku</t>
  </si>
  <si>
    <t>1418368735</t>
  </si>
  <si>
    <t>SSZ 08</t>
  </si>
  <si>
    <t>regulace detekční smyčky</t>
  </si>
  <si>
    <t>575783751</t>
  </si>
  <si>
    <t>SSZ 2</t>
  </si>
  <si>
    <t>Technologie SSZ - dodávka</t>
  </si>
  <si>
    <t>SSZ 09</t>
  </si>
  <si>
    <t>vodič CSA 1,5 mm2</t>
  </si>
  <si>
    <t>972221533</t>
  </si>
  <si>
    <t>SSZ 10</t>
  </si>
  <si>
    <t>spojka pro indukční smyčku</t>
  </si>
  <si>
    <t>-1186894580</t>
  </si>
  <si>
    <t>SSZ 11</t>
  </si>
  <si>
    <t>přeprogramování SSZ 9.268 v rámci DIO</t>
  </si>
  <si>
    <t>fáze</t>
  </si>
  <si>
    <t>766006924</t>
  </si>
  <si>
    <t>SSZ 12</t>
  </si>
  <si>
    <t>přeprogramování SSZ 9.269 v rámci DIO</t>
  </si>
  <si>
    <t>1884072465</t>
  </si>
  <si>
    <t>VON - Vedlejší a ostatní náklady</t>
  </si>
  <si>
    <t>D1 - Zařízení staveniště</t>
  </si>
  <si>
    <t>D2 - Projektové práce</t>
  </si>
  <si>
    <t>D3 - Geodetické práce</t>
  </si>
  <si>
    <t>D4 - Ostatní náklady</t>
  </si>
  <si>
    <t>D1</t>
  </si>
  <si>
    <t>Zařízení staveniště</t>
  </si>
  <si>
    <t>ZS_01</t>
  </si>
  <si>
    <t>Zařízení staveniště - zřízení, provoz, odstranění - položka obsahuje veškeré náklady zařízení staveniště, které nejsou uvedeny zvlášť</t>
  </si>
  <si>
    <t>kpl</t>
  </si>
  <si>
    <t>262144</t>
  </si>
  <si>
    <t>Poznámka k položce:
položka obsahuje: Vybudování zařízení staveniště (nutného pro výkon činnosti zhotovitele a jeho subdodavatelů - vybavení staveniště, zabezpečení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</si>
  <si>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D2</t>
  </si>
  <si>
    <t>Projektové práce</t>
  </si>
  <si>
    <t>PP_01</t>
  </si>
  <si>
    <t>Dokumentace skutečného provedení stavby</t>
  </si>
  <si>
    <t>Poznámka k položce:
digitální i tištěná forma v požadovaném počtu paré</t>
  </si>
  <si>
    <t>PP_02</t>
  </si>
  <si>
    <t>Projekt DIO a DIR</t>
  </si>
  <si>
    <t>-461721556</t>
  </si>
  <si>
    <t>D3</t>
  </si>
  <si>
    <t>Geodetické práce</t>
  </si>
  <si>
    <t>GP_01</t>
  </si>
  <si>
    <t>Vytyčení stavby a geodetické práce dodavatele</t>
  </si>
  <si>
    <t>GP_02</t>
  </si>
  <si>
    <t>Vytýčení inženýrských sítí</t>
  </si>
  <si>
    <t>GP_04</t>
  </si>
  <si>
    <t>Zaměření skutečného provedení stavby</t>
  </si>
  <si>
    <t>D4</t>
  </si>
  <si>
    <t>Ostatní náklady</t>
  </si>
  <si>
    <t>OST_01</t>
  </si>
  <si>
    <t>Geotechnické práce na silničním spodku</t>
  </si>
  <si>
    <t>OST_02</t>
  </si>
  <si>
    <t>Odborný dozor při provádění ražených objektů</t>
  </si>
  <si>
    <t>1431721990</t>
  </si>
  <si>
    <t>OST_03</t>
  </si>
  <si>
    <t>Informační tabule</t>
  </si>
  <si>
    <t>OST_04</t>
  </si>
  <si>
    <t>Ostatní zkoušky neuvedené v jednotlivých objektech</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</si>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</sst>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10"/>
      <color rgb="FF003366"/>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color rgb="FF800080"/>
      <name val="Trebuchet MS"/>
    </font>
    <font>
      <sz val="8"/>
      <color rgb="FFFF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0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Border="1" applyAlignment="1" applyProtection="1">
      <alignment horizontal="left"/>
    </xf>
    <xf numFmtId="0" fontId="5" fillId="0" borderId="0" xfId="0" applyFont="1" applyBorder="1" applyAlignment="1" applyProtection="1">
      <alignment horizontal="left"/>
    </xf>
    <xf numFmtId="0" fontId="6" fillId="0" borderId="0" xfId="0" applyFont="1" applyAlignment="1" applyProtection="1">
      <protection locked="0"/>
    </xf>
    <xf numFmtId="4" fontId="5" fillId="0" borderId="0" xfId="0" applyNumberFormat="1" applyFont="1" applyBorder="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36"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7" fillId="0" borderId="5" xfId="0" applyFont="1" applyBorder="1" applyAlignment="1" applyProtection="1">
      <alignment vertical="center"/>
    </xf>
    <xf numFmtId="0" fontId="7"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protection locked="0"/>
    </xf>
    <xf numFmtId="0" fontId="7" fillId="0" borderId="5" xfId="0" applyFont="1" applyBorder="1" applyAlignment="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Alignment="1">
      <alignment horizontal="lef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Border="1" applyAlignment="1" applyProtection="1">
      <alignment vertical="center"/>
    </xf>
    <xf numFmtId="0" fontId="10" fillId="0" borderId="24" xfId="0" applyFont="1" applyBorder="1" applyAlignment="1" applyProtection="1">
      <alignment horizontal="left" vertical="center"/>
    </xf>
    <xf numFmtId="0" fontId="10" fillId="0" borderId="24" xfId="0" applyFont="1" applyBorder="1" applyAlignment="1" applyProtection="1">
      <alignment vertical="center"/>
    </xf>
    <xf numFmtId="0" fontId="10" fillId="0" borderId="24" xfId="0" applyFont="1" applyBorder="1" applyAlignment="1" applyProtection="1">
      <alignment vertical="center"/>
      <protection locked="0"/>
    </xf>
    <xf numFmtId="4" fontId="10" fillId="0" borderId="24" xfId="0" applyNumberFormat="1" applyFont="1" applyBorder="1" applyAlignment="1" applyProtection="1">
      <alignment vertical="center"/>
    </xf>
    <xf numFmtId="0" fontId="10" fillId="0" borderId="6" xfId="0" applyFont="1" applyBorder="1" applyAlignment="1" applyProtection="1">
      <alignment vertical="center"/>
    </xf>
    <xf numFmtId="0" fontId="6"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10" fillId="0" borderId="0" xfId="0" applyFont="1" applyBorder="1" applyAlignment="1" applyProtection="1">
      <alignment horizontal="left"/>
    </xf>
    <xf numFmtId="4" fontId="10" fillId="0" borderId="0" xfId="0" applyNumberFormat="1" applyFont="1" applyBorder="1" applyAlignment="1" applyProtection="1"/>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38" fillId="0" borderId="24" xfId="0" applyFont="1" applyBorder="1" applyAlignment="1" applyProtection="1">
      <alignment horizontal="center"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6"/>
  <sheetViews>
    <sheetView showGridLines="0" tabSelected="1"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85"/>
      <c r="AS2" s="385"/>
      <c r="AT2" s="385"/>
      <c r="AU2" s="385"/>
      <c r="AV2" s="385"/>
      <c r="AW2" s="385"/>
      <c r="AX2" s="385"/>
      <c r="AY2" s="385"/>
      <c r="AZ2" s="385"/>
      <c r="BA2" s="385"/>
      <c r="BB2" s="385"/>
      <c r="BC2" s="385"/>
      <c r="BD2" s="385"/>
      <c r="BE2" s="385"/>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50" t="s">
        <v>16</v>
      </c>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28"/>
      <c r="AQ5" s="30"/>
      <c r="BE5" s="348" t="s">
        <v>17</v>
      </c>
      <c r="BS5" s="23" t="s">
        <v>8</v>
      </c>
    </row>
    <row r="6" spans="1:74" ht="36.950000000000003" customHeight="1">
      <c r="B6" s="27"/>
      <c r="C6" s="28"/>
      <c r="D6" s="35" t="s">
        <v>18</v>
      </c>
      <c r="E6" s="28"/>
      <c r="F6" s="28"/>
      <c r="G6" s="28"/>
      <c r="H6" s="28"/>
      <c r="I6" s="28"/>
      <c r="J6" s="28"/>
      <c r="K6" s="352" t="s">
        <v>19</v>
      </c>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28"/>
      <c r="AQ6" s="30"/>
      <c r="BE6" s="349"/>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49"/>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49"/>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9"/>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33</v>
      </c>
      <c r="AO10" s="28"/>
      <c r="AP10" s="28"/>
      <c r="AQ10" s="30"/>
      <c r="BE10" s="349"/>
      <c r="BS10" s="23" t="s">
        <v>20</v>
      </c>
    </row>
    <row r="11" spans="1:74" ht="18.399999999999999" customHeight="1">
      <c r="B11" s="27"/>
      <c r="C11" s="28"/>
      <c r="D11" s="28"/>
      <c r="E11" s="34" t="s">
        <v>34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35</v>
      </c>
      <c r="AL11" s="28"/>
      <c r="AM11" s="28"/>
      <c r="AN11" s="34" t="s">
        <v>36</v>
      </c>
      <c r="AO11" s="28"/>
      <c r="AP11" s="28"/>
      <c r="AQ11" s="30"/>
      <c r="BE11" s="349"/>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9"/>
      <c r="BS12" s="23" t="s">
        <v>20</v>
      </c>
    </row>
    <row r="13" spans="1:74" ht="14.45" customHeight="1">
      <c r="B13" s="27"/>
      <c r="C13" s="28"/>
      <c r="D13" s="36"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38</v>
      </c>
      <c r="AO13" s="28"/>
      <c r="AP13" s="28"/>
      <c r="AQ13" s="30"/>
      <c r="BE13" s="349"/>
      <c r="BS13" s="23" t="s">
        <v>20</v>
      </c>
    </row>
    <row r="14" spans="1:74" ht="15">
      <c r="B14" s="27"/>
      <c r="C14" s="28"/>
      <c r="D14" s="28"/>
      <c r="E14" s="353" t="s">
        <v>38</v>
      </c>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6" t="s">
        <v>35</v>
      </c>
      <c r="AL14" s="28"/>
      <c r="AM14" s="28"/>
      <c r="AN14" s="38" t="s">
        <v>38</v>
      </c>
      <c r="AO14" s="28"/>
      <c r="AP14" s="28"/>
      <c r="AQ14" s="30"/>
      <c r="BE14" s="349"/>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9"/>
      <c r="BS15" s="23" t="s">
        <v>6</v>
      </c>
    </row>
    <row r="16" spans="1:74" ht="14.45" customHeight="1">
      <c r="B16" s="27"/>
      <c r="C16" s="28"/>
      <c r="D16" s="36"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40</v>
      </c>
      <c r="AO16" s="28"/>
      <c r="AP16" s="28"/>
      <c r="AQ16" s="30"/>
      <c r="BE16" s="349"/>
      <c r="BS16" s="23" t="s">
        <v>6</v>
      </c>
    </row>
    <row r="17" spans="2:71" ht="18.399999999999999" customHeight="1">
      <c r="B17" s="27"/>
      <c r="C17" s="28"/>
      <c r="D17" s="28"/>
      <c r="E17" s="34" t="s">
        <v>41</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35</v>
      </c>
      <c r="AL17" s="28"/>
      <c r="AM17" s="28"/>
      <c r="AN17" s="34" t="s">
        <v>42</v>
      </c>
      <c r="AO17" s="28"/>
      <c r="AP17" s="28"/>
      <c r="AQ17" s="30"/>
      <c r="BE17" s="349"/>
      <c r="BS17" s="23" t="s">
        <v>43</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9"/>
      <c r="BS18" s="23" t="s">
        <v>8</v>
      </c>
    </row>
    <row r="19" spans="2:71" ht="14.45" customHeight="1">
      <c r="B19" s="27"/>
      <c r="C19" s="28"/>
      <c r="D19" s="36" t="s">
        <v>44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9"/>
      <c r="BS19" s="23" t="s">
        <v>8</v>
      </c>
    </row>
    <row r="20" spans="2:71" ht="48.75" customHeight="1">
      <c r="B20" s="27"/>
      <c r="C20" s="28"/>
      <c r="D20" s="28"/>
      <c r="E20" s="355" t="s">
        <v>45</v>
      </c>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28"/>
      <c r="AP20" s="28"/>
      <c r="AQ20" s="30"/>
      <c r="BE20" s="349"/>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9"/>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9"/>
    </row>
    <row r="23" spans="2:71" s="1" customFormat="1" ht="25.9" customHeight="1">
      <c r="B23" s="40"/>
      <c r="C23" s="41"/>
      <c r="D23" s="42" t="s">
        <v>46</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56">
        <f>ROUND(AG51,2)</f>
        <v>0</v>
      </c>
      <c r="AL23" s="357"/>
      <c r="AM23" s="357"/>
      <c r="AN23" s="357"/>
      <c r="AO23" s="357"/>
      <c r="AP23" s="41"/>
      <c r="AQ23" s="44"/>
      <c r="BE23" s="349"/>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9"/>
    </row>
    <row r="25" spans="2:71" s="1" customFormat="1" ht="13.5">
      <c r="B25" s="40"/>
      <c r="C25" s="41"/>
      <c r="D25" s="41"/>
      <c r="E25" s="41"/>
      <c r="F25" s="41"/>
      <c r="G25" s="41"/>
      <c r="H25" s="41"/>
      <c r="I25" s="41"/>
      <c r="J25" s="41"/>
      <c r="K25" s="41"/>
      <c r="L25" s="358" t="s">
        <v>47</v>
      </c>
      <c r="M25" s="358"/>
      <c r="N25" s="358"/>
      <c r="O25" s="358"/>
      <c r="P25" s="41"/>
      <c r="Q25" s="41"/>
      <c r="R25" s="41"/>
      <c r="S25" s="41"/>
      <c r="T25" s="41"/>
      <c r="U25" s="41"/>
      <c r="V25" s="41"/>
      <c r="W25" s="358" t="s">
        <v>48</v>
      </c>
      <c r="X25" s="358"/>
      <c r="Y25" s="358"/>
      <c r="Z25" s="358"/>
      <c r="AA25" s="358"/>
      <c r="AB25" s="358"/>
      <c r="AC25" s="358"/>
      <c r="AD25" s="358"/>
      <c r="AE25" s="358"/>
      <c r="AF25" s="41"/>
      <c r="AG25" s="41"/>
      <c r="AH25" s="41"/>
      <c r="AI25" s="41"/>
      <c r="AJ25" s="41"/>
      <c r="AK25" s="358" t="s">
        <v>49</v>
      </c>
      <c r="AL25" s="358"/>
      <c r="AM25" s="358"/>
      <c r="AN25" s="358"/>
      <c r="AO25" s="358"/>
      <c r="AP25" s="41"/>
      <c r="AQ25" s="44"/>
      <c r="BE25" s="349"/>
    </row>
    <row r="26" spans="2:71" s="2" customFormat="1" ht="14.45" customHeight="1">
      <c r="B26" s="46"/>
      <c r="C26" s="47"/>
      <c r="D26" s="48" t="s">
        <v>50</v>
      </c>
      <c r="E26" s="47"/>
      <c r="F26" s="48" t="s">
        <v>51</v>
      </c>
      <c r="G26" s="47"/>
      <c r="H26" s="47"/>
      <c r="I26" s="47"/>
      <c r="J26" s="47"/>
      <c r="K26" s="47"/>
      <c r="L26" s="359">
        <v>0.21</v>
      </c>
      <c r="M26" s="360"/>
      <c r="N26" s="360"/>
      <c r="O26" s="360"/>
      <c r="P26" s="47"/>
      <c r="Q26" s="47"/>
      <c r="R26" s="47"/>
      <c r="S26" s="47"/>
      <c r="T26" s="47"/>
      <c r="U26" s="47"/>
      <c r="V26" s="47"/>
      <c r="W26" s="361">
        <f>ROUND(AZ51,2)</f>
        <v>0</v>
      </c>
      <c r="X26" s="360"/>
      <c r="Y26" s="360"/>
      <c r="Z26" s="360"/>
      <c r="AA26" s="360"/>
      <c r="AB26" s="360"/>
      <c r="AC26" s="360"/>
      <c r="AD26" s="360"/>
      <c r="AE26" s="360"/>
      <c r="AF26" s="47"/>
      <c r="AG26" s="47"/>
      <c r="AH26" s="47"/>
      <c r="AI26" s="47"/>
      <c r="AJ26" s="47"/>
      <c r="AK26" s="361">
        <f>ROUND(AV51,2)</f>
        <v>0</v>
      </c>
      <c r="AL26" s="360"/>
      <c r="AM26" s="360"/>
      <c r="AN26" s="360"/>
      <c r="AO26" s="360"/>
      <c r="AP26" s="47"/>
      <c r="AQ26" s="49"/>
      <c r="BE26" s="349"/>
    </row>
    <row r="27" spans="2:71" s="2" customFormat="1" ht="14.45" customHeight="1">
      <c r="B27" s="46"/>
      <c r="C27" s="47"/>
      <c r="D27" s="47"/>
      <c r="E27" s="47"/>
      <c r="F27" s="48" t="s">
        <v>52</v>
      </c>
      <c r="G27" s="47"/>
      <c r="H27" s="47"/>
      <c r="I27" s="47"/>
      <c r="J27" s="47"/>
      <c r="K27" s="47"/>
      <c r="L27" s="359">
        <v>0.15</v>
      </c>
      <c r="M27" s="360"/>
      <c r="N27" s="360"/>
      <c r="O27" s="360"/>
      <c r="P27" s="47"/>
      <c r="Q27" s="47"/>
      <c r="R27" s="47"/>
      <c r="S27" s="47"/>
      <c r="T27" s="47"/>
      <c r="U27" s="47"/>
      <c r="V27" s="47"/>
      <c r="W27" s="361">
        <f>ROUND(BA51,2)</f>
        <v>0</v>
      </c>
      <c r="X27" s="360"/>
      <c r="Y27" s="360"/>
      <c r="Z27" s="360"/>
      <c r="AA27" s="360"/>
      <c r="AB27" s="360"/>
      <c r="AC27" s="360"/>
      <c r="AD27" s="360"/>
      <c r="AE27" s="360"/>
      <c r="AF27" s="47"/>
      <c r="AG27" s="47"/>
      <c r="AH27" s="47"/>
      <c r="AI27" s="47"/>
      <c r="AJ27" s="47"/>
      <c r="AK27" s="361">
        <f>ROUND(AW51,2)</f>
        <v>0</v>
      </c>
      <c r="AL27" s="360"/>
      <c r="AM27" s="360"/>
      <c r="AN27" s="360"/>
      <c r="AO27" s="360"/>
      <c r="AP27" s="47"/>
      <c r="AQ27" s="49"/>
      <c r="BE27" s="349"/>
    </row>
    <row r="28" spans="2:71" s="2" customFormat="1" ht="14.45" hidden="1" customHeight="1">
      <c r="B28" s="46"/>
      <c r="C28" s="47"/>
      <c r="D28" s="47"/>
      <c r="E28" s="47"/>
      <c r="F28" s="48" t="s">
        <v>53</v>
      </c>
      <c r="G28" s="47"/>
      <c r="H28" s="47"/>
      <c r="I28" s="47"/>
      <c r="J28" s="47"/>
      <c r="K28" s="47"/>
      <c r="L28" s="359">
        <v>0.21</v>
      </c>
      <c r="M28" s="360"/>
      <c r="N28" s="360"/>
      <c r="O28" s="360"/>
      <c r="P28" s="47"/>
      <c r="Q28" s="47"/>
      <c r="R28" s="47"/>
      <c r="S28" s="47"/>
      <c r="T28" s="47"/>
      <c r="U28" s="47"/>
      <c r="V28" s="47"/>
      <c r="W28" s="361">
        <f>ROUND(BB51,2)</f>
        <v>0</v>
      </c>
      <c r="X28" s="360"/>
      <c r="Y28" s="360"/>
      <c r="Z28" s="360"/>
      <c r="AA28" s="360"/>
      <c r="AB28" s="360"/>
      <c r="AC28" s="360"/>
      <c r="AD28" s="360"/>
      <c r="AE28" s="360"/>
      <c r="AF28" s="47"/>
      <c r="AG28" s="47"/>
      <c r="AH28" s="47"/>
      <c r="AI28" s="47"/>
      <c r="AJ28" s="47"/>
      <c r="AK28" s="361">
        <v>0</v>
      </c>
      <c r="AL28" s="360"/>
      <c r="AM28" s="360"/>
      <c r="AN28" s="360"/>
      <c r="AO28" s="360"/>
      <c r="AP28" s="47"/>
      <c r="AQ28" s="49"/>
      <c r="BE28" s="349"/>
    </row>
    <row r="29" spans="2:71" s="2" customFormat="1" ht="14.45" hidden="1" customHeight="1">
      <c r="B29" s="46"/>
      <c r="C29" s="47"/>
      <c r="D29" s="47"/>
      <c r="E29" s="47"/>
      <c r="F29" s="48" t="s">
        <v>54</v>
      </c>
      <c r="G29" s="47"/>
      <c r="H29" s="47"/>
      <c r="I29" s="47"/>
      <c r="J29" s="47"/>
      <c r="K29" s="47"/>
      <c r="L29" s="359">
        <v>0.15</v>
      </c>
      <c r="M29" s="360"/>
      <c r="N29" s="360"/>
      <c r="O29" s="360"/>
      <c r="P29" s="47"/>
      <c r="Q29" s="47"/>
      <c r="R29" s="47"/>
      <c r="S29" s="47"/>
      <c r="T29" s="47"/>
      <c r="U29" s="47"/>
      <c r="V29" s="47"/>
      <c r="W29" s="361">
        <f>ROUND(BC51,2)</f>
        <v>0</v>
      </c>
      <c r="X29" s="360"/>
      <c r="Y29" s="360"/>
      <c r="Z29" s="360"/>
      <c r="AA29" s="360"/>
      <c r="AB29" s="360"/>
      <c r="AC29" s="360"/>
      <c r="AD29" s="360"/>
      <c r="AE29" s="360"/>
      <c r="AF29" s="47"/>
      <c r="AG29" s="47"/>
      <c r="AH29" s="47"/>
      <c r="AI29" s="47"/>
      <c r="AJ29" s="47"/>
      <c r="AK29" s="361">
        <v>0</v>
      </c>
      <c r="AL29" s="360"/>
      <c r="AM29" s="360"/>
      <c r="AN29" s="360"/>
      <c r="AO29" s="360"/>
      <c r="AP29" s="47"/>
      <c r="AQ29" s="49"/>
      <c r="BE29" s="349"/>
    </row>
    <row r="30" spans="2:71" s="2" customFormat="1" ht="14.45" hidden="1" customHeight="1">
      <c r="B30" s="46"/>
      <c r="C30" s="47"/>
      <c r="D30" s="47"/>
      <c r="E30" s="47"/>
      <c r="F30" s="48" t="s">
        <v>55</v>
      </c>
      <c r="G30" s="47"/>
      <c r="H30" s="47"/>
      <c r="I30" s="47"/>
      <c r="J30" s="47"/>
      <c r="K30" s="47"/>
      <c r="L30" s="359">
        <v>0</v>
      </c>
      <c r="M30" s="360"/>
      <c r="N30" s="360"/>
      <c r="O30" s="360"/>
      <c r="P30" s="47"/>
      <c r="Q30" s="47"/>
      <c r="R30" s="47"/>
      <c r="S30" s="47"/>
      <c r="T30" s="47"/>
      <c r="U30" s="47"/>
      <c r="V30" s="47"/>
      <c r="W30" s="361">
        <f>ROUND(BD51,2)</f>
        <v>0</v>
      </c>
      <c r="X30" s="360"/>
      <c r="Y30" s="360"/>
      <c r="Z30" s="360"/>
      <c r="AA30" s="360"/>
      <c r="AB30" s="360"/>
      <c r="AC30" s="360"/>
      <c r="AD30" s="360"/>
      <c r="AE30" s="360"/>
      <c r="AF30" s="47"/>
      <c r="AG30" s="47"/>
      <c r="AH30" s="47"/>
      <c r="AI30" s="47"/>
      <c r="AJ30" s="47"/>
      <c r="AK30" s="361">
        <v>0</v>
      </c>
      <c r="AL30" s="360"/>
      <c r="AM30" s="360"/>
      <c r="AN30" s="360"/>
      <c r="AO30" s="360"/>
      <c r="AP30" s="47"/>
      <c r="AQ30" s="49"/>
      <c r="BE30" s="349"/>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9"/>
    </row>
    <row r="32" spans="2:71" s="1" customFormat="1" ht="25.9" customHeight="1">
      <c r="B32" s="40"/>
      <c r="C32" s="50"/>
      <c r="D32" s="51" t="s">
        <v>56</v>
      </c>
      <c r="E32" s="52"/>
      <c r="F32" s="52"/>
      <c r="G32" s="52"/>
      <c r="H32" s="52"/>
      <c r="I32" s="52"/>
      <c r="J32" s="52"/>
      <c r="K32" s="52"/>
      <c r="L32" s="52"/>
      <c r="M32" s="52"/>
      <c r="N32" s="52"/>
      <c r="O32" s="52"/>
      <c r="P32" s="52"/>
      <c r="Q32" s="52"/>
      <c r="R32" s="52"/>
      <c r="S32" s="52"/>
      <c r="T32" s="53" t="s">
        <v>57</v>
      </c>
      <c r="U32" s="52"/>
      <c r="V32" s="52"/>
      <c r="W32" s="52"/>
      <c r="X32" s="362" t="s">
        <v>58</v>
      </c>
      <c r="Y32" s="363"/>
      <c r="Z32" s="363"/>
      <c r="AA32" s="363"/>
      <c r="AB32" s="363"/>
      <c r="AC32" s="52"/>
      <c r="AD32" s="52"/>
      <c r="AE32" s="52"/>
      <c r="AF32" s="52"/>
      <c r="AG32" s="52"/>
      <c r="AH32" s="52"/>
      <c r="AI32" s="52"/>
      <c r="AJ32" s="52"/>
      <c r="AK32" s="364">
        <f>SUM(AK23:AK30)</f>
        <v>0</v>
      </c>
      <c r="AL32" s="363"/>
      <c r="AM32" s="363"/>
      <c r="AN32" s="363"/>
      <c r="AO32" s="365"/>
      <c r="AP32" s="50"/>
      <c r="AQ32" s="54"/>
      <c r="BE32" s="349"/>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59</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6910</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66" t="str">
        <f>K6</f>
        <v>OCELKOVA, PRAHA 14,Č.AKCE 999</v>
      </c>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25</v>
      </c>
      <c r="D44" s="62"/>
      <c r="E44" s="62"/>
      <c r="F44" s="62"/>
      <c r="G44" s="62"/>
      <c r="H44" s="62"/>
      <c r="I44" s="62"/>
      <c r="J44" s="62"/>
      <c r="K44" s="62"/>
      <c r="L44" s="71" t="str">
        <f>IF(K8="","",K8)</f>
        <v>Praha</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68" t="str">
        <f>IF(AN8= "","",AN8)</f>
        <v>3. 11. 2016</v>
      </c>
      <c r="AN44" s="368"/>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31</v>
      </c>
      <c r="D46" s="62"/>
      <c r="E46" s="62"/>
      <c r="F46" s="62"/>
      <c r="G46" s="62"/>
      <c r="H46" s="62"/>
      <c r="I46" s="62"/>
      <c r="J46" s="62"/>
      <c r="K46" s="62"/>
      <c r="L46" s="65" t="str">
        <f>IF(E11= "","",E11)</f>
        <v>Technická správa komunikací hl. m. Prahy, a.s.</v>
      </c>
      <c r="M46" s="62"/>
      <c r="N46" s="62"/>
      <c r="O46" s="62"/>
      <c r="P46" s="62"/>
      <c r="Q46" s="62"/>
      <c r="R46" s="62"/>
      <c r="S46" s="62"/>
      <c r="T46" s="62"/>
      <c r="U46" s="62"/>
      <c r="V46" s="62"/>
      <c r="W46" s="62"/>
      <c r="X46" s="62"/>
      <c r="Y46" s="62"/>
      <c r="Z46" s="62"/>
      <c r="AA46" s="62"/>
      <c r="AB46" s="62"/>
      <c r="AC46" s="62"/>
      <c r="AD46" s="62"/>
      <c r="AE46" s="62"/>
      <c r="AF46" s="62"/>
      <c r="AG46" s="62"/>
      <c r="AH46" s="62"/>
      <c r="AI46" s="64" t="s">
        <v>39</v>
      </c>
      <c r="AJ46" s="62"/>
      <c r="AK46" s="62"/>
      <c r="AL46" s="62"/>
      <c r="AM46" s="369" t="str">
        <f>IF(E17="","",E17)</f>
        <v>METROPROJEKT Praha a.s.</v>
      </c>
      <c r="AN46" s="369"/>
      <c r="AO46" s="369"/>
      <c r="AP46" s="369"/>
      <c r="AQ46" s="62"/>
      <c r="AR46" s="60"/>
      <c r="AS46" s="370" t="s">
        <v>60</v>
      </c>
      <c r="AT46" s="371"/>
      <c r="AU46" s="73"/>
      <c r="AV46" s="73"/>
      <c r="AW46" s="73"/>
      <c r="AX46" s="73"/>
      <c r="AY46" s="73"/>
      <c r="AZ46" s="73"/>
      <c r="BA46" s="73"/>
      <c r="BB46" s="73"/>
      <c r="BC46" s="73"/>
      <c r="BD46" s="74"/>
    </row>
    <row r="47" spans="2:56" s="1" customFormat="1" ht="15">
      <c r="B47" s="40"/>
      <c r="C47" s="64" t="s">
        <v>37</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72"/>
      <c r="AT47" s="373"/>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74"/>
      <c r="AT48" s="375"/>
      <c r="AU48" s="41"/>
      <c r="AV48" s="41"/>
      <c r="AW48" s="41"/>
      <c r="AX48" s="41"/>
      <c r="AY48" s="41"/>
      <c r="AZ48" s="41"/>
      <c r="BA48" s="41"/>
      <c r="BB48" s="41"/>
      <c r="BC48" s="41"/>
      <c r="BD48" s="77"/>
    </row>
    <row r="49" spans="1:91" s="1" customFormat="1" ht="29.25" customHeight="1">
      <c r="B49" s="40"/>
      <c r="C49" s="376" t="s">
        <v>61</v>
      </c>
      <c r="D49" s="377"/>
      <c r="E49" s="377"/>
      <c r="F49" s="377"/>
      <c r="G49" s="377"/>
      <c r="H49" s="78"/>
      <c r="I49" s="378" t="s">
        <v>62</v>
      </c>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9" t="s">
        <v>63</v>
      </c>
      <c r="AH49" s="377"/>
      <c r="AI49" s="377"/>
      <c r="AJ49" s="377"/>
      <c r="AK49" s="377"/>
      <c r="AL49" s="377"/>
      <c r="AM49" s="377"/>
      <c r="AN49" s="378" t="s">
        <v>64</v>
      </c>
      <c r="AO49" s="377"/>
      <c r="AP49" s="377"/>
      <c r="AQ49" s="79" t="s">
        <v>65</v>
      </c>
      <c r="AR49" s="60"/>
      <c r="AS49" s="80" t="s">
        <v>66</v>
      </c>
      <c r="AT49" s="81" t="s">
        <v>67</v>
      </c>
      <c r="AU49" s="81" t="s">
        <v>68</v>
      </c>
      <c r="AV49" s="81" t="s">
        <v>69</v>
      </c>
      <c r="AW49" s="81" t="s">
        <v>70</v>
      </c>
      <c r="AX49" s="81" t="s">
        <v>71</v>
      </c>
      <c r="AY49" s="81" t="s">
        <v>72</v>
      </c>
      <c r="AZ49" s="81" t="s">
        <v>73</v>
      </c>
      <c r="BA49" s="81" t="s">
        <v>74</v>
      </c>
      <c r="BB49" s="81" t="s">
        <v>75</v>
      </c>
      <c r="BC49" s="81" t="s">
        <v>76</v>
      </c>
      <c r="BD49" s="82" t="s">
        <v>77</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78</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83">
        <f>ROUND(SUM(AG52:AG64),2)</f>
        <v>0</v>
      </c>
      <c r="AH51" s="383"/>
      <c r="AI51" s="383"/>
      <c r="AJ51" s="383"/>
      <c r="AK51" s="383"/>
      <c r="AL51" s="383"/>
      <c r="AM51" s="383"/>
      <c r="AN51" s="384">
        <f t="shared" ref="AN51:AN64" si="0">SUM(AG51,AT51)</f>
        <v>0</v>
      </c>
      <c r="AO51" s="384"/>
      <c r="AP51" s="384"/>
      <c r="AQ51" s="88" t="s">
        <v>22</v>
      </c>
      <c r="AR51" s="70"/>
      <c r="AS51" s="89">
        <f>ROUND(SUM(AS52:AS64),2)</f>
        <v>0</v>
      </c>
      <c r="AT51" s="90">
        <f t="shared" ref="AT51:AT64" si="1">ROUND(SUM(AV51:AW51),2)</f>
        <v>0</v>
      </c>
      <c r="AU51" s="91">
        <f>ROUND(SUM(AU52:AU64),5)</f>
        <v>0</v>
      </c>
      <c r="AV51" s="90">
        <f>ROUND(AZ51*L26,2)</f>
        <v>0</v>
      </c>
      <c r="AW51" s="90">
        <f>ROUND(BA51*L27,2)</f>
        <v>0</v>
      </c>
      <c r="AX51" s="90">
        <f>ROUND(BB51*L26,2)</f>
        <v>0</v>
      </c>
      <c r="AY51" s="90">
        <f>ROUND(BC51*L27,2)</f>
        <v>0</v>
      </c>
      <c r="AZ51" s="90">
        <f>ROUND(SUM(AZ52:AZ64),2)</f>
        <v>0</v>
      </c>
      <c r="BA51" s="90">
        <f>ROUND(SUM(BA52:BA64),2)</f>
        <v>0</v>
      </c>
      <c r="BB51" s="90">
        <f>ROUND(SUM(BB52:BB64),2)</f>
        <v>0</v>
      </c>
      <c r="BC51" s="90">
        <f>ROUND(SUM(BC52:BC64),2)</f>
        <v>0</v>
      </c>
      <c r="BD51" s="92">
        <f>ROUND(SUM(BD52:BD64),2)</f>
        <v>0</v>
      </c>
      <c r="BS51" s="93" t="s">
        <v>79</v>
      </c>
      <c r="BT51" s="93" t="s">
        <v>80</v>
      </c>
      <c r="BU51" s="94" t="s">
        <v>81</v>
      </c>
      <c r="BV51" s="93" t="s">
        <v>82</v>
      </c>
      <c r="BW51" s="93" t="s">
        <v>7</v>
      </c>
      <c r="BX51" s="93" t="s">
        <v>83</v>
      </c>
      <c r="CL51" s="93" t="s">
        <v>22</v>
      </c>
    </row>
    <row r="52" spans="1:91" s="5" customFormat="1" ht="22.5" customHeight="1">
      <c r="A52" s="95" t="s">
        <v>84</v>
      </c>
      <c r="B52" s="96"/>
      <c r="C52" s="97"/>
      <c r="D52" s="382" t="s">
        <v>85</v>
      </c>
      <c r="E52" s="382"/>
      <c r="F52" s="382"/>
      <c r="G52" s="382"/>
      <c r="H52" s="382"/>
      <c r="I52" s="98"/>
      <c r="J52" s="382" t="s">
        <v>86</v>
      </c>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0">
        <f>'SO 01.1 - Vozovky a chodn...'!J27</f>
        <v>0</v>
      </c>
      <c r="AH52" s="381"/>
      <c r="AI52" s="381"/>
      <c r="AJ52" s="381"/>
      <c r="AK52" s="381"/>
      <c r="AL52" s="381"/>
      <c r="AM52" s="381"/>
      <c r="AN52" s="380">
        <f t="shared" si="0"/>
        <v>0</v>
      </c>
      <c r="AO52" s="381"/>
      <c r="AP52" s="381"/>
      <c r="AQ52" s="99" t="s">
        <v>87</v>
      </c>
      <c r="AR52" s="100"/>
      <c r="AS52" s="101">
        <v>0</v>
      </c>
      <c r="AT52" s="102">
        <f t="shared" si="1"/>
        <v>0</v>
      </c>
      <c r="AU52" s="103">
        <f>'SO 01.1 - Vozovky a chodn...'!P81</f>
        <v>0</v>
      </c>
      <c r="AV52" s="102">
        <f>'SO 01.1 - Vozovky a chodn...'!J30</f>
        <v>0</v>
      </c>
      <c r="AW52" s="102">
        <f>'SO 01.1 - Vozovky a chodn...'!J31</f>
        <v>0</v>
      </c>
      <c r="AX52" s="102">
        <f>'SO 01.1 - Vozovky a chodn...'!J32</f>
        <v>0</v>
      </c>
      <c r="AY52" s="102">
        <f>'SO 01.1 - Vozovky a chodn...'!J33</f>
        <v>0</v>
      </c>
      <c r="AZ52" s="102">
        <f>'SO 01.1 - Vozovky a chodn...'!F30</f>
        <v>0</v>
      </c>
      <c r="BA52" s="102">
        <f>'SO 01.1 - Vozovky a chodn...'!F31</f>
        <v>0</v>
      </c>
      <c r="BB52" s="102">
        <f>'SO 01.1 - Vozovky a chodn...'!F32</f>
        <v>0</v>
      </c>
      <c r="BC52" s="102">
        <f>'SO 01.1 - Vozovky a chodn...'!F33</f>
        <v>0</v>
      </c>
      <c r="BD52" s="104">
        <f>'SO 01.1 - Vozovky a chodn...'!F34</f>
        <v>0</v>
      </c>
      <c r="BT52" s="105" t="s">
        <v>24</v>
      </c>
      <c r="BV52" s="105" t="s">
        <v>82</v>
      </c>
      <c r="BW52" s="105" t="s">
        <v>88</v>
      </c>
      <c r="BX52" s="105" t="s">
        <v>7</v>
      </c>
      <c r="CL52" s="105" t="s">
        <v>22</v>
      </c>
      <c r="CM52" s="105" t="s">
        <v>89</v>
      </c>
    </row>
    <row r="53" spans="1:91" s="5" customFormat="1" ht="22.5" customHeight="1">
      <c r="A53" s="95" t="s">
        <v>84</v>
      </c>
      <c r="B53" s="96"/>
      <c r="C53" s="97"/>
      <c r="D53" s="382" t="s">
        <v>90</v>
      </c>
      <c r="E53" s="382"/>
      <c r="F53" s="382"/>
      <c r="G53" s="382"/>
      <c r="H53" s="382"/>
      <c r="I53" s="98"/>
      <c r="J53" s="382" t="s">
        <v>91</v>
      </c>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0">
        <f>'SO 01.2 - Vozovky a chodn...'!J27</f>
        <v>0</v>
      </c>
      <c r="AH53" s="381"/>
      <c r="AI53" s="381"/>
      <c r="AJ53" s="381"/>
      <c r="AK53" s="381"/>
      <c r="AL53" s="381"/>
      <c r="AM53" s="381"/>
      <c r="AN53" s="380">
        <f t="shared" si="0"/>
        <v>0</v>
      </c>
      <c r="AO53" s="381"/>
      <c r="AP53" s="381"/>
      <c r="AQ53" s="99" t="s">
        <v>87</v>
      </c>
      <c r="AR53" s="100"/>
      <c r="AS53" s="101">
        <v>0</v>
      </c>
      <c r="AT53" s="102">
        <f t="shared" si="1"/>
        <v>0</v>
      </c>
      <c r="AU53" s="103">
        <f>'SO 01.2 - Vozovky a chodn...'!P81</f>
        <v>0</v>
      </c>
      <c r="AV53" s="102">
        <f>'SO 01.2 - Vozovky a chodn...'!J30</f>
        <v>0</v>
      </c>
      <c r="AW53" s="102">
        <f>'SO 01.2 - Vozovky a chodn...'!J31</f>
        <v>0</v>
      </c>
      <c r="AX53" s="102">
        <f>'SO 01.2 - Vozovky a chodn...'!J32</f>
        <v>0</v>
      </c>
      <c r="AY53" s="102">
        <f>'SO 01.2 - Vozovky a chodn...'!J33</f>
        <v>0</v>
      </c>
      <c r="AZ53" s="102">
        <f>'SO 01.2 - Vozovky a chodn...'!F30</f>
        <v>0</v>
      </c>
      <c r="BA53" s="102">
        <f>'SO 01.2 - Vozovky a chodn...'!F31</f>
        <v>0</v>
      </c>
      <c r="BB53" s="102">
        <f>'SO 01.2 - Vozovky a chodn...'!F32</f>
        <v>0</v>
      </c>
      <c r="BC53" s="102">
        <f>'SO 01.2 - Vozovky a chodn...'!F33</f>
        <v>0</v>
      </c>
      <c r="BD53" s="104">
        <f>'SO 01.2 - Vozovky a chodn...'!F34</f>
        <v>0</v>
      </c>
      <c r="BT53" s="105" t="s">
        <v>24</v>
      </c>
      <c r="BV53" s="105" t="s">
        <v>82</v>
      </c>
      <c r="BW53" s="105" t="s">
        <v>92</v>
      </c>
      <c r="BX53" s="105" t="s">
        <v>7</v>
      </c>
      <c r="CL53" s="105" t="s">
        <v>22</v>
      </c>
      <c r="CM53" s="105" t="s">
        <v>89</v>
      </c>
    </row>
    <row r="54" spans="1:91" s="5" customFormat="1" ht="22.5" customHeight="1">
      <c r="A54" s="95" t="s">
        <v>84</v>
      </c>
      <c r="B54" s="96"/>
      <c r="C54" s="97"/>
      <c r="D54" s="382" t="s">
        <v>93</v>
      </c>
      <c r="E54" s="382"/>
      <c r="F54" s="382"/>
      <c r="G54" s="382"/>
      <c r="H54" s="382"/>
      <c r="I54" s="98"/>
      <c r="J54" s="382" t="s">
        <v>94</v>
      </c>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0">
        <f>'SO 02.1 - Přípojky uliční...'!J27</f>
        <v>0</v>
      </c>
      <c r="AH54" s="381"/>
      <c r="AI54" s="381"/>
      <c r="AJ54" s="381"/>
      <c r="AK54" s="381"/>
      <c r="AL54" s="381"/>
      <c r="AM54" s="381"/>
      <c r="AN54" s="380">
        <f t="shared" si="0"/>
        <v>0</v>
      </c>
      <c r="AO54" s="381"/>
      <c r="AP54" s="381"/>
      <c r="AQ54" s="99" t="s">
        <v>87</v>
      </c>
      <c r="AR54" s="100"/>
      <c r="AS54" s="101">
        <v>0</v>
      </c>
      <c r="AT54" s="102">
        <f t="shared" si="1"/>
        <v>0</v>
      </c>
      <c r="AU54" s="103">
        <f>'SO 02.1 - Přípojky uliční...'!P86</f>
        <v>0</v>
      </c>
      <c r="AV54" s="102">
        <f>'SO 02.1 - Přípojky uliční...'!J30</f>
        <v>0</v>
      </c>
      <c r="AW54" s="102">
        <f>'SO 02.1 - Přípojky uliční...'!J31</f>
        <v>0</v>
      </c>
      <c r="AX54" s="102">
        <f>'SO 02.1 - Přípojky uliční...'!J32</f>
        <v>0</v>
      </c>
      <c r="AY54" s="102">
        <f>'SO 02.1 - Přípojky uliční...'!J33</f>
        <v>0</v>
      </c>
      <c r="AZ54" s="102">
        <f>'SO 02.1 - Přípojky uliční...'!F30</f>
        <v>0</v>
      </c>
      <c r="BA54" s="102">
        <f>'SO 02.1 - Přípojky uliční...'!F31</f>
        <v>0</v>
      </c>
      <c r="BB54" s="102">
        <f>'SO 02.1 - Přípojky uliční...'!F32</f>
        <v>0</v>
      </c>
      <c r="BC54" s="102">
        <f>'SO 02.1 - Přípojky uliční...'!F33</f>
        <v>0</v>
      </c>
      <c r="BD54" s="104">
        <f>'SO 02.1 - Přípojky uliční...'!F34</f>
        <v>0</v>
      </c>
      <c r="BT54" s="105" t="s">
        <v>24</v>
      </c>
      <c r="BV54" s="105" t="s">
        <v>82</v>
      </c>
      <c r="BW54" s="105" t="s">
        <v>95</v>
      </c>
      <c r="BX54" s="105" t="s">
        <v>7</v>
      </c>
      <c r="CL54" s="105" t="s">
        <v>22</v>
      </c>
      <c r="CM54" s="105" t="s">
        <v>89</v>
      </c>
    </row>
    <row r="55" spans="1:91" s="5" customFormat="1" ht="22.5" customHeight="1">
      <c r="A55" s="95" t="s">
        <v>84</v>
      </c>
      <c r="B55" s="96"/>
      <c r="C55" s="97"/>
      <c r="D55" s="382" t="s">
        <v>96</v>
      </c>
      <c r="E55" s="382"/>
      <c r="F55" s="382"/>
      <c r="G55" s="382"/>
      <c r="H55" s="382"/>
      <c r="I55" s="98"/>
      <c r="J55" s="382" t="s">
        <v>97</v>
      </c>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0">
        <f>'SO 02.2 - Přípojky uliční...'!J27</f>
        <v>0</v>
      </c>
      <c r="AH55" s="381"/>
      <c r="AI55" s="381"/>
      <c r="AJ55" s="381"/>
      <c r="AK55" s="381"/>
      <c r="AL55" s="381"/>
      <c r="AM55" s="381"/>
      <c r="AN55" s="380">
        <f t="shared" si="0"/>
        <v>0</v>
      </c>
      <c r="AO55" s="381"/>
      <c r="AP55" s="381"/>
      <c r="AQ55" s="99" t="s">
        <v>87</v>
      </c>
      <c r="AR55" s="100"/>
      <c r="AS55" s="101">
        <v>0</v>
      </c>
      <c r="AT55" s="102">
        <f t="shared" si="1"/>
        <v>0</v>
      </c>
      <c r="AU55" s="103">
        <f>'SO 02.2 - Přípojky uliční...'!P83</f>
        <v>0</v>
      </c>
      <c r="AV55" s="102">
        <f>'SO 02.2 - Přípojky uliční...'!J30</f>
        <v>0</v>
      </c>
      <c r="AW55" s="102">
        <f>'SO 02.2 - Přípojky uliční...'!J31</f>
        <v>0</v>
      </c>
      <c r="AX55" s="102">
        <f>'SO 02.2 - Přípojky uliční...'!J32</f>
        <v>0</v>
      </c>
      <c r="AY55" s="102">
        <f>'SO 02.2 - Přípojky uliční...'!J33</f>
        <v>0</v>
      </c>
      <c r="AZ55" s="102">
        <f>'SO 02.2 - Přípojky uliční...'!F30</f>
        <v>0</v>
      </c>
      <c r="BA55" s="102">
        <f>'SO 02.2 - Přípojky uliční...'!F31</f>
        <v>0</v>
      </c>
      <c r="BB55" s="102">
        <f>'SO 02.2 - Přípojky uliční...'!F32</f>
        <v>0</v>
      </c>
      <c r="BC55" s="102">
        <f>'SO 02.2 - Přípojky uliční...'!F33</f>
        <v>0</v>
      </c>
      <c r="BD55" s="104">
        <f>'SO 02.2 - Přípojky uliční...'!F34</f>
        <v>0</v>
      </c>
      <c r="BT55" s="105" t="s">
        <v>24</v>
      </c>
      <c r="BV55" s="105" t="s">
        <v>82</v>
      </c>
      <c r="BW55" s="105" t="s">
        <v>98</v>
      </c>
      <c r="BX55" s="105" t="s">
        <v>7</v>
      </c>
      <c r="CL55" s="105" t="s">
        <v>22</v>
      </c>
      <c r="CM55" s="105" t="s">
        <v>89</v>
      </c>
    </row>
    <row r="56" spans="1:91" s="5" customFormat="1" ht="22.5" customHeight="1">
      <c r="A56" s="95" t="s">
        <v>84</v>
      </c>
      <c r="B56" s="96"/>
      <c r="C56" s="97"/>
      <c r="D56" s="382" t="s">
        <v>99</v>
      </c>
      <c r="E56" s="382"/>
      <c r="F56" s="382"/>
      <c r="G56" s="382"/>
      <c r="H56" s="382"/>
      <c r="I56" s="98"/>
      <c r="J56" s="382" t="s">
        <v>100</v>
      </c>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0">
        <f>'SO 02.3 - Přípojky uliční...'!J27</f>
        <v>0</v>
      </c>
      <c r="AH56" s="381"/>
      <c r="AI56" s="381"/>
      <c r="AJ56" s="381"/>
      <c r="AK56" s="381"/>
      <c r="AL56" s="381"/>
      <c r="AM56" s="381"/>
      <c r="AN56" s="380">
        <f t="shared" si="0"/>
        <v>0</v>
      </c>
      <c r="AO56" s="381"/>
      <c r="AP56" s="381"/>
      <c r="AQ56" s="99" t="s">
        <v>87</v>
      </c>
      <c r="AR56" s="100"/>
      <c r="AS56" s="101">
        <v>0</v>
      </c>
      <c r="AT56" s="102">
        <f t="shared" si="1"/>
        <v>0</v>
      </c>
      <c r="AU56" s="103">
        <f>'SO 02.3 - Přípojky uliční...'!P83</f>
        <v>0</v>
      </c>
      <c r="AV56" s="102">
        <f>'SO 02.3 - Přípojky uliční...'!J30</f>
        <v>0</v>
      </c>
      <c r="AW56" s="102">
        <f>'SO 02.3 - Přípojky uliční...'!J31</f>
        <v>0</v>
      </c>
      <c r="AX56" s="102">
        <f>'SO 02.3 - Přípojky uliční...'!J32</f>
        <v>0</v>
      </c>
      <c r="AY56" s="102">
        <f>'SO 02.3 - Přípojky uliční...'!J33</f>
        <v>0</v>
      </c>
      <c r="AZ56" s="102">
        <f>'SO 02.3 - Přípojky uliční...'!F30</f>
        <v>0</v>
      </c>
      <c r="BA56" s="102">
        <f>'SO 02.3 - Přípojky uliční...'!F31</f>
        <v>0</v>
      </c>
      <c r="BB56" s="102">
        <f>'SO 02.3 - Přípojky uliční...'!F32</f>
        <v>0</v>
      </c>
      <c r="BC56" s="102">
        <f>'SO 02.3 - Přípojky uliční...'!F33</f>
        <v>0</v>
      </c>
      <c r="BD56" s="104">
        <f>'SO 02.3 - Přípojky uliční...'!F34</f>
        <v>0</v>
      </c>
      <c r="BT56" s="105" t="s">
        <v>24</v>
      </c>
      <c r="BV56" s="105" t="s">
        <v>82</v>
      </c>
      <c r="BW56" s="105" t="s">
        <v>101</v>
      </c>
      <c r="BX56" s="105" t="s">
        <v>7</v>
      </c>
      <c r="CL56" s="105" t="s">
        <v>22</v>
      </c>
      <c r="CM56" s="105" t="s">
        <v>89</v>
      </c>
    </row>
    <row r="57" spans="1:91" s="5" customFormat="1" ht="22.5" customHeight="1">
      <c r="A57" s="95" t="s">
        <v>84</v>
      </c>
      <c r="B57" s="96"/>
      <c r="C57" s="97"/>
      <c r="D57" s="382" t="s">
        <v>102</v>
      </c>
      <c r="E57" s="382"/>
      <c r="F57" s="382"/>
      <c r="G57" s="382"/>
      <c r="H57" s="382"/>
      <c r="I57" s="98"/>
      <c r="J57" s="382" t="s">
        <v>103</v>
      </c>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0">
        <f>'SO 03.1 - Dopravní značen...'!J27</f>
        <v>0</v>
      </c>
      <c r="AH57" s="381"/>
      <c r="AI57" s="381"/>
      <c r="AJ57" s="381"/>
      <c r="AK57" s="381"/>
      <c r="AL57" s="381"/>
      <c r="AM57" s="381"/>
      <c r="AN57" s="380">
        <f t="shared" si="0"/>
        <v>0</v>
      </c>
      <c r="AO57" s="381"/>
      <c r="AP57" s="381"/>
      <c r="AQ57" s="99" t="s">
        <v>87</v>
      </c>
      <c r="AR57" s="100"/>
      <c r="AS57" s="101">
        <v>0</v>
      </c>
      <c r="AT57" s="102">
        <f t="shared" si="1"/>
        <v>0</v>
      </c>
      <c r="AU57" s="103">
        <f>'SO 03.1 - Dopravní značen...'!P80</f>
        <v>0</v>
      </c>
      <c r="AV57" s="102">
        <f>'SO 03.1 - Dopravní značen...'!J30</f>
        <v>0</v>
      </c>
      <c r="AW57" s="102">
        <f>'SO 03.1 - Dopravní značen...'!J31</f>
        <v>0</v>
      </c>
      <c r="AX57" s="102">
        <f>'SO 03.1 - Dopravní značen...'!J32</f>
        <v>0</v>
      </c>
      <c r="AY57" s="102">
        <f>'SO 03.1 - Dopravní značen...'!J33</f>
        <v>0</v>
      </c>
      <c r="AZ57" s="102">
        <f>'SO 03.1 - Dopravní značen...'!F30</f>
        <v>0</v>
      </c>
      <c r="BA57" s="102">
        <f>'SO 03.1 - Dopravní značen...'!F31</f>
        <v>0</v>
      </c>
      <c r="BB57" s="102">
        <f>'SO 03.1 - Dopravní značen...'!F32</f>
        <v>0</v>
      </c>
      <c r="BC57" s="102">
        <f>'SO 03.1 - Dopravní značen...'!F33</f>
        <v>0</v>
      </c>
      <c r="BD57" s="104">
        <f>'SO 03.1 - Dopravní značen...'!F34</f>
        <v>0</v>
      </c>
      <c r="BT57" s="105" t="s">
        <v>24</v>
      </c>
      <c r="BV57" s="105" t="s">
        <v>82</v>
      </c>
      <c r="BW57" s="105" t="s">
        <v>104</v>
      </c>
      <c r="BX57" s="105" t="s">
        <v>7</v>
      </c>
      <c r="CL57" s="105" t="s">
        <v>22</v>
      </c>
      <c r="CM57" s="105" t="s">
        <v>89</v>
      </c>
    </row>
    <row r="58" spans="1:91" s="5" customFormat="1" ht="22.5" customHeight="1">
      <c r="A58" s="95" t="s">
        <v>84</v>
      </c>
      <c r="B58" s="96"/>
      <c r="C58" s="97"/>
      <c r="D58" s="382" t="s">
        <v>105</v>
      </c>
      <c r="E58" s="382"/>
      <c r="F58" s="382"/>
      <c r="G58" s="382"/>
      <c r="H58" s="382"/>
      <c r="I58" s="98"/>
      <c r="J58" s="382" t="s">
        <v>106</v>
      </c>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0">
        <f>'SO 03.2 - Dopravní značen...'!J27</f>
        <v>0</v>
      </c>
      <c r="AH58" s="381"/>
      <c r="AI58" s="381"/>
      <c r="AJ58" s="381"/>
      <c r="AK58" s="381"/>
      <c r="AL58" s="381"/>
      <c r="AM58" s="381"/>
      <c r="AN58" s="380">
        <f t="shared" si="0"/>
        <v>0</v>
      </c>
      <c r="AO58" s="381"/>
      <c r="AP58" s="381"/>
      <c r="AQ58" s="99" t="s">
        <v>87</v>
      </c>
      <c r="AR58" s="100"/>
      <c r="AS58" s="101">
        <v>0</v>
      </c>
      <c r="AT58" s="102">
        <f t="shared" si="1"/>
        <v>0</v>
      </c>
      <c r="AU58" s="103">
        <f>'SO 03.2 - Dopravní značen...'!P80</f>
        <v>0</v>
      </c>
      <c r="AV58" s="102">
        <f>'SO 03.2 - Dopravní značen...'!J30</f>
        <v>0</v>
      </c>
      <c r="AW58" s="102">
        <f>'SO 03.2 - Dopravní značen...'!J31</f>
        <v>0</v>
      </c>
      <c r="AX58" s="102">
        <f>'SO 03.2 - Dopravní značen...'!J32</f>
        <v>0</v>
      </c>
      <c r="AY58" s="102">
        <f>'SO 03.2 - Dopravní značen...'!J33</f>
        <v>0</v>
      </c>
      <c r="AZ58" s="102">
        <f>'SO 03.2 - Dopravní značen...'!F30</f>
        <v>0</v>
      </c>
      <c r="BA58" s="102">
        <f>'SO 03.2 - Dopravní značen...'!F31</f>
        <v>0</v>
      </c>
      <c r="BB58" s="102">
        <f>'SO 03.2 - Dopravní značen...'!F32</f>
        <v>0</v>
      </c>
      <c r="BC58" s="102">
        <f>'SO 03.2 - Dopravní značen...'!F33</f>
        <v>0</v>
      </c>
      <c r="BD58" s="104">
        <f>'SO 03.2 - Dopravní značen...'!F34</f>
        <v>0</v>
      </c>
      <c r="BT58" s="105" t="s">
        <v>24</v>
      </c>
      <c r="BV58" s="105" t="s">
        <v>82</v>
      </c>
      <c r="BW58" s="105" t="s">
        <v>107</v>
      </c>
      <c r="BX58" s="105" t="s">
        <v>7</v>
      </c>
      <c r="CL58" s="105" t="s">
        <v>22</v>
      </c>
      <c r="CM58" s="105" t="s">
        <v>89</v>
      </c>
    </row>
    <row r="59" spans="1:91" s="5" customFormat="1" ht="22.5" customHeight="1">
      <c r="A59" s="95" t="s">
        <v>84</v>
      </c>
      <c r="B59" s="96"/>
      <c r="C59" s="97"/>
      <c r="D59" s="382" t="s">
        <v>108</v>
      </c>
      <c r="E59" s="382"/>
      <c r="F59" s="382"/>
      <c r="G59" s="382"/>
      <c r="H59" s="382"/>
      <c r="I59" s="98"/>
      <c r="J59" s="382" t="s">
        <v>109</v>
      </c>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0">
        <f>'SO 04.1 - Přechodné dopra...'!J27</f>
        <v>0</v>
      </c>
      <c r="AH59" s="381"/>
      <c r="AI59" s="381"/>
      <c r="AJ59" s="381"/>
      <c r="AK59" s="381"/>
      <c r="AL59" s="381"/>
      <c r="AM59" s="381"/>
      <c r="AN59" s="380">
        <f t="shared" si="0"/>
        <v>0</v>
      </c>
      <c r="AO59" s="381"/>
      <c r="AP59" s="381"/>
      <c r="AQ59" s="99" t="s">
        <v>87</v>
      </c>
      <c r="AR59" s="100"/>
      <c r="AS59" s="101">
        <v>0</v>
      </c>
      <c r="AT59" s="102">
        <f t="shared" si="1"/>
        <v>0</v>
      </c>
      <c r="AU59" s="103">
        <f>'SO 04.1 - Přechodné dopra...'!P78</f>
        <v>0</v>
      </c>
      <c r="AV59" s="102">
        <f>'SO 04.1 - Přechodné dopra...'!J30</f>
        <v>0</v>
      </c>
      <c r="AW59" s="102">
        <f>'SO 04.1 - Přechodné dopra...'!J31</f>
        <v>0</v>
      </c>
      <c r="AX59" s="102">
        <f>'SO 04.1 - Přechodné dopra...'!J32</f>
        <v>0</v>
      </c>
      <c r="AY59" s="102">
        <f>'SO 04.1 - Přechodné dopra...'!J33</f>
        <v>0</v>
      </c>
      <c r="AZ59" s="102">
        <f>'SO 04.1 - Přechodné dopra...'!F30</f>
        <v>0</v>
      </c>
      <c r="BA59" s="102">
        <f>'SO 04.1 - Přechodné dopra...'!F31</f>
        <v>0</v>
      </c>
      <c r="BB59" s="102">
        <f>'SO 04.1 - Přechodné dopra...'!F32</f>
        <v>0</v>
      </c>
      <c r="BC59" s="102">
        <f>'SO 04.1 - Přechodné dopra...'!F33</f>
        <v>0</v>
      </c>
      <c r="BD59" s="104">
        <f>'SO 04.1 - Přechodné dopra...'!F34</f>
        <v>0</v>
      </c>
      <c r="BT59" s="105" t="s">
        <v>24</v>
      </c>
      <c r="BV59" s="105" t="s">
        <v>82</v>
      </c>
      <c r="BW59" s="105" t="s">
        <v>110</v>
      </c>
      <c r="BX59" s="105" t="s">
        <v>7</v>
      </c>
      <c r="CL59" s="105" t="s">
        <v>22</v>
      </c>
      <c r="CM59" s="105" t="s">
        <v>89</v>
      </c>
    </row>
    <row r="60" spans="1:91" s="5" customFormat="1" ht="22.5" customHeight="1">
      <c r="A60" s="95" t="s">
        <v>84</v>
      </c>
      <c r="B60" s="96"/>
      <c r="C60" s="97"/>
      <c r="D60" s="382" t="s">
        <v>111</v>
      </c>
      <c r="E60" s="382"/>
      <c r="F60" s="382"/>
      <c r="G60" s="382"/>
      <c r="H60" s="382"/>
      <c r="I60" s="98"/>
      <c r="J60" s="382" t="s">
        <v>112</v>
      </c>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0">
        <f>'SO 04.2 - Přechodné dopra...'!J27</f>
        <v>0</v>
      </c>
      <c r="AH60" s="381"/>
      <c r="AI60" s="381"/>
      <c r="AJ60" s="381"/>
      <c r="AK60" s="381"/>
      <c r="AL60" s="381"/>
      <c r="AM60" s="381"/>
      <c r="AN60" s="380">
        <f t="shared" si="0"/>
        <v>0</v>
      </c>
      <c r="AO60" s="381"/>
      <c r="AP60" s="381"/>
      <c r="AQ60" s="99" t="s">
        <v>87</v>
      </c>
      <c r="AR60" s="100"/>
      <c r="AS60" s="101">
        <v>0</v>
      </c>
      <c r="AT60" s="102">
        <f t="shared" si="1"/>
        <v>0</v>
      </c>
      <c r="AU60" s="103">
        <f>'SO 04.2 - Přechodné dopra...'!P78</f>
        <v>0</v>
      </c>
      <c r="AV60" s="102">
        <f>'SO 04.2 - Přechodné dopra...'!J30</f>
        <v>0</v>
      </c>
      <c r="AW60" s="102">
        <f>'SO 04.2 - Přechodné dopra...'!J31</f>
        <v>0</v>
      </c>
      <c r="AX60" s="102">
        <f>'SO 04.2 - Přechodné dopra...'!J32</f>
        <v>0</v>
      </c>
      <c r="AY60" s="102">
        <f>'SO 04.2 - Přechodné dopra...'!J33</f>
        <v>0</v>
      </c>
      <c r="AZ60" s="102">
        <f>'SO 04.2 - Přechodné dopra...'!F30</f>
        <v>0</v>
      </c>
      <c r="BA60" s="102">
        <f>'SO 04.2 - Přechodné dopra...'!F31</f>
        <v>0</v>
      </c>
      <c r="BB60" s="102">
        <f>'SO 04.2 - Přechodné dopra...'!F32</f>
        <v>0</v>
      </c>
      <c r="BC60" s="102">
        <f>'SO 04.2 - Přechodné dopra...'!F33</f>
        <v>0</v>
      </c>
      <c r="BD60" s="104">
        <f>'SO 04.2 - Přechodné dopra...'!F34</f>
        <v>0</v>
      </c>
      <c r="BT60" s="105" t="s">
        <v>24</v>
      </c>
      <c r="BV60" s="105" t="s">
        <v>82</v>
      </c>
      <c r="BW60" s="105" t="s">
        <v>113</v>
      </c>
      <c r="BX60" s="105" t="s">
        <v>7</v>
      </c>
      <c r="CL60" s="105" t="s">
        <v>22</v>
      </c>
      <c r="CM60" s="105" t="s">
        <v>89</v>
      </c>
    </row>
    <row r="61" spans="1:91" s="5" customFormat="1" ht="22.5" customHeight="1">
      <c r="A61" s="95" t="s">
        <v>84</v>
      </c>
      <c r="B61" s="96"/>
      <c r="C61" s="97"/>
      <c r="D61" s="382" t="s">
        <v>114</v>
      </c>
      <c r="E61" s="382"/>
      <c r="F61" s="382"/>
      <c r="G61" s="382"/>
      <c r="H61" s="382"/>
      <c r="I61" s="98"/>
      <c r="J61" s="382" t="s">
        <v>115</v>
      </c>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0">
        <f>'SO 06 - Ochrana silnoprou...'!J27</f>
        <v>0</v>
      </c>
      <c r="AH61" s="381"/>
      <c r="AI61" s="381"/>
      <c r="AJ61" s="381"/>
      <c r="AK61" s="381"/>
      <c r="AL61" s="381"/>
      <c r="AM61" s="381"/>
      <c r="AN61" s="380">
        <f t="shared" si="0"/>
        <v>0</v>
      </c>
      <c r="AO61" s="381"/>
      <c r="AP61" s="381"/>
      <c r="AQ61" s="99" t="s">
        <v>87</v>
      </c>
      <c r="AR61" s="100"/>
      <c r="AS61" s="101">
        <v>0</v>
      </c>
      <c r="AT61" s="102">
        <f t="shared" si="1"/>
        <v>0</v>
      </c>
      <c r="AU61" s="103">
        <f>'SO 06 - Ochrana silnoprou...'!P81</f>
        <v>0</v>
      </c>
      <c r="AV61" s="102">
        <f>'SO 06 - Ochrana silnoprou...'!J30</f>
        <v>0</v>
      </c>
      <c r="AW61" s="102">
        <f>'SO 06 - Ochrana silnoprou...'!J31</f>
        <v>0</v>
      </c>
      <c r="AX61" s="102">
        <f>'SO 06 - Ochrana silnoprou...'!J32</f>
        <v>0</v>
      </c>
      <c r="AY61" s="102">
        <f>'SO 06 - Ochrana silnoprou...'!J33</f>
        <v>0</v>
      </c>
      <c r="AZ61" s="102">
        <f>'SO 06 - Ochrana silnoprou...'!F30</f>
        <v>0</v>
      </c>
      <c r="BA61" s="102">
        <f>'SO 06 - Ochrana silnoprou...'!F31</f>
        <v>0</v>
      </c>
      <c r="BB61" s="102">
        <f>'SO 06 - Ochrana silnoprou...'!F32</f>
        <v>0</v>
      </c>
      <c r="BC61" s="102">
        <f>'SO 06 - Ochrana silnoprou...'!F33</f>
        <v>0</v>
      </c>
      <c r="BD61" s="104">
        <f>'SO 06 - Ochrana silnoprou...'!F34</f>
        <v>0</v>
      </c>
      <c r="BT61" s="105" t="s">
        <v>24</v>
      </c>
      <c r="BV61" s="105" t="s">
        <v>82</v>
      </c>
      <c r="BW61" s="105" t="s">
        <v>116</v>
      </c>
      <c r="BX61" s="105" t="s">
        <v>7</v>
      </c>
      <c r="CL61" s="105" t="s">
        <v>22</v>
      </c>
      <c r="CM61" s="105" t="s">
        <v>89</v>
      </c>
    </row>
    <row r="62" spans="1:91" s="5" customFormat="1" ht="22.5" customHeight="1">
      <c r="A62" s="95" t="s">
        <v>84</v>
      </c>
      <c r="B62" s="96"/>
      <c r="C62" s="97"/>
      <c r="D62" s="382" t="s">
        <v>117</v>
      </c>
      <c r="E62" s="382"/>
      <c r="F62" s="382"/>
      <c r="G62" s="382"/>
      <c r="H62" s="382"/>
      <c r="I62" s="98"/>
      <c r="J62" s="382" t="s">
        <v>118</v>
      </c>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0">
        <f>'SO 07 - Ochrana sdělovací...'!J27</f>
        <v>0</v>
      </c>
      <c r="AH62" s="381"/>
      <c r="AI62" s="381"/>
      <c r="AJ62" s="381"/>
      <c r="AK62" s="381"/>
      <c r="AL62" s="381"/>
      <c r="AM62" s="381"/>
      <c r="AN62" s="380">
        <f t="shared" si="0"/>
        <v>0</v>
      </c>
      <c r="AO62" s="381"/>
      <c r="AP62" s="381"/>
      <c r="AQ62" s="99" t="s">
        <v>87</v>
      </c>
      <c r="AR62" s="100"/>
      <c r="AS62" s="101">
        <v>0</v>
      </c>
      <c r="AT62" s="102">
        <f t="shared" si="1"/>
        <v>0</v>
      </c>
      <c r="AU62" s="103">
        <f>'SO 07 - Ochrana sdělovací...'!P78</f>
        <v>0</v>
      </c>
      <c r="AV62" s="102">
        <f>'SO 07 - Ochrana sdělovací...'!J30</f>
        <v>0</v>
      </c>
      <c r="AW62" s="102">
        <f>'SO 07 - Ochrana sdělovací...'!J31</f>
        <v>0</v>
      </c>
      <c r="AX62" s="102">
        <f>'SO 07 - Ochrana sdělovací...'!J32</f>
        <v>0</v>
      </c>
      <c r="AY62" s="102">
        <f>'SO 07 - Ochrana sdělovací...'!J33</f>
        <v>0</v>
      </c>
      <c r="AZ62" s="102">
        <f>'SO 07 - Ochrana sdělovací...'!F30</f>
        <v>0</v>
      </c>
      <c r="BA62" s="102">
        <f>'SO 07 - Ochrana sdělovací...'!F31</f>
        <v>0</v>
      </c>
      <c r="BB62" s="102">
        <f>'SO 07 - Ochrana sdělovací...'!F32</f>
        <v>0</v>
      </c>
      <c r="BC62" s="102">
        <f>'SO 07 - Ochrana sdělovací...'!F33</f>
        <v>0</v>
      </c>
      <c r="BD62" s="104">
        <f>'SO 07 - Ochrana sdělovací...'!F34</f>
        <v>0</v>
      </c>
      <c r="BT62" s="105" t="s">
        <v>24</v>
      </c>
      <c r="BV62" s="105" t="s">
        <v>82</v>
      </c>
      <c r="BW62" s="105" t="s">
        <v>119</v>
      </c>
      <c r="BX62" s="105" t="s">
        <v>7</v>
      </c>
      <c r="CL62" s="105" t="s">
        <v>22</v>
      </c>
      <c r="CM62" s="105" t="s">
        <v>89</v>
      </c>
    </row>
    <row r="63" spans="1:91" s="5" customFormat="1" ht="22.5" customHeight="1">
      <c r="A63" s="95" t="s">
        <v>84</v>
      </c>
      <c r="B63" s="96"/>
      <c r="C63" s="97"/>
      <c r="D63" s="382" t="s">
        <v>120</v>
      </c>
      <c r="E63" s="382"/>
      <c r="F63" s="382"/>
      <c r="G63" s="382"/>
      <c r="H63" s="382"/>
      <c r="I63" s="98"/>
      <c r="J63" s="382" t="s">
        <v>121</v>
      </c>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0">
        <f>'E.3 - Úprava SSZ (DIO a o...'!J27</f>
        <v>0</v>
      </c>
      <c r="AH63" s="381"/>
      <c r="AI63" s="381"/>
      <c r="AJ63" s="381"/>
      <c r="AK63" s="381"/>
      <c r="AL63" s="381"/>
      <c r="AM63" s="381"/>
      <c r="AN63" s="380">
        <f t="shared" si="0"/>
        <v>0</v>
      </c>
      <c r="AO63" s="381"/>
      <c r="AP63" s="381"/>
      <c r="AQ63" s="99" t="s">
        <v>87</v>
      </c>
      <c r="AR63" s="100"/>
      <c r="AS63" s="101">
        <v>0</v>
      </c>
      <c r="AT63" s="102">
        <f t="shared" si="1"/>
        <v>0</v>
      </c>
      <c r="AU63" s="103">
        <f>'E.3 - Úprava SSZ (DIO a o...'!P82</f>
        <v>0</v>
      </c>
      <c r="AV63" s="102">
        <f>'E.3 - Úprava SSZ (DIO a o...'!J30</f>
        <v>0</v>
      </c>
      <c r="AW63" s="102">
        <f>'E.3 - Úprava SSZ (DIO a o...'!J31</f>
        <v>0</v>
      </c>
      <c r="AX63" s="102">
        <f>'E.3 - Úprava SSZ (DIO a o...'!J32</f>
        <v>0</v>
      </c>
      <c r="AY63" s="102">
        <f>'E.3 - Úprava SSZ (DIO a o...'!J33</f>
        <v>0</v>
      </c>
      <c r="AZ63" s="102">
        <f>'E.3 - Úprava SSZ (DIO a o...'!F30</f>
        <v>0</v>
      </c>
      <c r="BA63" s="102">
        <f>'E.3 - Úprava SSZ (DIO a o...'!F31</f>
        <v>0</v>
      </c>
      <c r="BB63" s="102">
        <f>'E.3 - Úprava SSZ (DIO a o...'!F32</f>
        <v>0</v>
      </c>
      <c r="BC63" s="102">
        <f>'E.3 - Úprava SSZ (DIO a o...'!F33</f>
        <v>0</v>
      </c>
      <c r="BD63" s="104">
        <f>'E.3 - Úprava SSZ (DIO a o...'!F34</f>
        <v>0</v>
      </c>
      <c r="BT63" s="105" t="s">
        <v>24</v>
      </c>
      <c r="BV63" s="105" t="s">
        <v>82</v>
      </c>
      <c r="BW63" s="105" t="s">
        <v>122</v>
      </c>
      <c r="BX63" s="105" t="s">
        <v>7</v>
      </c>
      <c r="CL63" s="105" t="s">
        <v>22</v>
      </c>
      <c r="CM63" s="105" t="s">
        <v>89</v>
      </c>
    </row>
    <row r="64" spans="1:91" s="5" customFormat="1" ht="22.5" customHeight="1">
      <c r="A64" s="95" t="s">
        <v>84</v>
      </c>
      <c r="B64" s="96"/>
      <c r="C64" s="97"/>
      <c r="D64" s="382" t="s">
        <v>123</v>
      </c>
      <c r="E64" s="382"/>
      <c r="F64" s="382"/>
      <c r="G64" s="382"/>
      <c r="H64" s="382"/>
      <c r="I64" s="98"/>
      <c r="J64" s="382" t="s">
        <v>124</v>
      </c>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0">
        <f>'VON - Vedlejší a ostatní ...'!J27</f>
        <v>0</v>
      </c>
      <c r="AH64" s="381"/>
      <c r="AI64" s="381"/>
      <c r="AJ64" s="381"/>
      <c r="AK64" s="381"/>
      <c r="AL64" s="381"/>
      <c r="AM64" s="381"/>
      <c r="AN64" s="380">
        <f t="shared" si="0"/>
        <v>0</v>
      </c>
      <c r="AO64" s="381"/>
      <c r="AP64" s="381"/>
      <c r="AQ64" s="99" t="s">
        <v>87</v>
      </c>
      <c r="AR64" s="100"/>
      <c r="AS64" s="106">
        <v>0</v>
      </c>
      <c r="AT64" s="107">
        <f t="shared" si="1"/>
        <v>0</v>
      </c>
      <c r="AU64" s="108">
        <f>'VON - Vedlejší a ostatní ...'!P80</f>
        <v>0</v>
      </c>
      <c r="AV64" s="107">
        <f>'VON - Vedlejší a ostatní ...'!J30</f>
        <v>0</v>
      </c>
      <c r="AW64" s="107">
        <f>'VON - Vedlejší a ostatní ...'!J31</f>
        <v>0</v>
      </c>
      <c r="AX64" s="107">
        <f>'VON - Vedlejší a ostatní ...'!J32</f>
        <v>0</v>
      </c>
      <c r="AY64" s="107">
        <f>'VON - Vedlejší a ostatní ...'!J33</f>
        <v>0</v>
      </c>
      <c r="AZ64" s="107">
        <f>'VON - Vedlejší a ostatní ...'!F30</f>
        <v>0</v>
      </c>
      <c r="BA64" s="107">
        <f>'VON - Vedlejší a ostatní ...'!F31</f>
        <v>0</v>
      </c>
      <c r="BB64" s="107">
        <f>'VON - Vedlejší a ostatní ...'!F32</f>
        <v>0</v>
      </c>
      <c r="BC64" s="107">
        <f>'VON - Vedlejší a ostatní ...'!F33</f>
        <v>0</v>
      </c>
      <c r="BD64" s="109">
        <f>'VON - Vedlejší a ostatní ...'!F34</f>
        <v>0</v>
      </c>
      <c r="BT64" s="105" t="s">
        <v>24</v>
      </c>
      <c r="BV64" s="105" t="s">
        <v>82</v>
      </c>
      <c r="BW64" s="105" t="s">
        <v>125</v>
      </c>
      <c r="BX64" s="105" t="s">
        <v>7</v>
      </c>
      <c r="CL64" s="105" t="s">
        <v>22</v>
      </c>
      <c r="CM64" s="105" t="s">
        <v>89</v>
      </c>
    </row>
    <row r="65" spans="2:44" s="1" customFormat="1" ht="30" customHeight="1">
      <c r="B65" s="40"/>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0"/>
    </row>
    <row r="66" spans="2:44" s="1" customFormat="1" ht="6.95" customHeight="1">
      <c r="B66" s="55"/>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60"/>
    </row>
  </sheetData>
  <sheetProtection password="CC35" sheet="1" objects="1" scenarios="1" formatCells="0" formatColumns="0" formatRows="0" sort="0" autoFilter="0"/>
  <mergeCells count="89">
    <mergeCell ref="AR2:BE2"/>
    <mergeCell ref="AN64:AP64"/>
    <mergeCell ref="AG64:AM64"/>
    <mergeCell ref="D64:H64"/>
    <mergeCell ref="J64:AF64"/>
    <mergeCell ref="AG51:AM51"/>
    <mergeCell ref="AN51:AP51"/>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01.1 - Vozovky a chodn...'!C2" display="/"/>
    <hyperlink ref="A53" location="'SO 01.2 - Vozovky a chodn...'!C2" display="/"/>
    <hyperlink ref="A54" location="'SO 02.1 - Přípojky uliční...'!C2" display="/"/>
    <hyperlink ref="A55" location="'SO 02.2 - Přípojky uliční...'!C2" display="/"/>
    <hyperlink ref="A56" location="'SO 02.3 - Přípojky uliční...'!C2" display="/"/>
    <hyperlink ref="A57" location="'SO 03.1 - Dopravní značen...'!C2" display="/"/>
    <hyperlink ref="A58" location="'SO 03.2 - Dopravní značen...'!C2" display="/"/>
    <hyperlink ref="A59" location="'SO 04.1 - Přechodné dopra...'!C2" display="/"/>
    <hyperlink ref="A60" location="'SO 04.2 - Přechodné dopra...'!C2" display="/"/>
    <hyperlink ref="A61" location="'SO 06 - Ochrana silnoprou...'!C2" display="/"/>
    <hyperlink ref="A62" location="'SO 07 - Ochrana sdělovací...'!C2" display="/"/>
    <hyperlink ref="A63" location="'E.3 - Úprava SSZ (DIO a o...'!C2" display="/"/>
    <hyperlink ref="A64" location="'VON - Vedlejší a ostatní ...'!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9"/>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113</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1200</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ROUND(SUM(BE78:BE138), 2)</f>
        <v>0</v>
      </c>
      <c r="G30" s="41"/>
      <c r="H30" s="41"/>
      <c r="I30" s="130">
        <v>0.21</v>
      </c>
      <c r="J30" s="129">
        <f>ROUND(ROUND((SUM(BE78:BE138)), 2)*I30, 2)</f>
        <v>0</v>
      </c>
      <c r="K30" s="44"/>
    </row>
    <row r="31" spans="2:11" s="1" customFormat="1" ht="14.45" customHeight="1">
      <c r="B31" s="40"/>
      <c r="C31" s="41"/>
      <c r="D31" s="41"/>
      <c r="E31" s="48" t="s">
        <v>52</v>
      </c>
      <c r="F31" s="129">
        <f>ROUND(SUM(BF78:BF138), 2)</f>
        <v>0</v>
      </c>
      <c r="G31" s="41"/>
      <c r="H31" s="41"/>
      <c r="I31" s="130">
        <v>0.15</v>
      </c>
      <c r="J31" s="129">
        <f>ROUND(ROUND((SUM(BF78:BF138)), 2)*I31, 2)</f>
        <v>0</v>
      </c>
      <c r="K31" s="44"/>
    </row>
    <row r="32" spans="2:11" s="1" customFormat="1" ht="14.45" hidden="1" customHeight="1">
      <c r="B32" s="40"/>
      <c r="C32" s="41"/>
      <c r="D32" s="41"/>
      <c r="E32" s="48" t="s">
        <v>53</v>
      </c>
      <c r="F32" s="129">
        <f>ROUND(SUM(BG78:BG138), 2)</f>
        <v>0</v>
      </c>
      <c r="G32" s="41"/>
      <c r="H32" s="41"/>
      <c r="I32" s="130">
        <v>0.21</v>
      </c>
      <c r="J32" s="129">
        <v>0</v>
      </c>
      <c r="K32" s="44"/>
    </row>
    <row r="33" spans="2:11" s="1" customFormat="1" ht="14.45" hidden="1" customHeight="1">
      <c r="B33" s="40"/>
      <c r="C33" s="41"/>
      <c r="D33" s="41"/>
      <c r="E33" s="48" t="s">
        <v>54</v>
      </c>
      <c r="F33" s="129">
        <f>ROUND(SUM(BH78:BH138), 2)</f>
        <v>0</v>
      </c>
      <c r="G33" s="41"/>
      <c r="H33" s="41"/>
      <c r="I33" s="130">
        <v>0.15</v>
      </c>
      <c r="J33" s="129">
        <v>0</v>
      </c>
      <c r="K33" s="44"/>
    </row>
    <row r="34" spans="2:11" s="1" customFormat="1" ht="14.45" hidden="1" customHeight="1">
      <c r="B34" s="40"/>
      <c r="C34" s="41"/>
      <c r="D34" s="41"/>
      <c r="E34" s="48" t="s">
        <v>55</v>
      </c>
      <c r="F34" s="129">
        <f>ROUND(SUM(BI78:BI138),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04.2 - Přechodné dopravní značení (ZC)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J78</f>
        <v>0</v>
      </c>
      <c r="K56" s="44"/>
      <c r="AU56" s="23" t="s">
        <v>138</v>
      </c>
    </row>
    <row r="57" spans="2:47" s="7" customFormat="1" ht="24.95" customHeight="1">
      <c r="B57" s="148"/>
      <c r="C57" s="149"/>
      <c r="D57" s="150" t="s">
        <v>525</v>
      </c>
      <c r="E57" s="151"/>
      <c r="F57" s="151"/>
      <c r="G57" s="151"/>
      <c r="H57" s="151"/>
      <c r="I57" s="152"/>
      <c r="J57" s="153">
        <f>J79</f>
        <v>0</v>
      </c>
      <c r="K57" s="154"/>
    </row>
    <row r="58" spans="2:47" s="13" customFormat="1" ht="19.899999999999999" customHeight="1">
      <c r="B58" s="248"/>
      <c r="C58" s="249"/>
      <c r="D58" s="250" t="s">
        <v>532</v>
      </c>
      <c r="E58" s="251"/>
      <c r="F58" s="251"/>
      <c r="G58" s="251"/>
      <c r="H58" s="251"/>
      <c r="I58" s="252"/>
      <c r="J58" s="253">
        <f>J80</f>
        <v>0</v>
      </c>
      <c r="K58" s="254"/>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144</v>
      </c>
      <c r="D65" s="62"/>
      <c r="E65" s="62"/>
      <c r="F65" s="62"/>
      <c r="G65" s="62"/>
      <c r="H65" s="62"/>
      <c r="I65" s="155"/>
      <c r="J65" s="62"/>
      <c r="K65" s="62"/>
      <c r="L65" s="60"/>
    </row>
    <row r="66" spans="2:63" s="1" customFormat="1" ht="6.95" customHeight="1">
      <c r="B66" s="40"/>
      <c r="C66" s="62"/>
      <c r="D66" s="62"/>
      <c r="E66" s="62"/>
      <c r="F66" s="62"/>
      <c r="G66" s="62"/>
      <c r="H66" s="62"/>
      <c r="I66" s="155"/>
      <c r="J66" s="62"/>
      <c r="K66" s="62"/>
      <c r="L66" s="60"/>
    </row>
    <row r="67" spans="2:63" s="1" customFormat="1" ht="14.45" customHeight="1">
      <c r="B67" s="40"/>
      <c r="C67" s="64" t="s">
        <v>18</v>
      </c>
      <c r="D67" s="62"/>
      <c r="E67" s="62"/>
      <c r="F67" s="62"/>
      <c r="G67" s="62"/>
      <c r="H67" s="62"/>
      <c r="I67" s="155"/>
      <c r="J67" s="62"/>
      <c r="K67" s="62"/>
      <c r="L67" s="60"/>
    </row>
    <row r="68" spans="2:63" s="1" customFormat="1" ht="22.5" customHeight="1">
      <c r="B68" s="40"/>
      <c r="C68" s="62"/>
      <c r="D68" s="62"/>
      <c r="E68" s="390" t="str">
        <f>E7</f>
        <v>OCELKOVA, PRAHA 14,Č.AKCE 999</v>
      </c>
      <c r="F68" s="391"/>
      <c r="G68" s="391"/>
      <c r="H68" s="391"/>
      <c r="I68" s="155"/>
      <c r="J68" s="62"/>
      <c r="K68" s="62"/>
      <c r="L68" s="60"/>
    </row>
    <row r="69" spans="2:63" s="1" customFormat="1" ht="14.45" customHeight="1">
      <c r="B69" s="40"/>
      <c r="C69" s="64" t="s">
        <v>132</v>
      </c>
      <c r="D69" s="62"/>
      <c r="E69" s="62"/>
      <c r="F69" s="62"/>
      <c r="G69" s="62"/>
      <c r="H69" s="62"/>
      <c r="I69" s="155"/>
      <c r="J69" s="62"/>
      <c r="K69" s="62"/>
      <c r="L69" s="60"/>
    </row>
    <row r="70" spans="2:63" s="1" customFormat="1" ht="23.25" customHeight="1">
      <c r="B70" s="40"/>
      <c r="C70" s="62"/>
      <c r="D70" s="62"/>
      <c r="E70" s="366" t="str">
        <f>E9</f>
        <v>SO 04.2 - Přechodné dopravní značení (ZC)</v>
      </c>
      <c r="F70" s="392"/>
      <c r="G70" s="392"/>
      <c r="H70" s="392"/>
      <c r="I70" s="155"/>
      <c r="J70" s="62"/>
      <c r="K70" s="62"/>
      <c r="L70" s="60"/>
    </row>
    <row r="71" spans="2:63" s="1" customFormat="1" ht="6.95" customHeight="1">
      <c r="B71" s="40"/>
      <c r="C71" s="62"/>
      <c r="D71" s="62"/>
      <c r="E71" s="62"/>
      <c r="F71" s="62"/>
      <c r="G71" s="62"/>
      <c r="H71" s="62"/>
      <c r="I71" s="155"/>
      <c r="J71" s="62"/>
      <c r="K71" s="62"/>
      <c r="L71" s="60"/>
    </row>
    <row r="72" spans="2:63" s="1" customFormat="1" ht="18" customHeight="1">
      <c r="B72" s="40"/>
      <c r="C72" s="64" t="s">
        <v>25</v>
      </c>
      <c r="D72" s="62"/>
      <c r="E72" s="62"/>
      <c r="F72" s="156" t="str">
        <f>F12</f>
        <v>Praha</v>
      </c>
      <c r="G72" s="62"/>
      <c r="H72" s="62"/>
      <c r="I72" s="157" t="s">
        <v>27</v>
      </c>
      <c r="J72" s="72" t="str">
        <f>IF(J12="","",J12)</f>
        <v>3. 11. 2016</v>
      </c>
      <c r="K72" s="62"/>
      <c r="L72" s="60"/>
    </row>
    <row r="73" spans="2:63" s="1" customFormat="1" ht="6.95" customHeight="1">
      <c r="B73" s="40"/>
      <c r="C73" s="62"/>
      <c r="D73" s="62"/>
      <c r="E73" s="62"/>
      <c r="F73" s="62"/>
      <c r="G73" s="62"/>
      <c r="H73" s="62"/>
      <c r="I73" s="155"/>
      <c r="J73" s="62"/>
      <c r="K73" s="62"/>
      <c r="L73" s="60"/>
    </row>
    <row r="74" spans="2:63" s="1" customFormat="1" ht="15">
      <c r="B74" s="40"/>
      <c r="C74" s="64" t="s">
        <v>31</v>
      </c>
      <c r="D74" s="62"/>
      <c r="E74" s="62"/>
      <c r="F74" s="156" t="str">
        <f>E15</f>
        <v>Technická správa komunikací hl. m. Prahy, a.s.</v>
      </c>
      <c r="G74" s="62"/>
      <c r="H74" s="62"/>
      <c r="I74" s="157" t="s">
        <v>39</v>
      </c>
      <c r="J74" s="156" t="str">
        <f>E21</f>
        <v>METROPROJEKT Praha a.s.</v>
      </c>
      <c r="K74" s="62"/>
      <c r="L74" s="60"/>
    </row>
    <row r="75" spans="2:63" s="1" customFormat="1" ht="14.45" customHeight="1">
      <c r="B75" s="40"/>
      <c r="C75" s="64" t="s">
        <v>37</v>
      </c>
      <c r="D75" s="62"/>
      <c r="E75" s="62"/>
      <c r="F75" s="156" t="str">
        <f>IF(E18="","",E18)</f>
        <v/>
      </c>
      <c r="G75" s="62"/>
      <c r="H75" s="62"/>
      <c r="I75" s="155"/>
      <c r="J75" s="62"/>
      <c r="K75" s="62"/>
      <c r="L75" s="60"/>
    </row>
    <row r="76" spans="2:63" s="1" customFormat="1" ht="10.35" customHeight="1">
      <c r="B76" s="40"/>
      <c r="C76" s="62"/>
      <c r="D76" s="62"/>
      <c r="E76" s="62"/>
      <c r="F76" s="62"/>
      <c r="G76" s="62"/>
      <c r="H76" s="62"/>
      <c r="I76" s="155"/>
      <c r="J76" s="62"/>
      <c r="K76" s="62"/>
      <c r="L76" s="60"/>
    </row>
    <row r="77" spans="2:63" s="8" customFormat="1" ht="29.25" customHeight="1">
      <c r="B77" s="158"/>
      <c r="C77" s="159" t="s">
        <v>145</v>
      </c>
      <c r="D77" s="160" t="s">
        <v>65</v>
      </c>
      <c r="E77" s="160" t="s">
        <v>61</v>
      </c>
      <c r="F77" s="160" t="s">
        <v>146</v>
      </c>
      <c r="G77" s="160" t="s">
        <v>147</v>
      </c>
      <c r="H77" s="160" t="s">
        <v>148</v>
      </c>
      <c r="I77" s="161" t="s">
        <v>149</v>
      </c>
      <c r="J77" s="160" t="s">
        <v>136</v>
      </c>
      <c r="K77" s="162" t="s">
        <v>150</v>
      </c>
      <c r="L77" s="163"/>
      <c r="M77" s="80" t="s">
        <v>151</v>
      </c>
      <c r="N77" s="81" t="s">
        <v>50</v>
      </c>
      <c r="O77" s="81" t="s">
        <v>152</v>
      </c>
      <c r="P77" s="81" t="s">
        <v>153</v>
      </c>
      <c r="Q77" s="81" t="s">
        <v>154</v>
      </c>
      <c r="R77" s="81" t="s">
        <v>155</v>
      </c>
      <c r="S77" s="81" t="s">
        <v>156</v>
      </c>
      <c r="T77" s="82" t="s">
        <v>157</v>
      </c>
    </row>
    <row r="78" spans="2:63" s="1" customFormat="1" ht="29.25" customHeight="1">
      <c r="B78" s="40"/>
      <c r="C78" s="86" t="s">
        <v>137</v>
      </c>
      <c r="D78" s="62"/>
      <c r="E78" s="62"/>
      <c r="F78" s="62"/>
      <c r="G78" s="62"/>
      <c r="H78" s="62"/>
      <c r="I78" s="155"/>
      <c r="J78" s="164">
        <f>BK78</f>
        <v>0</v>
      </c>
      <c r="K78" s="62"/>
      <c r="L78" s="60"/>
      <c r="M78" s="83"/>
      <c r="N78" s="84"/>
      <c r="O78" s="84"/>
      <c r="P78" s="165">
        <f>P79</f>
        <v>0</v>
      </c>
      <c r="Q78" s="84"/>
      <c r="R78" s="165">
        <f>R79</f>
        <v>0</v>
      </c>
      <c r="S78" s="84"/>
      <c r="T78" s="166">
        <f>T79</f>
        <v>0</v>
      </c>
      <c r="AT78" s="23" t="s">
        <v>79</v>
      </c>
      <c r="AU78" s="23" t="s">
        <v>138</v>
      </c>
      <c r="BK78" s="167">
        <f>BK79</f>
        <v>0</v>
      </c>
    </row>
    <row r="79" spans="2:63" s="9" customFormat="1" ht="37.35" customHeight="1">
      <c r="B79" s="168"/>
      <c r="C79" s="169"/>
      <c r="D79" s="255" t="s">
        <v>79</v>
      </c>
      <c r="E79" s="256" t="s">
        <v>535</v>
      </c>
      <c r="F79" s="256" t="s">
        <v>536</v>
      </c>
      <c r="G79" s="169"/>
      <c r="H79" s="169"/>
      <c r="I79" s="172"/>
      <c r="J79" s="257">
        <f>BK79</f>
        <v>0</v>
      </c>
      <c r="K79" s="169"/>
      <c r="L79" s="174"/>
      <c r="M79" s="175"/>
      <c r="N79" s="176"/>
      <c r="O79" s="176"/>
      <c r="P79" s="177">
        <f>P80</f>
        <v>0</v>
      </c>
      <c r="Q79" s="176"/>
      <c r="R79" s="177">
        <f>R80</f>
        <v>0</v>
      </c>
      <c r="S79" s="176"/>
      <c r="T79" s="178">
        <f>T80</f>
        <v>0</v>
      </c>
      <c r="AR79" s="179" t="s">
        <v>24</v>
      </c>
      <c r="AT79" s="180" t="s">
        <v>79</v>
      </c>
      <c r="AU79" s="180" t="s">
        <v>80</v>
      </c>
      <c r="AY79" s="179" t="s">
        <v>159</v>
      </c>
      <c r="BK79" s="181">
        <f>BK80</f>
        <v>0</v>
      </c>
    </row>
    <row r="80" spans="2:63" s="9" customFormat="1" ht="19.899999999999999" customHeight="1">
      <c r="B80" s="168"/>
      <c r="C80" s="169"/>
      <c r="D80" s="170" t="s">
        <v>79</v>
      </c>
      <c r="E80" s="258" t="s">
        <v>204</v>
      </c>
      <c r="F80" s="258" t="s">
        <v>762</v>
      </c>
      <c r="G80" s="169"/>
      <c r="H80" s="169"/>
      <c r="I80" s="172"/>
      <c r="J80" s="259">
        <f>BK80</f>
        <v>0</v>
      </c>
      <c r="K80" s="169"/>
      <c r="L80" s="174"/>
      <c r="M80" s="175"/>
      <c r="N80" s="176"/>
      <c r="O80" s="176"/>
      <c r="P80" s="177">
        <f>SUM(P81:P138)</f>
        <v>0</v>
      </c>
      <c r="Q80" s="176"/>
      <c r="R80" s="177">
        <f>SUM(R81:R138)</f>
        <v>0</v>
      </c>
      <c r="S80" s="176"/>
      <c r="T80" s="178">
        <f>SUM(T81:T138)</f>
        <v>0</v>
      </c>
      <c r="AR80" s="179" t="s">
        <v>24</v>
      </c>
      <c r="AT80" s="180" t="s">
        <v>79</v>
      </c>
      <c r="AU80" s="180" t="s">
        <v>24</v>
      </c>
      <c r="AY80" s="179" t="s">
        <v>159</v>
      </c>
      <c r="BK80" s="181">
        <f>SUM(BK81:BK138)</f>
        <v>0</v>
      </c>
    </row>
    <row r="81" spans="2:65" s="1" customFormat="1" ht="31.5" customHeight="1">
      <c r="B81" s="40"/>
      <c r="C81" s="182" t="s">
        <v>24</v>
      </c>
      <c r="D81" s="182" t="s">
        <v>160</v>
      </c>
      <c r="E81" s="183" t="s">
        <v>1129</v>
      </c>
      <c r="F81" s="184" t="s">
        <v>1130</v>
      </c>
      <c r="G81" s="185" t="s">
        <v>356</v>
      </c>
      <c r="H81" s="186">
        <v>166</v>
      </c>
      <c r="I81" s="187"/>
      <c r="J81" s="188">
        <f>ROUND(I81*H81,2)</f>
        <v>0</v>
      </c>
      <c r="K81" s="184" t="s">
        <v>164</v>
      </c>
      <c r="L81" s="60"/>
      <c r="M81" s="189" t="s">
        <v>22</v>
      </c>
      <c r="N81" s="190" t="s">
        <v>51</v>
      </c>
      <c r="O81" s="41"/>
      <c r="P81" s="191">
        <f>O81*H81</f>
        <v>0</v>
      </c>
      <c r="Q81" s="191">
        <v>0</v>
      </c>
      <c r="R81" s="191">
        <f>Q81*H81</f>
        <v>0</v>
      </c>
      <c r="S81" s="191">
        <v>0</v>
      </c>
      <c r="T81" s="192">
        <f>S81*H81</f>
        <v>0</v>
      </c>
      <c r="AR81" s="23" t="s">
        <v>165</v>
      </c>
      <c r="AT81" s="23" t="s">
        <v>160</v>
      </c>
      <c r="AU81" s="23" t="s">
        <v>89</v>
      </c>
      <c r="AY81" s="23" t="s">
        <v>159</v>
      </c>
      <c r="BE81" s="193">
        <f>IF(N81="základní",J81,0)</f>
        <v>0</v>
      </c>
      <c r="BF81" s="193">
        <f>IF(N81="snížená",J81,0)</f>
        <v>0</v>
      </c>
      <c r="BG81" s="193">
        <f>IF(N81="zákl. přenesená",J81,0)</f>
        <v>0</v>
      </c>
      <c r="BH81" s="193">
        <f>IF(N81="sníž. přenesená",J81,0)</f>
        <v>0</v>
      </c>
      <c r="BI81" s="193">
        <f>IF(N81="nulová",J81,0)</f>
        <v>0</v>
      </c>
      <c r="BJ81" s="23" t="s">
        <v>24</v>
      </c>
      <c r="BK81" s="193">
        <f>ROUND(I81*H81,2)</f>
        <v>0</v>
      </c>
      <c r="BL81" s="23" t="s">
        <v>165</v>
      </c>
      <c r="BM81" s="23" t="s">
        <v>1201</v>
      </c>
    </row>
    <row r="82" spans="2:65" s="1" customFormat="1" ht="27">
      <c r="B82" s="40"/>
      <c r="C82" s="62"/>
      <c r="D82" s="194" t="s">
        <v>166</v>
      </c>
      <c r="E82" s="62"/>
      <c r="F82" s="195" t="s">
        <v>1132</v>
      </c>
      <c r="G82" s="62"/>
      <c r="H82" s="62"/>
      <c r="I82" s="155"/>
      <c r="J82" s="62"/>
      <c r="K82" s="62"/>
      <c r="L82" s="60"/>
      <c r="M82" s="196"/>
      <c r="N82" s="41"/>
      <c r="O82" s="41"/>
      <c r="P82" s="41"/>
      <c r="Q82" s="41"/>
      <c r="R82" s="41"/>
      <c r="S82" s="41"/>
      <c r="T82" s="77"/>
      <c r="AT82" s="23" t="s">
        <v>166</v>
      </c>
      <c r="AU82" s="23" t="s">
        <v>89</v>
      </c>
    </row>
    <row r="83" spans="2:65" s="11" customFormat="1" ht="13.5">
      <c r="B83" s="220"/>
      <c r="C83" s="221"/>
      <c r="D83" s="194" t="s">
        <v>260</v>
      </c>
      <c r="E83" s="222" t="s">
        <v>22</v>
      </c>
      <c r="F83" s="223" t="s">
        <v>1202</v>
      </c>
      <c r="G83" s="221"/>
      <c r="H83" s="224">
        <v>83</v>
      </c>
      <c r="I83" s="225"/>
      <c r="J83" s="221"/>
      <c r="K83" s="221"/>
      <c r="L83" s="226"/>
      <c r="M83" s="227"/>
      <c r="N83" s="228"/>
      <c r="O83" s="228"/>
      <c r="P83" s="228"/>
      <c r="Q83" s="228"/>
      <c r="R83" s="228"/>
      <c r="S83" s="228"/>
      <c r="T83" s="229"/>
      <c r="AT83" s="230" t="s">
        <v>260</v>
      </c>
      <c r="AU83" s="230" t="s">
        <v>89</v>
      </c>
      <c r="AV83" s="11" t="s">
        <v>89</v>
      </c>
      <c r="AW83" s="11" t="s">
        <v>43</v>
      </c>
      <c r="AX83" s="11" t="s">
        <v>80</v>
      </c>
      <c r="AY83" s="230" t="s">
        <v>159</v>
      </c>
    </row>
    <row r="84" spans="2:65" s="11" customFormat="1" ht="13.5">
      <c r="B84" s="220"/>
      <c r="C84" s="221"/>
      <c r="D84" s="194" t="s">
        <v>260</v>
      </c>
      <c r="E84" s="222" t="s">
        <v>22</v>
      </c>
      <c r="F84" s="223" t="s">
        <v>1203</v>
      </c>
      <c r="G84" s="221"/>
      <c r="H84" s="224">
        <v>83</v>
      </c>
      <c r="I84" s="225"/>
      <c r="J84" s="221"/>
      <c r="K84" s="221"/>
      <c r="L84" s="226"/>
      <c r="M84" s="227"/>
      <c r="N84" s="228"/>
      <c r="O84" s="228"/>
      <c r="P84" s="228"/>
      <c r="Q84" s="228"/>
      <c r="R84" s="228"/>
      <c r="S84" s="228"/>
      <c r="T84" s="229"/>
      <c r="AT84" s="230" t="s">
        <v>260</v>
      </c>
      <c r="AU84" s="230" t="s">
        <v>89</v>
      </c>
      <c r="AV84" s="11" t="s">
        <v>89</v>
      </c>
      <c r="AW84" s="11" t="s">
        <v>43</v>
      </c>
      <c r="AX84" s="11" t="s">
        <v>80</v>
      </c>
      <c r="AY84" s="230" t="s">
        <v>159</v>
      </c>
    </row>
    <row r="85" spans="2:65" s="12" customFormat="1" ht="13.5">
      <c r="B85" s="231"/>
      <c r="C85" s="232"/>
      <c r="D85" s="197" t="s">
        <v>260</v>
      </c>
      <c r="E85" s="233" t="s">
        <v>22</v>
      </c>
      <c r="F85" s="234" t="s">
        <v>266</v>
      </c>
      <c r="G85" s="232"/>
      <c r="H85" s="235">
        <v>166</v>
      </c>
      <c r="I85" s="236"/>
      <c r="J85" s="232"/>
      <c r="K85" s="232"/>
      <c r="L85" s="237"/>
      <c r="M85" s="238"/>
      <c r="N85" s="239"/>
      <c r="O85" s="239"/>
      <c r="P85" s="239"/>
      <c r="Q85" s="239"/>
      <c r="R85" s="239"/>
      <c r="S85" s="239"/>
      <c r="T85" s="240"/>
      <c r="AT85" s="241" t="s">
        <v>260</v>
      </c>
      <c r="AU85" s="241" t="s">
        <v>89</v>
      </c>
      <c r="AV85" s="12" t="s">
        <v>165</v>
      </c>
      <c r="AW85" s="12" t="s">
        <v>43</v>
      </c>
      <c r="AX85" s="12" t="s">
        <v>24</v>
      </c>
      <c r="AY85" s="241" t="s">
        <v>159</v>
      </c>
    </row>
    <row r="86" spans="2:65" s="1" customFormat="1" ht="31.5" customHeight="1">
      <c r="B86" s="40"/>
      <c r="C86" s="182" t="s">
        <v>89</v>
      </c>
      <c r="D86" s="182" t="s">
        <v>160</v>
      </c>
      <c r="E86" s="183" t="s">
        <v>1137</v>
      </c>
      <c r="F86" s="184" t="s">
        <v>1138</v>
      </c>
      <c r="G86" s="185" t="s">
        <v>356</v>
      </c>
      <c r="H86" s="186">
        <v>5146</v>
      </c>
      <c r="I86" s="187"/>
      <c r="J86" s="188">
        <f>ROUND(I86*H86,2)</f>
        <v>0</v>
      </c>
      <c r="K86" s="184" t="s">
        <v>164</v>
      </c>
      <c r="L86" s="60"/>
      <c r="M86" s="189" t="s">
        <v>22</v>
      </c>
      <c r="N86" s="190" t="s">
        <v>51</v>
      </c>
      <c r="O86" s="41"/>
      <c r="P86" s="191">
        <f>O86*H86</f>
        <v>0</v>
      </c>
      <c r="Q86" s="191">
        <v>0</v>
      </c>
      <c r="R86" s="191">
        <f>Q86*H86</f>
        <v>0</v>
      </c>
      <c r="S86" s="191">
        <v>0</v>
      </c>
      <c r="T86" s="192">
        <f>S86*H86</f>
        <v>0</v>
      </c>
      <c r="AR86" s="23" t="s">
        <v>165</v>
      </c>
      <c r="AT86" s="23" t="s">
        <v>160</v>
      </c>
      <c r="AU86" s="23" t="s">
        <v>89</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1204</v>
      </c>
    </row>
    <row r="87" spans="2:65" s="1" customFormat="1" ht="27">
      <c r="B87" s="40"/>
      <c r="C87" s="62"/>
      <c r="D87" s="194" t="s">
        <v>166</v>
      </c>
      <c r="E87" s="62"/>
      <c r="F87" s="195" t="s">
        <v>1132</v>
      </c>
      <c r="G87" s="62"/>
      <c r="H87" s="62"/>
      <c r="I87" s="155"/>
      <c r="J87" s="62"/>
      <c r="K87" s="62"/>
      <c r="L87" s="60"/>
      <c r="M87" s="196"/>
      <c r="N87" s="41"/>
      <c r="O87" s="41"/>
      <c r="P87" s="41"/>
      <c r="Q87" s="41"/>
      <c r="R87" s="41"/>
      <c r="S87" s="41"/>
      <c r="T87" s="77"/>
      <c r="AT87" s="23" t="s">
        <v>166</v>
      </c>
      <c r="AU87" s="23" t="s">
        <v>89</v>
      </c>
    </row>
    <row r="88" spans="2:65" s="11" customFormat="1" ht="13.5">
      <c r="B88" s="220"/>
      <c r="C88" s="221"/>
      <c r="D88" s="194" t="s">
        <v>260</v>
      </c>
      <c r="E88" s="222" t="s">
        <v>22</v>
      </c>
      <c r="F88" s="223" t="s">
        <v>1205</v>
      </c>
      <c r="G88" s="221"/>
      <c r="H88" s="224">
        <v>2656</v>
      </c>
      <c r="I88" s="225"/>
      <c r="J88" s="221"/>
      <c r="K88" s="221"/>
      <c r="L88" s="226"/>
      <c r="M88" s="227"/>
      <c r="N88" s="228"/>
      <c r="O88" s="228"/>
      <c r="P88" s="228"/>
      <c r="Q88" s="228"/>
      <c r="R88" s="228"/>
      <c r="S88" s="228"/>
      <c r="T88" s="229"/>
      <c r="AT88" s="230" t="s">
        <v>260</v>
      </c>
      <c r="AU88" s="230" t="s">
        <v>89</v>
      </c>
      <c r="AV88" s="11" t="s">
        <v>89</v>
      </c>
      <c r="AW88" s="11" t="s">
        <v>43</v>
      </c>
      <c r="AX88" s="11" t="s">
        <v>80</v>
      </c>
      <c r="AY88" s="230" t="s">
        <v>159</v>
      </c>
    </row>
    <row r="89" spans="2:65" s="11" customFormat="1" ht="13.5">
      <c r="B89" s="220"/>
      <c r="C89" s="221"/>
      <c r="D89" s="194" t="s">
        <v>260</v>
      </c>
      <c r="E89" s="222" t="s">
        <v>22</v>
      </c>
      <c r="F89" s="223" t="s">
        <v>1206</v>
      </c>
      <c r="G89" s="221"/>
      <c r="H89" s="224">
        <v>2490</v>
      </c>
      <c r="I89" s="225"/>
      <c r="J89" s="221"/>
      <c r="K89" s="221"/>
      <c r="L89" s="226"/>
      <c r="M89" s="227"/>
      <c r="N89" s="228"/>
      <c r="O89" s="228"/>
      <c r="P89" s="228"/>
      <c r="Q89" s="228"/>
      <c r="R89" s="228"/>
      <c r="S89" s="228"/>
      <c r="T89" s="229"/>
      <c r="AT89" s="230" t="s">
        <v>260</v>
      </c>
      <c r="AU89" s="230" t="s">
        <v>89</v>
      </c>
      <c r="AV89" s="11" t="s">
        <v>89</v>
      </c>
      <c r="AW89" s="11" t="s">
        <v>43</v>
      </c>
      <c r="AX89" s="11" t="s">
        <v>80</v>
      </c>
      <c r="AY89" s="230" t="s">
        <v>159</v>
      </c>
    </row>
    <row r="90" spans="2:65" s="12" customFormat="1" ht="13.5">
      <c r="B90" s="231"/>
      <c r="C90" s="232"/>
      <c r="D90" s="197" t="s">
        <v>260</v>
      </c>
      <c r="E90" s="233" t="s">
        <v>22</v>
      </c>
      <c r="F90" s="234" t="s">
        <v>266</v>
      </c>
      <c r="G90" s="232"/>
      <c r="H90" s="235">
        <v>5146</v>
      </c>
      <c r="I90" s="236"/>
      <c r="J90" s="232"/>
      <c r="K90" s="232"/>
      <c r="L90" s="237"/>
      <c r="M90" s="238"/>
      <c r="N90" s="239"/>
      <c r="O90" s="239"/>
      <c r="P90" s="239"/>
      <c r="Q90" s="239"/>
      <c r="R90" s="239"/>
      <c r="S90" s="239"/>
      <c r="T90" s="240"/>
      <c r="AT90" s="241" t="s">
        <v>260</v>
      </c>
      <c r="AU90" s="241" t="s">
        <v>89</v>
      </c>
      <c r="AV90" s="12" t="s">
        <v>165</v>
      </c>
      <c r="AW90" s="12" t="s">
        <v>43</v>
      </c>
      <c r="AX90" s="12" t="s">
        <v>24</v>
      </c>
      <c r="AY90" s="241" t="s">
        <v>159</v>
      </c>
    </row>
    <row r="91" spans="2:65" s="1" customFormat="1" ht="31.5" customHeight="1">
      <c r="B91" s="40"/>
      <c r="C91" s="182" t="s">
        <v>174</v>
      </c>
      <c r="D91" s="182" t="s">
        <v>160</v>
      </c>
      <c r="E91" s="183" t="s">
        <v>1144</v>
      </c>
      <c r="F91" s="184" t="s">
        <v>1145</v>
      </c>
      <c r="G91" s="185" t="s">
        <v>356</v>
      </c>
      <c r="H91" s="186">
        <v>12</v>
      </c>
      <c r="I91" s="187"/>
      <c r="J91" s="188">
        <f>ROUND(I91*H91,2)</f>
        <v>0</v>
      </c>
      <c r="K91" s="184" t="s">
        <v>164</v>
      </c>
      <c r="L91" s="60"/>
      <c r="M91" s="189" t="s">
        <v>22</v>
      </c>
      <c r="N91" s="190" t="s">
        <v>51</v>
      </c>
      <c r="O91" s="41"/>
      <c r="P91" s="191">
        <f>O91*H91</f>
        <v>0</v>
      </c>
      <c r="Q91" s="191">
        <v>0</v>
      </c>
      <c r="R91" s="191">
        <f>Q91*H91</f>
        <v>0</v>
      </c>
      <c r="S91" s="191">
        <v>0</v>
      </c>
      <c r="T91" s="192">
        <f>S91*H91</f>
        <v>0</v>
      </c>
      <c r="AR91" s="23" t="s">
        <v>165</v>
      </c>
      <c r="AT91" s="23" t="s">
        <v>160</v>
      </c>
      <c r="AU91" s="23" t="s">
        <v>89</v>
      </c>
      <c r="AY91" s="23" t="s">
        <v>159</v>
      </c>
      <c r="BE91" s="193">
        <f>IF(N91="základní",J91,0)</f>
        <v>0</v>
      </c>
      <c r="BF91" s="193">
        <f>IF(N91="snížená",J91,0)</f>
        <v>0</v>
      </c>
      <c r="BG91" s="193">
        <f>IF(N91="zákl. přenesená",J91,0)</f>
        <v>0</v>
      </c>
      <c r="BH91" s="193">
        <f>IF(N91="sníž. přenesená",J91,0)</f>
        <v>0</v>
      </c>
      <c r="BI91" s="193">
        <f>IF(N91="nulová",J91,0)</f>
        <v>0</v>
      </c>
      <c r="BJ91" s="23" t="s">
        <v>24</v>
      </c>
      <c r="BK91" s="193">
        <f>ROUND(I91*H91,2)</f>
        <v>0</v>
      </c>
      <c r="BL91" s="23" t="s">
        <v>165</v>
      </c>
      <c r="BM91" s="23" t="s">
        <v>1207</v>
      </c>
    </row>
    <row r="92" spans="2:65" s="1" customFormat="1" ht="27">
      <c r="B92" s="40"/>
      <c r="C92" s="62"/>
      <c r="D92" s="194" t="s">
        <v>166</v>
      </c>
      <c r="E92" s="62"/>
      <c r="F92" s="195" t="s">
        <v>1132</v>
      </c>
      <c r="G92" s="62"/>
      <c r="H92" s="62"/>
      <c r="I92" s="155"/>
      <c r="J92" s="62"/>
      <c r="K92" s="62"/>
      <c r="L92" s="60"/>
      <c r="M92" s="196"/>
      <c r="N92" s="41"/>
      <c r="O92" s="41"/>
      <c r="P92" s="41"/>
      <c r="Q92" s="41"/>
      <c r="R92" s="41"/>
      <c r="S92" s="41"/>
      <c r="T92" s="77"/>
      <c r="AT92" s="23" t="s">
        <v>166</v>
      </c>
      <c r="AU92" s="23" t="s">
        <v>89</v>
      </c>
    </row>
    <row r="93" spans="2:65" s="10" customFormat="1" ht="13.5">
      <c r="B93" s="209"/>
      <c r="C93" s="210"/>
      <c r="D93" s="194" t="s">
        <v>260</v>
      </c>
      <c r="E93" s="211" t="s">
        <v>22</v>
      </c>
      <c r="F93" s="212" t="s">
        <v>1208</v>
      </c>
      <c r="G93" s="210"/>
      <c r="H93" s="213" t="s">
        <v>22</v>
      </c>
      <c r="I93" s="214"/>
      <c r="J93" s="210"/>
      <c r="K93" s="210"/>
      <c r="L93" s="215"/>
      <c r="M93" s="216"/>
      <c r="N93" s="217"/>
      <c r="O93" s="217"/>
      <c r="P93" s="217"/>
      <c r="Q93" s="217"/>
      <c r="R93" s="217"/>
      <c r="S93" s="217"/>
      <c r="T93" s="218"/>
      <c r="AT93" s="219" t="s">
        <v>260</v>
      </c>
      <c r="AU93" s="219" t="s">
        <v>89</v>
      </c>
      <c r="AV93" s="10" t="s">
        <v>24</v>
      </c>
      <c r="AW93" s="10" t="s">
        <v>43</v>
      </c>
      <c r="AX93" s="10" t="s">
        <v>80</v>
      </c>
      <c r="AY93" s="219" t="s">
        <v>159</v>
      </c>
    </row>
    <row r="94" spans="2:65" s="11" customFormat="1" ht="13.5">
      <c r="B94" s="220"/>
      <c r="C94" s="221"/>
      <c r="D94" s="194" t="s">
        <v>260</v>
      </c>
      <c r="E94" s="222" t="s">
        <v>22</v>
      </c>
      <c r="F94" s="223" t="s">
        <v>1209</v>
      </c>
      <c r="G94" s="221"/>
      <c r="H94" s="224">
        <v>6</v>
      </c>
      <c r="I94" s="225"/>
      <c r="J94" s="221"/>
      <c r="K94" s="221"/>
      <c r="L94" s="226"/>
      <c r="M94" s="227"/>
      <c r="N94" s="228"/>
      <c r="O94" s="228"/>
      <c r="P94" s="228"/>
      <c r="Q94" s="228"/>
      <c r="R94" s="228"/>
      <c r="S94" s="228"/>
      <c r="T94" s="229"/>
      <c r="AT94" s="230" t="s">
        <v>260</v>
      </c>
      <c r="AU94" s="230" t="s">
        <v>89</v>
      </c>
      <c r="AV94" s="11" t="s">
        <v>89</v>
      </c>
      <c r="AW94" s="11" t="s">
        <v>43</v>
      </c>
      <c r="AX94" s="11" t="s">
        <v>80</v>
      </c>
      <c r="AY94" s="230" t="s">
        <v>159</v>
      </c>
    </row>
    <row r="95" spans="2:65" s="11" customFormat="1" ht="13.5">
      <c r="B95" s="220"/>
      <c r="C95" s="221"/>
      <c r="D95" s="194" t="s">
        <v>260</v>
      </c>
      <c r="E95" s="222" t="s">
        <v>22</v>
      </c>
      <c r="F95" s="223" t="s">
        <v>1210</v>
      </c>
      <c r="G95" s="221"/>
      <c r="H95" s="224">
        <v>6</v>
      </c>
      <c r="I95" s="225"/>
      <c r="J95" s="221"/>
      <c r="K95" s="221"/>
      <c r="L95" s="226"/>
      <c r="M95" s="227"/>
      <c r="N95" s="228"/>
      <c r="O95" s="228"/>
      <c r="P95" s="228"/>
      <c r="Q95" s="228"/>
      <c r="R95" s="228"/>
      <c r="S95" s="228"/>
      <c r="T95" s="229"/>
      <c r="AT95" s="230" t="s">
        <v>260</v>
      </c>
      <c r="AU95" s="230" t="s">
        <v>89</v>
      </c>
      <c r="AV95" s="11" t="s">
        <v>89</v>
      </c>
      <c r="AW95" s="11" t="s">
        <v>43</v>
      </c>
      <c r="AX95" s="11" t="s">
        <v>80</v>
      </c>
      <c r="AY95" s="230" t="s">
        <v>159</v>
      </c>
    </row>
    <row r="96" spans="2:65" s="12" customFormat="1" ht="13.5">
      <c r="B96" s="231"/>
      <c r="C96" s="232"/>
      <c r="D96" s="197" t="s">
        <v>260</v>
      </c>
      <c r="E96" s="233" t="s">
        <v>22</v>
      </c>
      <c r="F96" s="234" t="s">
        <v>266</v>
      </c>
      <c r="G96" s="232"/>
      <c r="H96" s="235">
        <v>12</v>
      </c>
      <c r="I96" s="236"/>
      <c r="J96" s="232"/>
      <c r="K96" s="232"/>
      <c r="L96" s="237"/>
      <c r="M96" s="238"/>
      <c r="N96" s="239"/>
      <c r="O96" s="239"/>
      <c r="P96" s="239"/>
      <c r="Q96" s="239"/>
      <c r="R96" s="239"/>
      <c r="S96" s="239"/>
      <c r="T96" s="240"/>
      <c r="AT96" s="241" t="s">
        <v>260</v>
      </c>
      <c r="AU96" s="241" t="s">
        <v>89</v>
      </c>
      <c r="AV96" s="12" t="s">
        <v>165</v>
      </c>
      <c r="AW96" s="12" t="s">
        <v>43</v>
      </c>
      <c r="AX96" s="12" t="s">
        <v>24</v>
      </c>
      <c r="AY96" s="241" t="s">
        <v>159</v>
      </c>
    </row>
    <row r="97" spans="2:65" s="1" customFormat="1" ht="31.5" customHeight="1">
      <c r="B97" s="40"/>
      <c r="C97" s="182" t="s">
        <v>165</v>
      </c>
      <c r="D97" s="182" t="s">
        <v>160</v>
      </c>
      <c r="E97" s="183" t="s">
        <v>1151</v>
      </c>
      <c r="F97" s="184" t="s">
        <v>1152</v>
      </c>
      <c r="G97" s="185" t="s">
        <v>356</v>
      </c>
      <c r="H97" s="186">
        <v>372</v>
      </c>
      <c r="I97" s="187"/>
      <c r="J97" s="188">
        <f>ROUND(I97*H97,2)</f>
        <v>0</v>
      </c>
      <c r="K97" s="184" t="s">
        <v>164</v>
      </c>
      <c r="L97" s="60"/>
      <c r="M97" s="189" t="s">
        <v>22</v>
      </c>
      <c r="N97" s="190" t="s">
        <v>51</v>
      </c>
      <c r="O97" s="41"/>
      <c r="P97" s="191">
        <f>O97*H97</f>
        <v>0</v>
      </c>
      <c r="Q97" s="191">
        <v>0</v>
      </c>
      <c r="R97" s="191">
        <f>Q97*H97</f>
        <v>0</v>
      </c>
      <c r="S97" s="191">
        <v>0</v>
      </c>
      <c r="T97" s="192">
        <f>S97*H97</f>
        <v>0</v>
      </c>
      <c r="AR97" s="23" t="s">
        <v>165</v>
      </c>
      <c r="AT97" s="23" t="s">
        <v>160</v>
      </c>
      <c r="AU97" s="23" t="s">
        <v>89</v>
      </c>
      <c r="AY97" s="23" t="s">
        <v>159</v>
      </c>
      <c r="BE97" s="193">
        <f>IF(N97="základní",J97,0)</f>
        <v>0</v>
      </c>
      <c r="BF97" s="193">
        <f>IF(N97="snížená",J97,0)</f>
        <v>0</v>
      </c>
      <c r="BG97" s="193">
        <f>IF(N97="zákl. přenesená",J97,0)</f>
        <v>0</v>
      </c>
      <c r="BH97" s="193">
        <f>IF(N97="sníž. přenesená",J97,0)</f>
        <v>0</v>
      </c>
      <c r="BI97" s="193">
        <f>IF(N97="nulová",J97,0)</f>
        <v>0</v>
      </c>
      <c r="BJ97" s="23" t="s">
        <v>24</v>
      </c>
      <c r="BK97" s="193">
        <f>ROUND(I97*H97,2)</f>
        <v>0</v>
      </c>
      <c r="BL97" s="23" t="s">
        <v>165</v>
      </c>
      <c r="BM97" s="23" t="s">
        <v>1211</v>
      </c>
    </row>
    <row r="98" spans="2:65" s="1" customFormat="1" ht="27">
      <c r="B98" s="40"/>
      <c r="C98" s="62"/>
      <c r="D98" s="194" t="s">
        <v>166</v>
      </c>
      <c r="E98" s="62"/>
      <c r="F98" s="195" t="s">
        <v>1132</v>
      </c>
      <c r="G98" s="62"/>
      <c r="H98" s="62"/>
      <c r="I98" s="155"/>
      <c r="J98" s="62"/>
      <c r="K98" s="62"/>
      <c r="L98" s="60"/>
      <c r="M98" s="196"/>
      <c r="N98" s="41"/>
      <c r="O98" s="41"/>
      <c r="P98" s="41"/>
      <c r="Q98" s="41"/>
      <c r="R98" s="41"/>
      <c r="S98" s="41"/>
      <c r="T98" s="77"/>
      <c r="AT98" s="23" t="s">
        <v>166</v>
      </c>
      <c r="AU98" s="23" t="s">
        <v>89</v>
      </c>
    </row>
    <row r="99" spans="2:65" s="10" customFormat="1" ht="13.5">
      <c r="B99" s="209"/>
      <c r="C99" s="210"/>
      <c r="D99" s="194" t="s">
        <v>260</v>
      </c>
      <c r="E99" s="211" t="s">
        <v>22</v>
      </c>
      <c r="F99" s="212" t="s">
        <v>1208</v>
      </c>
      <c r="G99" s="210"/>
      <c r="H99" s="213" t="s">
        <v>22</v>
      </c>
      <c r="I99" s="214"/>
      <c r="J99" s="210"/>
      <c r="K99" s="210"/>
      <c r="L99" s="215"/>
      <c r="M99" s="216"/>
      <c r="N99" s="217"/>
      <c r="O99" s="217"/>
      <c r="P99" s="217"/>
      <c r="Q99" s="217"/>
      <c r="R99" s="217"/>
      <c r="S99" s="217"/>
      <c r="T99" s="218"/>
      <c r="AT99" s="219" t="s">
        <v>260</v>
      </c>
      <c r="AU99" s="219" t="s">
        <v>89</v>
      </c>
      <c r="AV99" s="10" t="s">
        <v>24</v>
      </c>
      <c r="AW99" s="10" t="s">
        <v>43</v>
      </c>
      <c r="AX99" s="10" t="s">
        <v>80</v>
      </c>
      <c r="AY99" s="219" t="s">
        <v>159</v>
      </c>
    </row>
    <row r="100" spans="2:65" s="11" customFormat="1" ht="13.5">
      <c r="B100" s="220"/>
      <c r="C100" s="221"/>
      <c r="D100" s="194" t="s">
        <v>260</v>
      </c>
      <c r="E100" s="222" t="s">
        <v>22</v>
      </c>
      <c r="F100" s="223" t="s">
        <v>1212</v>
      </c>
      <c r="G100" s="221"/>
      <c r="H100" s="224">
        <v>192</v>
      </c>
      <c r="I100" s="225"/>
      <c r="J100" s="221"/>
      <c r="K100" s="221"/>
      <c r="L100" s="226"/>
      <c r="M100" s="227"/>
      <c r="N100" s="228"/>
      <c r="O100" s="228"/>
      <c r="P100" s="228"/>
      <c r="Q100" s="228"/>
      <c r="R100" s="228"/>
      <c r="S100" s="228"/>
      <c r="T100" s="229"/>
      <c r="AT100" s="230" t="s">
        <v>260</v>
      </c>
      <c r="AU100" s="230" t="s">
        <v>89</v>
      </c>
      <c r="AV100" s="11" t="s">
        <v>89</v>
      </c>
      <c r="AW100" s="11" t="s">
        <v>43</v>
      </c>
      <c r="AX100" s="11" t="s">
        <v>80</v>
      </c>
      <c r="AY100" s="230" t="s">
        <v>159</v>
      </c>
    </row>
    <row r="101" spans="2:65" s="11" customFormat="1" ht="13.5">
      <c r="B101" s="220"/>
      <c r="C101" s="221"/>
      <c r="D101" s="194" t="s">
        <v>260</v>
      </c>
      <c r="E101" s="222" t="s">
        <v>22</v>
      </c>
      <c r="F101" s="223" t="s">
        <v>1213</v>
      </c>
      <c r="G101" s="221"/>
      <c r="H101" s="224">
        <v>180</v>
      </c>
      <c r="I101" s="225"/>
      <c r="J101" s="221"/>
      <c r="K101" s="221"/>
      <c r="L101" s="226"/>
      <c r="M101" s="227"/>
      <c r="N101" s="228"/>
      <c r="O101" s="228"/>
      <c r="P101" s="228"/>
      <c r="Q101" s="228"/>
      <c r="R101" s="228"/>
      <c r="S101" s="228"/>
      <c r="T101" s="229"/>
      <c r="AT101" s="230" t="s">
        <v>260</v>
      </c>
      <c r="AU101" s="230" t="s">
        <v>89</v>
      </c>
      <c r="AV101" s="11" t="s">
        <v>89</v>
      </c>
      <c r="AW101" s="11" t="s">
        <v>43</v>
      </c>
      <c r="AX101" s="11" t="s">
        <v>80</v>
      </c>
      <c r="AY101" s="230" t="s">
        <v>159</v>
      </c>
    </row>
    <row r="102" spans="2:65" s="12" customFormat="1" ht="13.5">
      <c r="B102" s="231"/>
      <c r="C102" s="232"/>
      <c r="D102" s="197" t="s">
        <v>260</v>
      </c>
      <c r="E102" s="233" t="s">
        <v>22</v>
      </c>
      <c r="F102" s="234" t="s">
        <v>266</v>
      </c>
      <c r="G102" s="232"/>
      <c r="H102" s="235">
        <v>372</v>
      </c>
      <c r="I102" s="236"/>
      <c r="J102" s="232"/>
      <c r="K102" s="232"/>
      <c r="L102" s="237"/>
      <c r="M102" s="238"/>
      <c r="N102" s="239"/>
      <c r="O102" s="239"/>
      <c r="P102" s="239"/>
      <c r="Q102" s="239"/>
      <c r="R102" s="239"/>
      <c r="S102" s="239"/>
      <c r="T102" s="240"/>
      <c r="AT102" s="241" t="s">
        <v>260</v>
      </c>
      <c r="AU102" s="241" t="s">
        <v>89</v>
      </c>
      <c r="AV102" s="12" t="s">
        <v>165</v>
      </c>
      <c r="AW102" s="12" t="s">
        <v>43</v>
      </c>
      <c r="AX102" s="12" t="s">
        <v>24</v>
      </c>
      <c r="AY102" s="241" t="s">
        <v>159</v>
      </c>
    </row>
    <row r="103" spans="2:65" s="1" customFormat="1" ht="22.5" customHeight="1">
      <c r="B103" s="40"/>
      <c r="C103" s="182" t="s">
        <v>185</v>
      </c>
      <c r="D103" s="182" t="s">
        <v>160</v>
      </c>
      <c r="E103" s="183" t="s">
        <v>1158</v>
      </c>
      <c r="F103" s="184" t="s">
        <v>1159</v>
      </c>
      <c r="G103" s="185" t="s">
        <v>356</v>
      </c>
      <c r="H103" s="186">
        <v>37</v>
      </c>
      <c r="I103" s="187"/>
      <c r="J103" s="188">
        <f>ROUND(I103*H103,2)</f>
        <v>0</v>
      </c>
      <c r="K103" s="184" t="s">
        <v>164</v>
      </c>
      <c r="L103" s="60"/>
      <c r="M103" s="189" t="s">
        <v>22</v>
      </c>
      <c r="N103" s="190" t="s">
        <v>51</v>
      </c>
      <c r="O103" s="41"/>
      <c r="P103" s="191">
        <f>O103*H103</f>
        <v>0</v>
      </c>
      <c r="Q103" s="191">
        <v>0</v>
      </c>
      <c r="R103" s="191">
        <f>Q103*H103</f>
        <v>0</v>
      </c>
      <c r="S103" s="191">
        <v>0</v>
      </c>
      <c r="T103" s="192">
        <f>S103*H103</f>
        <v>0</v>
      </c>
      <c r="AR103" s="23" t="s">
        <v>165</v>
      </c>
      <c r="AT103" s="23" t="s">
        <v>160</v>
      </c>
      <c r="AU103" s="23" t="s">
        <v>89</v>
      </c>
      <c r="AY103" s="23" t="s">
        <v>159</v>
      </c>
      <c r="BE103" s="193">
        <f>IF(N103="základní",J103,0)</f>
        <v>0</v>
      </c>
      <c r="BF103" s="193">
        <f>IF(N103="snížená",J103,0)</f>
        <v>0</v>
      </c>
      <c r="BG103" s="193">
        <f>IF(N103="zákl. přenesená",J103,0)</f>
        <v>0</v>
      </c>
      <c r="BH103" s="193">
        <f>IF(N103="sníž. přenesená",J103,0)</f>
        <v>0</v>
      </c>
      <c r="BI103" s="193">
        <f>IF(N103="nulová",J103,0)</f>
        <v>0</v>
      </c>
      <c r="BJ103" s="23" t="s">
        <v>24</v>
      </c>
      <c r="BK103" s="193">
        <f>ROUND(I103*H103,2)</f>
        <v>0</v>
      </c>
      <c r="BL103" s="23" t="s">
        <v>165</v>
      </c>
      <c r="BM103" s="23" t="s">
        <v>1214</v>
      </c>
    </row>
    <row r="104" spans="2:65" s="1" customFormat="1" ht="27">
      <c r="B104" s="40"/>
      <c r="C104" s="62"/>
      <c r="D104" s="194" t="s">
        <v>166</v>
      </c>
      <c r="E104" s="62"/>
      <c r="F104" s="195" t="s">
        <v>1161</v>
      </c>
      <c r="G104" s="62"/>
      <c r="H104" s="62"/>
      <c r="I104" s="155"/>
      <c r="J104" s="62"/>
      <c r="K104" s="62"/>
      <c r="L104" s="60"/>
      <c r="M104" s="196"/>
      <c r="N104" s="41"/>
      <c r="O104" s="41"/>
      <c r="P104" s="41"/>
      <c r="Q104" s="41"/>
      <c r="R104" s="41"/>
      <c r="S104" s="41"/>
      <c r="T104" s="77"/>
      <c r="AT104" s="23" t="s">
        <v>166</v>
      </c>
      <c r="AU104" s="23" t="s">
        <v>89</v>
      </c>
    </row>
    <row r="105" spans="2:65" s="10" customFormat="1" ht="13.5">
      <c r="B105" s="209"/>
      <c r="C105" s="210"/>
      <c r="D105" s="194" t="s">
        <v>260</v>
      </c>
      <c r="E105" s="211" t="s">
        <v>22</v>
      </c>
      <c r="F105" s="212" t="s">
        <v>1162</v>
      </c>
      <c r="G105" s="210"/>
      <c r="H105" s="213" t="s">
        <v>22</v>
      </c>
      <c r="I105" s="214"/>
      <c r="J105" s="210"/>
      <c r="K105" s="210"/>
      <c r="L105" s="215"/>
      <c r="M105" s="216"/>
      <c r="N105" s="217"/>
      <c r="O105" s="217"/>
      <c r="P105" s="217"/>
      <c r="Q105" s="217"/>
      <c r="R105" s="217"/>
      <c r="S105" s="217"/>
      <c r="T105" s="218"/>
      <c r="AT105" s="219" t="s">
        <v>260</v>
      </c>
      <c r="AU105" s="219" t="s">
        <v>89</v>
      </c>
      <c r="AV105" s="10" t="s">
        <v>24</v>
      </c>
      <c r="AW105" s="10" t="s">
        <v>43</v>
      </c>
      <c r="AX105" s="10" t="s">
        <v>80</v>
      </c>
      <c r="AY105" s="219" t="s">
        <v>159</v>
      </c>
    </row>
    <row r="106" spans="2:65" s="11" customFormat="1" ht="13.5">
      <c r="B106" s="220"/>
      <c r="C106" s="221"/>
      <c r="D106" s="194" t="s">
        <v>260</v>
      </c>
      <c r="E106" s="222" t="s">
        <v>22</v>
      </c>
      <c r="F106" s="223" t="s">
        <v>1215</v>
      </c>
      <c r="G106" s="221"/>
      <c r="H106" s="224">
        <v>19</v>
      </c>
      <c r="I106" s="225"/>
      <c r="J106" s="221"/>
      <c r="K106" s="221"/>
      <c r="L106" s="226"/>
      <c r="M106" s="227"/>
      <c r="N106" s="228"/>
      <c r="O106" s="228"/>
      <c r="P106" s="228"/>
      <c r="Q106" s="228"/>
      <c r="R106" s="228"/>
      <c r="S106" s="228"/>
      <c r="T106" s="229"/>
      <c r="AT106" s="230" t="s">
        <v>260</v>
      </c>
      <c r="AU106" s="230" t="s">
        <v>89</v>
      </c>
      <c r="AV106" s="11" t="s">
        <v>89</v>
      </c>
      <c r="AW106" s="11" t="s">
        <v>43</v>
      </c>
      <c r="AX106" s="11" t="s">
        <v>80</v>
      </c>
      <c r="AY106" s="230" t="s">
        <v>159</v>
      </c>
    </row>
    <row r="107" spans="2:65" s="11" customFormat="1" ht="13.5">
      <c r="B107" s="220"/>
      <c r="C107" s="221"/>
      <c r="D107" s="194" t="s">
        <v>260</v>
      </c>
      <c r="E107" s="222" t="s">
        <v>22</v>
      </c>
      <c r="F107" s="223" t="s">
        <v>1216</v>
      </c>
      <c r="G107" s="221"/>
      <c r="H107" s="224">
        <v>18</v>
      </c>
      <c r="I107" s="225"/>
      <c r="J107" s="221"/>
      <c r="K107" s="221"/>
      <c r="L107" s="226"/>
      <c r="M107" s="227"/>
      <c r="N107" s="228"/>
      <c r="O107" s="228"/>
      <c r="P107" s="228"/>
      <c r="Q107" s="228"/>
      <c r="R107" s="228"/>
      <c r="S107" s="228"/>
      <c r="T107" s="229"/>
      <c r="AT107" s="230" t="s">
        <v>260</v>
      </c>
      <c r="AU107" s="230" t="s">
        <v>89</v>
      </c>
      <c r="AV107" s="11" t="s">
        <v>89</v>
      </c>
      <c r="AW107" s="11" t="s">
        <v>43</v>
      </c>
      <c r="AX107" s="11" t="s">
        <v>80</v>
      </c>
      <c r="AY107" s="230" t="s">
        <v>159</v>
      </c>
    </row>
    <row r="108" spans="2:65" s="12" customFormat="1" ht="13.5">
      <c r="B108" s="231"/>
      <c r="C108" s="232"/>
      <c r="D108" s="197" t="s">
        <v>260</v>
      </c>
      <c r="E108" s="233" t="s">
        <v>22</v>
      </c>
      <c r="F108" s="234" t="s">
        <v>266</v>
      </c>
      <c r="G108" s="232"/>
      <c r="H108" s="235">
        <v>37</v>
      </c>
      <c r="I108" s="236"/>
      <c r="J108" s="232"/>
      <c r="K108" s="232"/>
      <c r="L108" s="237"/>
      <c r="M108" s="238"/>
      <c r="N108" s="239"/>
      <c r="O108" s="239"/>
      <c r="P108" s="239"/>
      <c r="Q108" s="239"/>
      <c r="R108" s="239"/>
      <c r="S108" s="239"/>
      <c r="T108" s="240"/>
      <c r="AT108" s="241" t="s">
        <v>260</v>
      </c>
      <c r="AU108" s="241" t="s">
        <v>89</v>
      </c>
      <c r="AV108" s="12" t="s">
        <v>165</v>
      </c>
      <c r="AW108" s="12" t="s">
        <v>43</v>
      </c>
      <c r="AX108" s="12" t="s">
        <v>24</v>
      </c>
      <c r="AY108" s="241" t="s">
        <v>159</v>
      </c>
    </row>
    <row r="109" spans="2:65" s="1" customFormat="1" ht="31.5" customHeight="1">
      <c r="B109" s="40"/>
      <c r="C109" s="182" t="s">
        <v>178</v>
      </c>
      <c r="D109" s="182" t="s">
        <v>160</v>
      </c>
      <c r="E109" s="183" t="s">
        <v>1167</v>
      </c>
      <c r="F109" s="184" t="s">
        <v>1168</v>
      </c>
      <c r="G109" s="185" t="s">
        <v>356</v>
      </c>
      <c r="H109" s="186">
        <v>1148</v>
      </c>
      <c r="I109" s="187"/>
      <c r="J109" s="188">
        <f>ROUND(I109*H109,2)</f>
        <v>0</v>
      </c>
      <c r="K109" s="184" t="s">
        <v>164</v>
      </c>
      <c r="L109" s="60"/>
      <c r="M109" s="189" t="s">
        <v>22</v>
      </c>
      <c r="N109" s="190" t="s">
        <v>51</v>
      </c>
      <c r="O109" s="41"/>
      <c r="P109" s="191">
        <f>O109*H109</f>
        <v>0</v>
      </c>
      <c r="Q109" s="191">
        <v>0</v>
      </c>
      <c r="R109" s="191">
        <f>Q109*H109</f>
        <v>0</v>
      </c>
      <c r="S109" s="191">
        <v>0</v>
      </c>
      <c r="T109" s="192">
        <f>S109*H109</f>
        <v>0</v>
      </c>
      <c r="AR109" s="23" t="s">
        <v>165</v>
      </c>
      <c r="AT109" s="23" t="s">
        <v>160</v>
      </c>
      <c r="AU109" s="23" t="s">
        <v>89</v>
      </c>
      <c r="AY109" s="23" t="s">
        <v>159</v>
      </c>
      <c r="BE109" s="193">
        <f>IF(N109="základní",J109,0)</f>
        <v>0</v>
      </c>
      <c r="BF109" s="193">
        <f>IF(N109="snížená",J109,0)</f>
        <v>0</v>
      </c>
      <c r="BG109" s="193">
        <f>IF(N109="zákl. přenesená",J109,0)</f>
        <v>0</v>
      </c>
      <c r="BH109" s="193">
        <f>IF(N109="sníž. přenesená",J109,0)</f>
        <v>0</v>
      </c>
      <c r="BI109" s="193">
        <f>IF(N109="nulová",J109,0)</f>
        <v>0</v>
      </c>
      <c r="BJ109" s="23" t="s">
        <v>24</v>
      </c>
      <c r="BK109" s="193">
        <f>ROUND(I109*H109,2)</f>
        <v>0</v>
      </c>
      <c r="BL109" s="23" t="s">
        <v>165</v>
      </c>
      <c r="BM109" s="23" t="s">
        <v>1217</v>
      </c>
    </row>
    <row r="110" spans="2:65" s="1" customFormat="1" ht="27">
      <c r="B110" s="40"/>
      <c r="C110" s="62"/>
      <c r="D110" s="194" t="s">
        <v>166</v>
      </c>
      <c r="E110" s="62"/>
      <c r="F110" s="195" t="s">
        <v>1161</v>
      </c>
      <c r="G110" s="62"/>
      <c r="H110" s="62"/>
      <c r="I110" s="155"/>
      <c r="J110" s="62"/>
      <c r="K110" s="62"/>
      <c r="L110" s="60"/>
      <c r="M110" s="196"/>
      <c r="N110" s="41"/>
      <c r="O110" s="41"/>
      <c r="P110" s="41"/>
      <c r="Q110" s="41"/>
      <c r="R110" s="41"/>
      <c r="S110" s="41"/>
      <c r="T110" s="77"/>
      <c r="AT110" s="23" t="s">
        <v>166</v>
      </c>
      <c r="AU110" s="23" t="s">
        <v>89</v>
      </c>
    </row>
    <row r="111" spans="2:65" s="10" customFormat="1" ht="13.5">
      <c r="B111" s="209"/>
      <c r="C111" s="210"/>
      <c r="D111" s="194" t="s">
        <v>260</v>
      </c>
      <c r="E111" s="211" t="s">
        <v>22</v>
      </c>
      <c r="F111" s="212" t="s">
        <v>1162</v>
      </c>
      <c r="G111" s="210"/>
      <c r="H111" s="213" t="s">
        <v>22</v>
      </c>
      <c r="I111" s="214"/>
      <c r="J111" s="210"/>
      <c r="K111" s="210"/>
      <c r="L111" s="215"/>
      <c r="M111" s="216"/>
      <c r="N111" s="217"/>
      <c r="O111" s="217"/>
      <c r="P111" s="217"/>
      <c r="Q111" s="217"/>
      <c r="R111" s="217"/>
      <c r="S111" s="217"/>
      <c r="T111" s="218"/>
      <c r="AT111" s="219" t="s">
        <v>260</v>
      </c>
      <c r="AU111" s="219" t="s">
        <v>89</v>
      </c>
      <c r="AV111" s="10" t="s">
        <v>24</v>
      </c>
      <c r="AW111" s="10" t="s">
        <v>43</v>
      </c>
      <c r="AX111" s="10" t="s">
        <v>80</v>
      </c>
      <c r="AY111" s="219" t="s">
        <v>159</v>
      </c>
    </row>
    <row r="112" spans="2:65" s="11" customFormat="1" ht="13.5">
      <c r="B112" s="220"/>
      <c r="C112" s="221"/>
      <c r="D112" s="194" t="s">
        <v>260</v>
      </c>
      <c r="E112" s="222" t="s">
        <v>22</v>
      </c>
      <c r="F112" s="223" t="s">
        <v>1218</v>
      </c>
      <c r="G112" s="221"/>
      <c r="H112" s="224">
        <v>608</v>
      </c>
      <c r="I112" s="225"/>
      <c r="J112" s="221"/>
      <c r="K112" s="221"/>
      <c r="L112" s="226"/>
      <c r="M112" s="227"/>
      <c r="N112" s="228"/>
      <c r="O112" s="228"/>
      <c r="P112" s="228"/>
      <c r="Q112" s="228"/>
      <c r="R112" s="228"/>
      <c r="S112" s="228"/>
      <c r="T112" s="229"/>
      <c r="AT112" s="230" t="s">
        <v>260</v>
      </c>
      <c r="AU112" s="230" t="s">
        <v>89</v>
      </c>
      <c r="AV112" s="11" t="s">
        <v>89</v>
      </c>
      <c r="AW112" s="11" t="s">
        <v>43</v>
      </c>
      <c r="AX112" s="11" t="s">
        <v>80</v>
      </c>
      <c r="AY112" s="230" t="s">
        <v>159</v>
      </c>
    </row>
    <row r="113" spans="2:65" s="11" customFormat="1" ht="13.5">
      <c r="B113" s="220"/>
      <c r="C113" s="221"/>
      <c r="D113" s="194" t="s">
        <v>260</v>
      </c>
      <c r="E113" s="222" t="s">
        <v>22</v>
      </c>
      <c r="F113" s="223" t="s">
        <v>1219</v>
      </c>
      <c r="G113" s="221"/>
      <c r="H113" s="224">
        <v>540</v>
      </c>
      <c r="I113" s="225"/>
      <c r="J113" s="221"/>
      <c r="K113" s="221"/>
      <c r="L113" s="226"/>
      <c r="M113" s="227"/>
      <c r="N113" s="228"/>
      <c r="O113" s="228"/>
      <c r="P113" s="228"/>
      <c r="Q113" s="228"/>
      <c r="R113" s="228"/>
      <c r="S113" s="228"/>
      <c r="T113" s="229"/>
      <c r="AT113" s="230" t="s">
        <v>260</v>
      </c>
      <c r="AU113" s="230" t="s">
        <v>89</v>
      </c>
      <c r="AV113" s="11" t="s">
        <v>89</v>
      </c>
      <c r="AW113" s="11" t="s">
        <v>43</v>
      </c>
      <c r="AX113" s="11" t="s">
        <v>80</v>
      </c>
      <c r="AY113" s="230" t="s">
        <v>159</v>
      </c>
    </row>
    <row r="114" spans="2:65" s="12" customFormat="1" ht="13.5">
      <c r="B114" s="231"/>
      <c r="C114" s="232"/>
      <c r="D114" s="197" t="s">
        <v>260</v>
      </c>
      <c r="E114" s="233" t="s">
        <v>22</v>
      </c>
      <c r="F114" s="234" t="s">
        <v>266</v>
      </c>
      <c r="G114" s="232"/>
      <c r="H114" s="235">
        <v>1148</v>
      </c>
      <c r="I114" s="236"/>
      <c r="J114" s="232"/>
      <c r="K114" s="232"/>
      <c r="L114" s="237"/>
      <c r="M114" s="238"/>
      <c r="N114" s="239"/>
      <c r="O114" s="239"/>
      <c r="P114" s="239"/>
      <c r="Q114" s="239"/>
      <c r="R114" s="239"/>
      <c r="S114" s="239"/>
      <c r="T114" s="240"/>
      <c r="AT114" s="241" t="s">
        <v>260</v>
      </c>
      <c r="AU114" s="241" t="s">
        <v>89</v>
      </c>
      <c r="AV114" s="12" t="s">
        <v>165</v>
      </c>
      <c r="AW114" s="12" t="s">
        <v>43</v>
      </c>
      <c r="AX114" s="12" t="s">
        <v>24</v>
      </c>
      <c r="AY114" s="241" t="s">
        <v>159</v>
      </c>
    </row>
    <row r="115" spans="2:65" s="1" customFormat="1" ht="22.5" customHeight="1">
      <c r="B115" s="40"/>
      <c r="C115" s="182" t="s">
        <v>192</v>
      </c>
      <c r="D115" s="182" t="s">
        <v>160</v>
      </c>
      <c r="E115" s="183" t="s">
        <v>1172</v>
      </c>
      <c r="F115" s="184" t="s">
        <v>1173</v>
      </c>
      <c r="G115" s="185" t="s">
        <v>356</v>
      </c>
      <c r="H115" s="186">
        <v>561</v>
      </c>
      <c r="I115" s="187"/>
      <c r="J115" s="188">
        <f>ROUND(I115*H115,2)</f>
        <v>0</v>
      </c>
      <c r="K115" s="184" t="s">
        <v>164</v>
      </c>
      <c r="L115" s="60"/>
      <c r="M115" s="189" t="s">
        <v>22</v>
      </c>
      <c r="N115" s="190" t="s">
        <v>51</v>
      </c>
      <c r="O115" s="41"/>
      <c r="P115" s="191">
        <f>O115*H115</f>
        <v>0</v>
      </c>
      <c r="Q115" s="191">
        <v>0</v>
      </c>
      <c r="R115" s="191">
        <f>Q115*H115</f>
        <v>0</v>
      </c>
      <c r="S115" s="191">
        <v>0</v>
      </c>
      <c r="T115" s="192">
        <f>S115*H115</f>
        <v>0</v>
      </c>
      <c r="AR115" s="23" t="s">
        <v>165</v>
      </c>
      <c r="AT115" s="23" t="s">
        <v>160</v>
      </c>
      <c r="AU115" s="23" t="s">
        <v>89</v>
      </c>
      <c r="AY115" s="23" t="s">
        <v>159</v>
      </c>
      <c r="BE115" s="193">
        <f>IF(N115="základní",J115,0)</f>
        <v>0</v>
      </c>
      <c r="BF115" s="193">
        <f>IF(N115="snížená",J115,0)</f>
        <v>0</v>
      </c>
      <c r="BG115" s="193">
        <f>IF(N115="zákl. přenesená",J115,0)</f>
        <v>0</v>
      </c>
      <c r="BH115" s="193">
        <f>IF(N115="sníž. přenesená",J115,0)</f>
        <v>0</v>
      </c>
      <c r="BI115" s="193">
        <f>IF(N115="nulová",J115,0)</f>
        <v>0</v>
      </c>
      <c r="BJ115" s="23" t="s">
        <v>24</v>
      </c>
      <c r="BK115" s="193">
        <f>ROUND(I115*H115,2)</f>
        <v>0</v>
      </c>
      <c r="BL115" s="23" t="s">
        <v>165</v>
      </c>
      <c r="BM115" s="23" t="s">
        <v>1220</v>
      </c>
    </row>
    <row r="116" spans="2:65" s="1" customFormat="1" ht="27">
      <c r="B116" s="40"/>
      <c r="C116" s="62"/>
      <c r="D116" s="194" t="s">
        <v>166</v>
      </c>
      <c r="E116" s="62"/>
      <c r="F116" s="195" t="s">
        <v>1175</v>
      </c>
      <c r="G116" s="62"/>
      <c r="H116" s="62"/>
      <c r="I116" s="155"/>
      <c r="J116" s="62"/>
      <c r="K116" s="62"/>
      <c r="L116" s="60"/>
      <c r="M116" s="196"/>
      <c r="N116" s="41"/>
      <c r="O116" s="41"/>
      <c r="P116" s="41"/>
      <c r="Q116" s="41"/>
      <c r="R116" s="41"/>
      <c r="S116" s="41"/>
      <c r="T116" s="77"/>
      <c r="AT116" s="23" t="s">
        <v>166</v>
      </c>
      <c r="AU116" s="23" t="s">
        <v>89</v>
      </c>
    </row>
    <row r="117" spans="2:65" s="10" customFormat="1" ht="13.5">
      <c r="B117" s="209"/>
      <c r="C117" s="210"/>
      <c r="D117" s="194" t="s">
        <v>260</v>
      </c>
      <c r="E117" s="211" t="s">
        <v>22</v>
      </c>
      <c r="F117" s="212" t="s">
        <v>1176</v>
      </c>
      <c r="G117" s="210"/>
      <c r="H117" s="213" t="s">
        <v>22</v>
      </c>
      <c r="I117" s="214"/>
      <c r="J117" s="210"/>
      <c r="K117" s="210"/>
      <c r="L117" s="215"/>
      <c r="M117" s="216"/>
      <c r="N117" s="217"/>
      <c r="O117" s="217"/>
      <c r="P117" s="217"/>
      <c r="Q117" s="217"/>
      <c r="R117" s="217"/>
      <c r="S117" s="217"/>
      <c r="T117" s="218"/>
      <c r="AT117" s="219" t="s">
        <v>260</v>
      </c>
      <c r="AU117" s="219" t="s">
        <v>89</v>
      </c>
      <c r="AV117" s="10" t="s">
        <v>24</v>
      </c>
      <c r="AW117" s="10" t="s">
        <v>43</v>
      </c>
      <c r="AX117" s="10" t="s">
        <v>80</v>
      </c>
      <c r="AY117" s="219" t="s">
        <v>159</v>
      </c>
    </row>
    <row r="118" spans="2:65" s="11" customFormat="1" ht="13.5">
      <c r="B118" s="220"/>
      <c r="C118" s="221"/>
      <c r="D118" s="194" t="s">
        <v>260</v>
      </c>
      <c r="E118" s="222" t="s">
        <v>22</v>
      </c>
      <c r="F118" s="223" t="s">
        <v>1221</v>
      </c>
      <c r="G118" s="221"/>
      <c r="H118" s="224">
        <v>276</v>
      </c>
      <c r="I118" s="225"/>
      <c r="J118" s="221"/>
      <c r="K118" s="221"/>
      <c r="L118" s="226"/>
      <c r="M118" s="227"/>
      <c r="N118" s="228"/>
      <c r="O118" s="228"/>
      <c r="P118" s="228"/>
      <c r="Q118" s="228"/>
      <c r="R118" s="228"/>
      <c r="S118" s="228"/>
      <c r="T118" s="229"/>
      <c r="AT118" s="230" t="s">
        <v>260</v>
      </c>
      <c r="AU118" s="230" t="s">
        <v>89</v>
      </c>
      <c r="AV118" s="11" t="s">
        <v>89</v>
      </c>
      <c r="AW118" s="11" t="s">
        <v>43</v>
      </c>
      <c r="AX118" s="11" t="s">
        <v>80</v>
      </c>
      <c r="AY118" s="230" t="s">
        <v>159</v>
      </c>
    </row>
    <row r="119" spans="2:65" s="11" customFormat="1" ht="13.5">
      <c r="B119" s="220"/>
      <c r="C119" s="221"/>
      <c r="D119" s="194" t="s">
        <v>260</v>
      </c>
      <c r="E119" s="222" t="s">
        <v>22</v>
      </c>
      <c r="F119" s="223" t="s">
        <v>1222</v>
      </c>
      <c r="G119" s="221"/>
      <c r="H119" s="224">
        <v>285</v>
      </c>
      <c r="I119" s="225"/>
      <c r="J119" s="221"/>
      <c r="K119" s="221"/>
      <c r="L119" s="226"/>
      <c r="M119" s="227"/>
      <c r="N119" s="228"/>
      <c r="O119" s="228"/>
      <c r="P119" s="228"/>
      <c r="Q119" s="228"/>
      <c r="R119" s="228"/>
      <c r="S119" s="228"/>
      <c r="T119" s="229"/>
      <c r="AT119" s="230" t="s">
        <v>260</v>
      </c>
      <c r="AU119" s="230" t="s">
        <v>89</v>
      </c>
      <c r="AV119" s="11" t="s">
        <v>89</v>
      </c>
      <c r="AW119" s="11" t="s">
        <v>43</v>
      </c>
      <c r="AX119" s="11" t="s">
        <v>80</v>
      </c>
      <c r="AY119" s="230" t="s">
        <v>159</v>
      </c>
    </row>
    <row r="120" spans="2:65" s="12" customFormat="1" ht="13.5">
      <c r="B120" s="231"/>
      <c r="C120" s="232"/>
      <c r="D120" s="197" t="s">
        <v>260</v>
      </c>
      <c r="E120" s="233" t="s">
        <v>22</v>
      </c>
      <c r="F120" s="234" t="s">
        <v>266</v>
      </c>
      <c r="G120" s="232"/>
      <c r="H120" s="235">
        <v>561</v>
      </c>
      <c r="I120" s="236"/>
      <c r="J120" s="232"/>
      <c r="K120" s="232"/>
      <c r="L120" s="237"/>
      <c r="M120" s="238"/>
      <c r="N120" s="239"/>
      <c r="O120" s="239"/>
      <c r="P120" s="239"/>
      <c r="Q120" s="239"/>
      <c r="R120" s="239"/>
      <c r="S120" s="239"/>
      <c r="T120" s="240"/>
      <c r="AT120" s="241" t="s">
        <v>260</v>
      </c>
      <c r="AU120" s="241" t="s">
        <v>89</v>
      </c>
      <c r="AV120" s="12" t="s">
        <v>165</v>
      </c>
      <c r="AW120" s="12" t="s">
        <v>43</v>
      </c>
      <c r="AX120" s="12" t="s">
        <v>24</v>
      </c>
      <c r="AY120" s="241" t="s">
        <v>159</v>
      </c>
    </row>
    <row r="121" spans="2:65" s="1" customFormat="1" ht="31.5" customHeight="1">
      <c r="B121" s="40"/>
      <c r="C121" s="182" t="s">
        <v>183</v>
      </c>
      <c r="D121" s="182" t="s">
        <v>160</v>
      </c>
      <c r="E121" s="183" t="s">
        <v>1181</v>
      </c>
      <c r="F121" s="184" t="s">
        <v>1182</v>
      </c>
      <c r="G121" s="185" t="s">
        <v>356</v>
      </c>
      <c r="H121" s="186">
        <v>17382</v>
      </c>
      <c r="I121" s="187"/>
      <c r="J121" s="188">
        <f>ROUND(I121*H121,2)</f>
        <v>0</v>
      </c>
      <c r="K121" s="184" t="s">
        <v>164</v>
      </c>
      <c r="L121" s="60"/>
      <c r="M121" s="189" t="s">
        <v>22</v>
      </c>
      <c r="N121" s="190" t="s">
        <v>51</v>
      </c>
      <c r="O121" s="41"/>
      <c r="P121" s="191">
        <f>O121*H121</f>
        <v>0</v>
      </c>
      <c r="Q121" s="191">
        <v>0</v>
      </c>
      <c r="R121" s="191">
        <f>Q121*H121</f>
        <v>0</v>
      </c>
      <c r="S121" s="191">
        <v>0</v>
      </c>
      <c r="T121" s="192">
        <f>S121*H121</f>
        <v>0</v>
      </c>
      <c r="AR121" s="23" t="s">
        <v>165</v>
      </c>
      <c r="AT121" s="23" t="s">
        <v>160</v>
      </c>
      <c r="AU121" s="23" t="s">
        <v>89</v>
      </c>
      <c r="AY121" s="23" t="s">
        <v>159</v>
      </c>
      <c r="BE121" s="193">
        <f>IF(N121="základní",J121,0)</f>
        <v>0</v>
      </c>
      <c r="BF121" s="193">
        <f>IF(N121="snížená",J121,0)</f>
        <v>0</v>
      </c>
      <c r="BG121" s="193">
        <f>IF(N121="zákl. přenesená",J121,0)</f>
        <v>0</v>
      </c>
      <c r="BH121" s="193">
        <f>IF(N121="sníž. přenesená",J121,0)</f>
        <v>0</v>
      </c>
      <c r="BI121" s="193">
        <f>IF(N121="nulová",J121,0)</f>
        <v>0</v>
      </c>
      <c r="BJ121" s="23" t="s">
        <v>24</v>
      </c>
      <c r="BK121" s="193">
        <f>ROUND(I121*H121,2)</f>
        <v>0</v>
      </c>
      <c r="BL121" s="23" t="s">
        <v>165</v>
      </c>
      <c r="BM121" s="23" t="s">
        <v>1223</v>
      </c>
    </row>
    <row r="122" spans="2:65" s="1" customFormat="1" ht="27">
      <c r="B122" s="40"/>
      <c r="C122" s="62"/>
      <c r="D122" s="194" t="s">
        <v>166</v>
      </c>
      <c r="E122" s="62"/>
      <c r="F122" s="195" t="s">
        <v>1175</v>
      </c>
      <c r="G122" s="62"/>
      <c r="H122" s="62"/>
      <c r="I122" s="155"/>
      <c r="J122" s="62"/>
      <c r="K122" s="62"/>
      <c r="L122" s="60"/>
      <c r="M122" s="196"/>
      <c r="N122" s="41"/>
      <c r="O122" s="41"/>
      <c r="P122" s="41"/>
      <c r="Q122" s="41"/>
      <c r="R122" s="41"/>
      <c r="S122" s="41"/>
      <c r="T122" s="77"/>
      <c r="AT122" s="23" t="s">
        <v>166</v>
      </c>
      <c r="AU122" s="23" t="s">
        <v>89</v>
      </c>
    </row>
    <row r="123" spans="2:65" s="10" customFormat="1" ht="13.5">
      <c r="B123" s="209"/>
      <c r="C123" s="210"/>
      <c r="D123" s="194" t="s">
        <v>260</v>
      </c>
      <c r="E123" s="211" t="s">
        <v>22</v>
      </c>
      <c r="F123" s="212" t="s">
        <v>1176</v>
      </c>
      <c r="G123" s="210"/>
      <c r="H123" s="213" t="s">
        <v>22</v>
      </c>
      <c r="I123" s="214"/>
      <c r="J123" s="210"/>
      <c r="K123" s="210"/>
      <c r="L123" s="215"/>
      <c r="M123" s="216"/>
      <c r="N123" s="217"/>
      <c r="O123" s="217"/>
      <c r="P123" s="217"/>
      <c r="Q123" s="217"/>
      <c r="R123" s="217"/>
      <c r="S123" s="217"/>
      <c r="T123" s="218"/>
      <c r="AT123" s="219" t="s">
        <v>260</v>
      </c>
      <c r="AU123" s="219" t="s">
        <v>89</v>
      </c>
      <c r="AV123" s="10" t="s">
        <v>24</v>
      </c>
      <c r="AW123" s="10" t="s">
        <v>43</v>
      </c>
      <c r="AX123" s="10" t="s">
        <v>80</v>
      </c>
      <c r="AY123" s="219" t="s">
        <v>159</v>
      </c>
    </row>
    <row r="124" spans="2:65" s="11" customFormat="1" ht="13.5">
      <c r="B124" s="220"/>
      <c r="C124" s="221"/>
      <c r="D124" s="194" t="s">
        <v>260</v>
      </c>
      <c r="E124" s="222" t="s">
        <v>22</v>
      </c>
      <c r="F124" s="223" t="s">
        <v>1224</v>
      </c>
      <c r="G124" s="221"/>
      <c r="H124" s="224">
        <v>8832</v>
      </c>
      <c r="I124" s="225"/>
      <c r="J124" s="221"/>
      <c r="K124" s="221"/>
      <c r="L124" s="226"/>
      <c r="M124" s="227"/>
      <c r="N124" s="228"/>
      <c r="O124" s="228"/>
      <c r="P124" s="228"/>
      <c r="Q124" s="228"/>
      <c r="R124" s="228"/>
      <c r="S124" s="228"/>
      <c r="T124" s="229"/>
      <c r="AT124" s="230" t="s">
        <v>260</v>
      </c>
      <c r="AU124" s="230" t="s">
        <v>89</v>
      </c>
      <c r="AV124" s="11" t="s">
        <v>89</v>
      </c>
      <c r="AW124" s="11" t="s">
        <v>43</v>
      </c>
      <c r="AX124" s="11" t="s">
        <v>80</v>
      </c>
      <c r="AY124" s="230" t="s">
        <v>159</v>
      </c>
    </row>
    <row r="125" spans="2:65" s="11" customFormat="1" ht="13.5">
      <c r="B125" s="220"/>
      <c r="C125" s="221"/>
      <c r="D125" s="194" t="s">
        <v>260</v>
      </c>
      <c r="E125" s="222" t="s">
        <v>22</v>
      </c>
      <c r="F125" s="223" t="s">
        <v>1225</v>
      </c>
      <c r="G125" s="221"/>
      <c r="H125" s="224">
        <v>8550</v>
      </c>
      <c r="I125" s="225"/>
      <c r="J125" s="221"/>
      <c r="K125" s="221"/>
      <c r="L125" s="226"/>
      <c r="M125" s="227"/>
      <c r="N125" s="228"/>
      <c r="O125" s="228"/>
      <c r="P125" s="228"/>
      <c r="Q125" s="228"/>
      <c r="R125" s="228"/>
      <c r="S125" s="228"/>
      <c r="T125" s="229"/>
      <c r="AT125" s="230" t="s">
        <v>260</v>
      </c>
      <c r="AU125" s="230" t="s">
        <v>89</v>
      </c>
      <c r="AV125" s="11" t="s">
        <v>89</v>
      </c>
      <c r="AW125" s="11" t="s">
        <v>43</v>
      </c>
      <c r="AX125" s="11" t="s">
        <v>80</v>
      </c>
      <c r="AY125" s="230" t="s">
        <v>159</v>
      </c>
    </row>
    <row r="126" spans="2:65" s="12" customFormat="1" ht="13.5">
      <c r="B126" s="231"/>
      <c r="C126" s="232"/>
      <c r="D126" s="197" t="s">
        <v>260</v>
      </c>
      <c r="E126" s="233" t="s">
        <v>22</v>
      </c>
      <c r="F126" s="234" t="s">
        <v>266</v>
      </c>
      <c r="G126" s="232"/>
      <c r="H126" s="235">
        <v>17382</v>
      </c>
      <c r="I126" s="236"/>
      <c r="J126" s="232"/>
      <c r="K126" s="232"/>
      <c r="L126" s="237"/>
      <c r="M126" s="238"/>
      <c r="N126" s="239"/>
      <c r="O126" s="239"/>
      <c r="P126" s="239"/>
      <c r="Q126" s="239"/>
      <c r="R126" s="239"/>
      <c r="S126" s="239"/>
      <c r="T126" s="240"/>
      <c r="AT126" s="241" t="s">
        <v>260</v>
      </c>
      <c r="AU126" s="241" t="s">
        <v>89</v>
      </c>
      <c r="AV126" s="12" t="s">
        <v>165</v>
      </c>
      <c r="AW126" s="12" t="s">
        <v>43</v>
      </c>
      <c r="AX126" s="12" t="s">
        <v>24</v>
      </c>
      <c r="AY126" s="241" t="s">
        <v>159</v>
      </c>
    </row>
    <row r="127" spans="2:65" s="1" customFormat="1" ht="22.5" customHeight="1">
      <c r="B127" s="40"/>
      <c r="C127" s="182" t="s">
        <v>204</v>
      </c>
      <c r="D127" s="182" t="s">
        <v>160</v>
      </c>
      <c r="E127" s="183" t="s">
        <v>990</v>
      </c>
      <c r="F127" s="184" t="s">
        <v>991</v>
      </c>
      <c r="G127" s="185" t="s">
        <v>163</v>
      </c>
      <c r="H127" s="186">
        <v>42</v>
      </c>
      <c r="I127" s="187"/>
      <c r="J127" s="188">
        <f>ROUND(I127*H127,2)</f>
        <v>0</v>
      </c>
      <c r="K127" s="184" t="s">
        <v>22</v>
      </c>
      <c r="L127" s="60"/>
      <c r="M127" s="189" t="s">
        <v>22</v>
      </c>
      <c r="N127" s="190" t="s">
        <v>51</v>
      </c>
      <c r="O127" s="41"/>
      <c r="P127" s="191">
        <f>O127*H127</f>
        <v>0</v>
      </c>
      <c r="Q127" s="191">
        <v>0</v>
      </c>
      <c r="R127" s="191">
        <f>Q127*H127</f>
        <v>0</v>
      </c>
      <c r="S127" s="191">
        <v>0</v>
      </c>
      <c r="T127" s="192">
        <f>S127*H127</f>
        <v>0</v>
      </c>
      <c r="AR127" s="23" t="s">
        <v>165</v>
      </c>
      <c r="AT127" s="23" t="s">
        <v>160</v>
      </c>
      <c r="AU127" s="23" t="s">
        <v>89</v>
      </c>
      <c r="AY127" s="23" t="s">
        <v>159</v>
      </c>
      <c r="BE127" s="193">
        <f>IF(N127="základní",J127,0)</f>
        <v>0</v>
      </c>
      <c r="BF127" s="193">
        <f>IF(N127="snížená",J127,0)</f>
        <v>0</v>
      </c>
      <c r="BG127" s="193">
        <f>IF(N127="zákl. přenesená",J127,0)</f>
        <v>0</v>
      </c>
      <c r="BH127" s="193">
        <f>IF(N127="sníž. přenesená",J127,0)</f>
        <v>0</v>
      </c>
      <c r="BI127" s="193">
        <f>IF(N127="nulová",J127,0)</f>
        <v>0</v>
      </c>
      <c r="BJ127" s="23" t="s">
        <v>24</v>
      </c>
      <c r="BK127" s="193">
        <f>ROUND(I127*H127,2)</f>
        <v>0</v>
      </c>
      <c r="BL127" s="23" t="s">
        <v>165</v>
      </c>
      <c r="BM127" s="23" t="s">
        <v>1226</v>
      </c>
    </row>
    <row r="128" spans="2:65" s="11" customFormat="1" ht="13.5">
      <c r="B128" s="220"/>
      <c r="C128" s="221"/>
      <c r="D128" s="194" t="s">
        <v>260</v>
      </c>
      <c r="E128" s="222" t="s">
        <v>22</v>
      </c>
      <c r="F128" s="223" t="s">
        <v>1227</v>
      </c>
      <c r="G128" s="221"/>
      <c r="H128" s="224">
        <v>21</v>
      </c>
      <c r="I128" s="225"/>
      <c r="J128" s="221"/>
      <c r="K128" s="221"/>
      <c r="L128" s="226"/>
      <c r="M128" s="227"/>
      <c r="N128" s="228"/>
      <c r="O128" s="228"/>
      <c r="P128" s="228"/>
      <c r="Q128" s="228"/>
      <c r="R128" s="228"/>
      <c r="S128" s="228"/>
      <c r="T128" s="229"/>
      <c r="AT128" s="230" t="s">
        <v>260</v>
      </c>
      <c r="AU128" s="230" t="s">
        <v>89</v>
      </c>
      <c r="AV128" s="11" t="s">
        <v>89</v>
      </c>
      <c r="AW128" s="11" t="s">
        <v>43</v>
      </c>
      <c r="AX128" s="11" t="s">
        <v>80</v>
      </c>
      <c r="AY128" s="230" t="s">
        <v>159</v>
      </c>
    </row>
    <row r="129" spans="2:65" s="11" customFormat="1" ht="13.5">
      <c r="B129" s="220"/>
      <c r="C129" s="221"/>
      <c r="D129" s="194" t="s">
        <v>260</v>
      </c>
      <c r="E129" s="222" t="s">
        <v>22</v>
      </c>
      <c r="F129" s="223" t="s">
        <v>1228</v>
      </c>
      <c r="G129" s="221"/>
      <c r="H129" s="224">
        <v>21</v>
      </c>
      <c r="I129" s="225"/>
      <c r="J129" s="221"/>
      <c r="K129" s="221"/>
      <c r="L129" s="226"/>
      <c r="M129" s="227"/>
      <c r="N129" s="228"/>
      <c r="O129" s="228"/>
      <c r="P129" s="228"/>
      <c r="Q129" s="228"/>
      <c r="R129" s="228"/>
      <c r="S129" s="228"/>
      <c r="T129" s="229"/>
      <c r="AT129" s="230" t="s">
        <v>260</v>
      </c>
      <c r="AU129" s="230" t="s">
        <v>89</v>
      </c>
      <c r="AV129" s="11" t="s">
        <v>89</v>
      </c>
      <c r="AW129" s="11" t="s">
        <v>43</v>
      </c>
      <c r="AX129" s="11" t="s">
        <v>80</v>
      </c>
      <c r="AY129" s="230" t="s">
        <v>159</v>
      </c>
    </row>
    <row r="130" spans="2:65" s="12" customFormat="1" ht="13.5">
      <c r="B130" s="231"/>
      <c r="C130" s="232"/>
      <c r="D130" s="197" t="s">
        <v>260</v>
      </c>
      <c r="E130" s="233" t="s">
        <v>22</v>
      </c>
      <c r="F130" s="234" t="s">
        <v>266</v>
      </c>
      <c r="G130" s="232"/>
      <c r="H130" s="235">
        <v>42</v>
      </c>
      <c r="I130" s="236"/>
      <c r="J130" s="232"/>
      <c r="K130" s="232"/>
      <c r="L130" s="237"/>
      <c r="M130" s="238"/>
      <c r="N130" s="239"/>
      <c r="O130" s="239"/>
      <c r="P130" s="239"/>
      <c r="Q130" s="239"/>
      <c r="R130" s="239"/>
      <c r="S130" s="239"/>
      <c r="T130" s="240"/>
      <c r="AT130" s="241" t="s">
        <v>260</v>
      </c>
      <c r="AU130" s="241" t="s">
        <v>89</v>
      </c>
      <c r="AV130" s="12" t="s">
        <v>165</v>
      </c>
      <c r="AW130" s="12" t="s">
        <v>43</v>
      </c>
      <c r="AX130" s="12" t="s">
        <v>24</v>
      </c>
      <c r="AY130" s="241" t="s">
        <v>159</v>
      </c>
    </row>
    <row r="131" spans="2:65" s="1" customFormat="1" ht="22.5" customHeight="1">
      <c r="B131" s="40"/>
      <c r="C131" s="182" t="s">
        <v>29</v>
      </c>
      <c r="D131" s="182" t="s">
        <v>160</v>
      </c>
      <c r="E131" s="183" t="s">
        <v>1188</v>
      </c>
      <c r="F131" s="184" t="s">
        <v>1189</v>
      </c>
      <c r="G131" s="185" t="s">
        <v>356</v>
      </c>
      <c r="H131" s="186">
        <v>30</v>
      </c>
      <c r="I131" s="187"/>
      <c r="J131" s="188">
        <f>ROUND(I131*H131,2)</f>
        <v>0</v>
      </c>
      <c r="K131" s="184" t="s">
        <v>22</v>
      </c>
      <c r="L131" s="60"/>
      <c r="M131" s="189" t="s">
        <v>22</v>
      </c>
      <c r="N131" s="190" t="s">
        <v>51</v>
      </c>
      <c r="O131" s="41"/>
      <c r="P131" s="191">
        <f>O131*H131</f>
        <v>0</v>
      </c>
      <c r="Q131" s="191">
        <v>0</v>
      </c>
      <c r="R131" s="191">
        <f>Q131*H131</f>
        <v>0</v>
      </c>
      <c r="S131" s="191">
        <v>0</v>
      </c>
      <c r="T131" s="192">
        <f>S131*H131</f>
        <v>0</v>
      </c>
      <c r="AR131" s="23" t="s">
        <v>165</v>
      </c>
      <c r="AT131" s="23" t="s">
        <v>160</v>
      </c>
      <c r="AU131" s="23" t="s">
        <v>89</v>
      </c>
      <c r="AY131" s="23" t="s">
        <v>159</v>
      </c>
      <c r="BE131" s="193">
        <f>IF(N131="základní",J131,0)</f>
        <v>0</v>
      </c>
      <c r="BF131" s="193">
        <f>IF(N131="snížená",J131,0)</f>
        <v>0</v>
      </c>
      <c r="BG131" s="193">
        <f>IF(N131="zákl. přenesená",J131,0)</f>
        <v>0</v>
      </c>
      <c r="BH131" s="193">
        <f>IF(N131="sníž. přenesená",J131,0)</f>
        <v>0</v>
      </c>
      <c r="BI131" s="193">
        <f>IF(N131="nulová",J131,0)</f>
        <v>0</v>
      </c>
      <c r="BJ131" s="23" t="s">
        <v>24</v>
      </c>
      <c r="BK131" s="193">
        <f>ROUND(I131*H131,2)</f>
        <v>0</v>
      </c>
      <c r="BL131" s="23" t="s">
        <v>165</v>
      </c>
      <c r="BM131" s="23" t="s">
        <v>1229</v>
      </c>
    </row>
    <row r="132" spans="2:65" s="11" customFormat="1" ht="13.5">
      <c r="B132" s="220"/>
      <c r="C132" s="221"/>
      <c r="D132" s="194" t="s">
        <v>260</v>
      </c>
      <c r="E132" s="222" t="s">
        <v>22</v>
      </c>
      <c r="F132" s="223" t="s">
        <v>1230</v>
      </c>
      <c r="G132" s="221"/>
      <c r="H132" s="224">
        <v>10</v>
      </c>
      <c r="I132" s="225"/>
      <c r="J132" s="221"/>
      <c r="K132" s="221"/>
      <c r="L132" s="226"/>
      <c r="M132" s="227"/>
      <c r="N132" s="228"/>
      <c r="O132" s="228"/>
      <c r="P132" s="228"/>
      <c r="Q132" s="228"/>
      <c r="R132" s="228"/>
      <c r="S132" s="228"/>
      <c r="T132" s="229"/>
      <c r="AT132" s="230" t="s">
        <v>260</v>
      </c>
      <c r="AU132" s="230" t="s">
        <v>89</v>
      </c>
      <c r="AV132" s="11" t="s">
        <v>89</v>
      </c>
      <c r="AW132" s="11" t="s">
        <v>43</v>
      </c>
      <c r="AX132" s="11" t="s">
        <v>80</v>
      </c>
      <c r="AY132" s="230" t="s">
        <v>159</v>
      </c>
    </row>
    <row r="133" spans="2:65" s="11" customFormat="1" ht="13.5">
      <c r="B133" s="220"/>
      <c r="C133" s="221"/>
      <c r="D133" s="194" t="s">
        <v>260</v>
      </c>
      <c r="E133" s="222" t="s">
        <v>22</v>
      </c>
      <c r="F133" s="223" t="s">
        <v>1231</v>
      </c>
      <c r="G133" s="221"/>
      <c r="H133" s="224">
        <v>20</v>
      </c>
      <c r="I133" s="225"/>
      <c r="J133" s="221"/>
      <c r="K133" s="221"/>
      <c r="L133" s="226"/>
      <c r="M133" s="227"/>
      <c r="N133" s="228"/>
      <c r="O133" s="228"/>
      <c r="P133" s="228"/>
      <c r="Q133" s="228"/>
      <c r="R133" s="228"/>
      <c r="S133" s="228"/>
      <c r="T133" s="229"/>
      <c r="AT133" s="230" t="s">
        <v>260</v>
      </c>
      <c r="AU133" s="230" t="s">
        <v>89</v>
      </c>
      <c r="AV133" s="11" t="s">
        <v>89</v>
      </c>
      <c r="AW133" s="11" t="s">
        <v>43</v>
      </c>
      <c r="AX133" s="11" t="s">
        <v>80</v>
      </c>
      <c r="AY133" s="230" t="s">
        <v>159</v>
      </c>
    </row>
    <row r="134" spans="2:65" s="12" customFormat="1" ht="13.5">
      <c r="B134" s="231"/>
      <c r="C134" s="232"/>
      <c r="D134" s="197" t="s">
        <v>260</v>
      </c>
      <c r="E134" s="233" t="s">
        <v>22</v>
      </c>
      <c r="F134" s="234" t="s">
        <v>266</v>
      </c>
      <c r="G134" s="232"/>
      <c r="H134" s="235">
        <v>30</v>
      </c>
      <c r="I134" s="236"/>
      <c r="J134" s="232"/>
      <c r="K134" s="232"/>
      <c r="L134" s="237"/>
      <c r="M134" s="238"/>
      <c r="N134" s="239"/>
      <c r="O134" s="239"/>
      <c r="P134" s="239"/>
      <c r="Q134" s="239"/>
      <c r="R134" s="239"/>
      <c r="S134" s="239"/>
      <c r="T134" s="240"/>
      <c r="AT134" s="241" t="s">
        <v>260</v>
      </c>
      <c r="AU134" s="241" t="s">
        <v>89</v>
      </c>
      <c r="AV134" s="12" t="s">
        <v>165</v>
      </c>
      <c r="AW134" s="12" t="s">
        <v>43</v>
      </c>
      <c r="AX134" s="12" t="s">
        <v>24</v>
      </c>
      <c r="AY134" s="241" t="s">
        <v>159</v>
      </c>
    </row>
    <row r="135" spans="2:65" s="1" customFormat="1" ht="22.5" customHeight="1">
      <c r="B135" s="40"/>
      <c r="C135" s="182" t="s">
        <v>214</v>
      </c>
      <c r="D135" s="182" t="s">
        <v>160</v>
      </c>
      <c r="E135" s="183" t="s">
        <v>1194</v>
      </c>
      <c r="F135" s="184" t="s">
        <v>1195</v>
      </c>
      <c r="G135" s="185" t="s">
        <v>356</v>
      </c>
      <c r="H135" s="186">
        <v>13</v>
      </c>
      <c r="I135" s="187"/>
      <c r="J135" s="188">
        <f>ROUND(I135*H135,2)</f>
        <v>0</v>
      </c>
      <c r="K135" s="184" t="s">
        <v>22</v>
      </c>
      <c r="L135" s="60"/>
      <c r="M135" s="189" t="s">
        <v>22</v>
      </c>
      <c r="N135" s="190" t="s">
        <v>51</v>
      </c>
      <c r="O135" s="41"/>
      <c r="P135" s="191">
        <f>O135*H135</f>
        <v>0</v>
      </c>
      <c r="Q135" s="191">
        <v>0</v>
      </c>
      <c r="R135" s="191">
        <f>Q135*H135</f>
        <v>0</v>
      </c>
      <c r="S135" s="191">
        <v>0</v>
      </c>
      <c r="T135" s="192">
        <f>S135*H135</f>
        <v>0</v>
      </c>
      <c r="AR135" s="23" t="s">
        <v>165</v>
      </c>
      <c r="AT135" s="23" t="s">
        <v>160</v>
      </c>
      <c r="AU135" s="23" t="s">
        <v>89</v>
      </c>
      <c r="AY135" s="23" t="s">
        <v>159</v>
      </c>
      <c r="BE135" s="193">
        <f>IF(N135="základní",J135,0)</f>
        <v>0</v>
      </c>
      <c r="BF135" s="193">
        <f>IF(N135="snížená",J135,0)</f>
        <v>0</v>
      </c>
      <c r="BG135" s="193">
        <f>IF(N135="zákl. přenesená",J135,0)</f>
        <v>0</v>
      </c>
      <c r="BH135" s="193">
        <f>IF(N135="sníž. přenesená",J135,0)</f>
        <v>0</v>
      </c>
      <c r="BI135" s="193">
        <f>IF(N135="nulová",J135,0)</f>
        <v>0</v>
      </c>
      <c r="BJ135" s="23" t="s">
        <v>24</v>
      </c>
      <c r="BK135" s="193">
        <f>ROUND(I135*H135,2)</f>
        <v>0</v>
      </c>
      <c r="BL135" s="23" t="s">
        <v>165</v>
      </c>
      <c r="BM135" s="23" t="s">
        <v>1232</v>
      </c>
    </row>
    <row r="136" spans="2:65" s="11" customFormat="1" ht="13.5">
      <c r="B136" s="220"/>
      <c r="C136" s="221"/>
      <c r="D136" s="194" t="s">
        <v>260</v>
      </c>
      <c r="E136" s="222" t="s">
        <v>22</v>
      </c>
      <c r="F136" s="223" t="s">
        <v>1233</v>
      </c>
      <c r="G136" s="221"/>
      <c r="H136" s="224">
        <v>7</v>
      </c>
      <c r="I136" s="225"/>
      <c r="J136" s="221"/>
      <c r="K136" s="221"/>
      <c r="L136" s="226"/>
      <c r="M136" s="227"/>
      <c r="N136" s="228"/>
      <c r="O136" s="228"/>
      <c r="P136" s="228"/>
      <c r="Q136" s="228"/>
      <c r="R136" s="228"/>
      <c r="S136" s="228"/>
      <c r="T136" s="229"/>
      <c r="AT136" s="230" t="s">
        <v>260</v>
      </c>
      <c r="AU136" s="230" t="s">
        <v>89</v>
      </c>
      <c r="AV136" s="11" t="s">
        <v>89</v>
      </c>
      <c r="AW136" s="11" t="s">
        <v>43</v>
      </c>
      <c r="AX136" s="11" t="s">
        <v>80</v>
      </c>
      <c r="AY136" s="230" t="s">
        <v>159</v>
      </c>
    </row>
    <row r="137" spans="2:65" s="11" customFormat="1" ht="13.5">
      <c r="B137" s="220"/>
      <c r="C137" s="221"/>
      <c r="D137" s="194" t="s">
        <v>260</v>
      </c>
      <c r="E137" s="222" t="s">
        <v>22</v>
      </c>
      <c r="F137" s="223" t="s">
        <v>1210</v>
      </c>
      <c r="G137" s="221"/>
      <c r="H137" s="224">
        <v>6</v>
      </c>
      <c r="I137" s="225"/>
      <c r="J137" s="221"/>
      <c r="K137" s="221"/>
      <c r="L137" s="226"/>
      <c r="M137" s="227"/>
      <c r="N137" s="228"/>
      <c r="O137" s="228"/>
      <c r="P137" s="228"/>
      <c r="Q137" s="228"/>
      <c r="R137" s="228"/>
      <c r="S137" s="228"/>
      <c r="T137" s="229"/>
      <c r="AT137" s="230" t="s">
        <v>260</v>
      </c>
      <c r="AU137" s="230" t="s">
        <v>89</v>
      </c>
      <c r="AV137" s="11" t="s">
        <v>89</v>
      </c>
      <c r="AW137" s="11" t="s">
        <v>43</v>
      </c>
      <c r="AX137" s="11" t="s">
        <v>80</v>
      </c>
      <c r="AY137" s="230" t="s">
        <v>159</v>
      </c>
    </row>
    <row r="138" spans="2:65" s="12" customFormat="1" ht="13.5">
      <c r="B138" s="231"/>
      <c r="C138" s="232"/>
      <c r="D138" s="194" t="s">
        <v>260</v>
      </c>
      <c r="E138" s="260" t="s">
        <v>22</v>
      </c>
      <c r="F138" s="261" t="s">
        <v>266</v>
      </c>
      <c r="G138" s="232"/>
      <c r="H138" s="262">
        <v>13</v>
      </c>
      <c r="I138" s="236"/>
      <c r="J138" s="232"/>
      <c r="K138" s="232"/>
      <c r="L138" s="237"/>
      <c r="M138" s="266"/>
      <c r="N138" s="267"/>
      <c r="O138" s="267"/>
      <c r="P138" s="267"/>
      <c r="Q138" s="267"/>
      <c r="R138" s="267"/>
      <c r="S138" s="267"/>
      <c r="T138" s="268"/>
      <c r="AT138" s="241" t="s">
        <v>260</v>
      </c>
      <c r="AU138" s="241" t="s">
        <v>89</v>
      </c>
      <c r="AV138" s="12" t="s">
        <v>165</v>
      </c>
      <c r="AW138" s="12" t="s">
        <v>43</v>
      </c>
      <c r="AX138" s="12" t="s">
        <v>24</v>
      </c>
      <c r="AY138" s="241" t="s">
        <v>159</v>
      </c>
    </row>
    <row r="139" spans="2:65" s="1" customFormat="1" ht="6.95" customHeight="1">
      <c r="B139" s="55"/>
      <c r="C139" s="56"/>
      <c r="D139" s="56"/>
      <c r="E139" s="56"/>
      <c r="F139" s="56"/>
      <c r="G139" s="56"/>
      <c r="H139" s="56"/>
      <c r="I139" s="138"/>
      <c r="J139" s="56"/>
      <c r="K139" s="56"/>
      <c r="L139" s="60"/>
    </row>
  </sheetData>
  <sheetProtection password="CC35" sheet="1" objects="1" scenarios="1" formatCells="0" formatColumns="0" formatRows="0" sort="0" autoFilter="0"/>
  <autoFilter ref="C77:K138"/>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6"/>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116</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1234</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ROUND(SUM(BE81:BE135), 2)</f>
        <v>0</v>
      </c>
      <c r="G30" s="41"/>
      <c r="H30" s="41"/>
      <c r="I30" s="130">
        <v>0.21</v>
      </c>
      <c r="J30" s="129">
        <f>ROUND(ROUND((SUM(BE81:BE135)), 2)*I30, 2)</f>
        <v>0</v>
      </c>
      <c r="K30" s="44"/>
    </row>
    <row r="31" spans="2:11" s="1" customFormat="1" ht="14.45" customHeight="1">
      <c r="B31" s="40"/>
      <c r="C31" s="41"/>
      <c r="D31" s="41"/>
      <c r="E31" s="48" t="s">
        <v>52</v>
      </c>
      <c r="F31" s="129">
        <f>ROUND(SUM(BF81:BF135), 2)</f>
        <v>0</v>
      </c>
      <c r="G31" s="41"/>
      <c r="H31" s="41"/>
      <c r="I31" s="130">
        <v>0.15</v>
      </c>
      <c r="J31" s="129">
        <f>ROUND(ROUND((SUM(BF81:BF135)), 2)*I31, 2)</f>
        <v>0</v>
      </c>
      <c r="K31" s="44"/>
    </row>
    <row r="32" spans="2:11" s="1" customFormat="1" ht="14.45" hidden="1" customHeight="1">
      <c r="B32" s="40"/>
      <c r="C32" s="41"/>
      <c r="D32" s="41"/>
      <c r="E32" s="48" t="s">
        <v>53</v>
      </c>
      <c r="F32" s="129">
        <f>ROUND(SUM(BG81:BG135), 2)</f>
        <v>0</v>
      </c>
      <c r="G32" s="41"/>
      <c r="H32" s="41"/>
      <c r="I32" s="130">
        <v>0.21</v>
      </c>
      <c r="J32" s="129">
        <v>0</v>
      </c>
      <c r="K32" s="44"/>
    </row>
    <row r="33" spans="2:11" s="1" customFormat="1" ht="14.45" hidden="1" customHeight="1">
      <c r="B33" s="40"/>
      <c r="C33" s="41"/>
      <c r="D33" s="41"/>
      <c r="E33" s="48" t="s">
        <v>54</v>
      </c>
      <c r="F33" s="129">
        <f>ROUND(SUM(BH81:BH135), 2)</f>
        <v>0</v>
      </c>
      <c r="G33" s="41"/>
      <c r="H33" s="41"/>
      <c r="I33" s="130">
        <v>0.15</v>
      </c>
      <c r="J33" s="129">
        <v>0</v>
      </c>
      <c r="K33" s="44"/>
    </row>
    <row r="34" spans="2:11" s="1" customFormat="1" ht="14.45" hidden="1" customHeight="1">
      <c r="B34" s="40"/>
      <c r="C34" s="41"/>
      <c r="D34" s="41"/>
      <c r="E34" s="48" t="s">
        <v>55</v>
      </c>
      <c r="F34" s="129">
        <f>ROUND(SUM(BI81:BI135),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06 - Ochrana silnoproudých kabelů do 1kV</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J81</f>
        <v>0</v>
      </c>
      <c r="K56" s="44"/>
      <c r="AU56" s="23" t="s">
        <v>138</v>
      </c>
    </row>
    <row r="57" spans="2:47" s="7" customFormat="1" ht="24.95" customHeight="1">
      <c r="B57" s="148"/>
      <c r="C57" s="149"/>
      <c r="D57" s="150" t="s">
        <v>525</v>
      </c>
      <c r="E57" s="151"/>
      <c r="F57" s="151"/>
      <c r="G57" s="151"/>
      <c r="H57" s="151"/>
      <c r="I57" s="152"/>
      <c r="J57" s="153">
        <f>J82</f>
        <v>0</v>
      </c>
      <c r="K57" s="154"/>
    </row>
    <row r="58" spans="2:47" s="7" customFormat="1" ht="24.95" customHeight="1">
      <c r="B58" s="148"/>
      <c r="C58" s="149"/>
      <c r="D58" s="150" t="s">
        <v>1235</v>
      </c>
      <c r="E58" s="151"/>
      <c r="F58" s="151"/>
      <c r="G58" s="151"/>
      <c r="H58" s="151"/>
      <c r="I58" s="152"/>
      <c r="J58" s="153">
        <f>J83</f>
        <v>0</v>
      </c>
      <c r="K58" s="154"/>
    </row>
    <row r="59" spans="2:47" s="13" customFormat="1" ht="19.899999999999999" customHeight="1">
      <c r="B59" s="248"/>
      <c r="C59" s="249"/>
      <c r="D59" s="250" t="s">
        <v>1236</v>
      </c>
      <c r="E59" s="251"/>
      <c r="F59" s="251"/>
      <c r="G59" s="251"/>
      <c r="H59" s="251"/>
      <c r="I59" s="252"/>
      <c r="J59" s="253">
        <f>J84</f>
        <v>0</v>
      </c>
      <c r="K59" s="254"/>
    </row>
    <row r="60" spans="2:47" s="7" customFormat="1" ht="24.95" customHeight="1">
      <c r="B60" s="148"/>
      <c r="C60" s="149"/>
      <c r="D60" s="150" t="s">
        <v>1237</v>
      </c>
      <c r="E60" s="151"/>
      <c r="F60" s="151"/>
      <c r="G60" s="151"/>
      <c r="H60" s="151"/>
      <c r="I60" s="152"/>
      <c r="J60" s="153">
        <f>J127</f>
        <v>0</v>
      </c>
      <c r="K60" s="154"/>
    </row>
    <row r="61" spans="2:47" s="13" customFormat="1" ht="19.899999999999999" customHeight="1">
      <c r="B61" s="248"/>
      <c r="C61" s="249"/>
      <c r="D61" s="250" t="s">
        <v>1238</v>
      </c>
      <c r="E61" s="251"/>
      <c r="F61" s="251"/>
      <c r="G61" s="251"/>
      <c r="H61" s="251"/>
      <c r="I61" s="252"/>
      <c r="J61" s="253">
        <f>J128</f>
        <v>0</v>
      </c>
      <c r="K61" s="254"/>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144</v>
      </c>
      <c r="D68" s="62"/>
      <c r="E68" s="62"/>
      <c r="F68" s="62"/>
      <c r="G68" s="62"/>
      <c r="H68" s="62"/>
      <c r="I68" s="155"/>
      <c r="J68" s="62"/>
      <c r="K68" s="62"/>
      <c r="L68" s="60"/>
    </row>
    <row r="69" spans="2:20" s="1" customFormat="1" ht="6.95" customHeight="1">
      <c r="B69" s="40"/>
      <c r="C69" s="62"/>
      <c r="D69" s="62"/>
      <c r="E69" s="62"/>
      <c r="F69" s="62"/>
      <c r="G69" s="62"/>
      <c r="H69" s="62"/>
      <c r="I69" s="155"/>
      <c r="J69" s="62"/>
      <c r="K69" s="62"/>
      <c r="L69" s="60"/>
    </row>
    <row r="70" spans="2:20" s="1" customFormat="1" ht="14.45" customHeight="1">
      <c r="B70" s="40"/>
      <c r="C70" s="64" t="s">
        <v>18</v>
      </c>
      <c r="D70" s="62"/>
      <c r="E70" s="62"/>
      <c r="F70" s="62"/>
      <c r="G70" s="62"/>
      <c r="H70" s="62"/>
      <c r="I70" s="155"/>
      <c r="J70" s="62"/>
      <c r="K70" s="62"/>
      <c r="L70" s="60"/>
    </row>
    <row r="71" spans="2:20" s="1" customFormat="1" ht="22.5" customHeight="1">
      <c r="B71" s="40"/>
      <c r="C71" s="62"/>
      <c r="D71" s="62"/>
      <c r="E71" s="390" t="str">
        <f>E7</f>
        <v>OCELKOVA, PRAHA 14,Č.AKCE 999</v>
      </c>
      <c r="F71" s="391"/>
      <c r="G71" s="391"/>
      <c r="H71" s="391"/>
      <c r="I71" s="155"/>
      <c r="J71" s="62"/>
      <c r="K71" s="62"/>
      <c r="L71" s="60"/>
    </row>
    <row r="72" spans="2:20" s="1" customFormat="1" ht="14.45" customHeight="1">
      <c r="B72" s="40"/>
      <c r="C72" s="64" t="s">
        <v>132</v>
      </c>
      <c r="D72" s="62"/>
      <c r="E72" s="62"/>
      <c r="F72" s="62"/>
      <c r="G72" s="62"/>
      <c r="H72" s="62"/>
      <c r="I72" s="155"/>
      <c r="J72" s="62"/>
      <c r="K72" s="62"/>
      <c r="L72" s="60"/>
    </row>
    <row r="73" spans="2:20" s="1" customFormat="1" ht="23.25" customHeight="1">
      <c r="B73" s="40"/>
      <c r="C73" s="62"/>
      <c r="D73" s="62"/>
      <c r="E73" s="366" t="str">
        <f>E9</f>
        <v>SO 06 - Ochrana silnoproudých kabelů do 1kV</v>
      </c>
      <c r="F73" s="392"/>
      <c r="G73" s="392"/>
      <c r="H73" s="392"/>
      <c r="I73" s="155"/>
      <c r="J73" s="62"/>
      <c r="K73" s="62"/>
      <c r="L73" s="60"/>
    </row>
    <row r="74" spans="2:20" s="1" customFormat="1" ht="6.95" customHeight="1">
      <c r="B74" s="40"/>
      <c r="C74" s="62"/>
      <c r="D74" s="62"/>
      <c r="E74" s="62"/>
      <c r="F74" s="62"/>
      <c r="G74" s="62"/>
      <c r="H74" s="62"/>
      <c r="I74" s="155"/>
      <c r="J74" s="62"/>
      <c r="K74" s="62"/>
      <c r="L74" s="60"/>
    </row>
    <row r="75" spans="2:20" s="1" customFormat="1" ht="18" customHeight="1">
      <c r="B75" s="40"/>
      <c r="C75" s="64" t="s">
        <v>25</v>
      </c>
      <c r="D75" s="62"/>
      <c r="E75" s="62"/>
      <c r="F75" s="156" t="str">
        <f>F12</f>
        <v>Praha</v>
      </c>
      <c r="G75" s="62"/>
      <c r="H75" s="62"/>
      <c r="I75" s="157" t="s">
        <v>27</v>
      </c>
      <c r="J75" s="72" t="str">
        <f>IF(J12="","",J12)</f>
        <v>3. 11. 2016</v>
      </c>
      <c r="K75" s="62"/>
      <c r="L75" s="60"/>
    </row>
    <row r="76" spans="2:20" s="1" customFormat="1" ht="6.95" customHeight="1">
      <c r="B76" s="40"/>
      <c r="C76" s="62"/>
      <c r="D76" s="62"/>
      <c r="E76" s="62"/>
      <c r="F76" s="62"/>
      <c r="G76" s="62"/>
      <c r="H76" s="62"/>
      <c r="I76" s="155"/>
      <c r="J76" s="62"/>
      <c r="K76" s="62"/>
      <c r="L76" s="60"/>
    </row>
    <row r="77" spans="2:20" s="1" customFormat="1" ht="15">
      <c r="B77" s="40"/>
      <c r="C77" s="64" t="s">
        <v>31</v>
      </c>
      <c r="D77" s="62"/>
      <c r="E77" s="62"/>
      <c r="F77" s="156" t="str">
        <f>E15</f>
        <v>Technická správa komunikací hl. m. Prahy, a.s.</v>
      </c>
      <c r="G77" s="62"/>
      <c r="H77" s="62"/>
      <c r="I77" s="157" t="s">
        <v>39</v>
      </c>
      <c r="J77" s="156" t="str">
        <f>E21</f>
        <v>METROPROJEKT Praha a.s.</v>
      </c>
      <c r="K77" s="62"/>
      <c r="L77" s="60"/>
    </row>
    <row r="78" spans="2:20" s="1" customFormat="1" ht="14.45" customHeight="1">
      <c r="B78" s="40"/>
      <c r="C78" s="64" t="s">
        <v>37</v>
      </c>
      <c r="D78" s="62"/>
      <c r="E78" s="62"/>
      <c r="F78" s="156" t="str">
        <f>IF(E18="","",E18)</f>
        <v/>
      </c>
      <c r="G78" s="62"/>
      <c r="H78" s="62"/>
      <c r="I78" s="155"/>
      <c r="J78" s="62"/>
      <c r="K78" s="62"/>
      <c r="L78" s="60"/>
    </row>
    <row r="79" spans="2:20" s="1" customFormat="1" ht="10.35" customHeight="1">
      <c r="B79" s="40"/>
      <c r="C79" s="62"/>
      <c r="D79" s="62"/>
      <c r="E79" s="62"/>
      <c r="F79" s="62"/>
      <c r="G79" s="62"/>
      <c r="H79" s="62"/>
      <c r="I79" s="155"/>
      <c r="J79" s="62"/>
      <c r="K79" s="62"/>
      <c r="L79" s="60"/>
    </row>
    <row r="80" spans="2:20" s="8" customFormat="1" ht="29.25" customHeight="1">
      <c r="B80" s="158"/>
      <c r="C80" s="159" t="s">
        <v>145</v>
      </c>
      <c r="D80" s="160" t="s">
        <v>65</v>
      </c>
      <c r="E80" s="160" t="s">
        <v>61</v>
      </c>
      <c r="F80" s="160" t="s">
        <v>146</v>
      </c>
      <c r="G80" s="160" t="s">
        <v>147</v>
      </c>
      <c r="H80" s="160" t="s">
        <v>148</v>
      </c>
      <c r="I80" s="161" t="s">
        <v>149</v>
      </c>
      <c r="J80" s="160" t="s">
        <v>136</v>
      </c>
      <c r="K80" s="162" t="s">
        <v>150</v>
      </c>
      <c r="L80" s="163"/>
      <c r="M80" s="80" t="s">
        <v>151</v>
      </c>
      <c r="N80" s="81" t="s">
        <v>50</v>
      </c>
      <c r="O80" s="81" t="s">
        <v>152</v>
      </c>
      <c r="P80" s="81" t="s">
        <v>153</v>
      </c>
      <c r="Q80" s="81" t="s">
        <v>154</v>
      </c>
      <c r="R80" s="81" t="s">
        <v>155</v>
      </c>
      <c r="S80" s="81" t="s">
        <v>156</v>
      </c>
      <c r="T80" s="82" t="s">
        <v>157</v>
      </c>
    </row>
    <row r="81" spans="2:65" s="1" customFormat="1" ht="29.25" customHeight="1">
      <c r="B81" s="40"/>
      <c r="C81" s="86" t="s">
        <v>137</v>
      </c>
      <c r="D81" s="62"/>
      <c r="E81" s="62"/>
      <c r="F81" s="62"/>
      <c r="G81" s="62"/>
      <c r="H81" s="62"/>
      <c r="I81" s="155"/>
      <c r="J81" s="164">
        <f>BK81</f>
        <v>0</v>
      </c>
      <c r="K81" s="62"/>
      <c r="L81" s="60"/>
      <c r="M81" s="83"/>
      <c r="N81" s="84"/>
      <c r="O81" s="84"/>
      <c r="P81" s="165">
        <f>P82+P83+P127</f>
        <v>0</v>
      </c>
      <c r="Q81" s="84"/>
      <c r="R81" s="165">
        <f>R82+R83+R127</f>
        <v>2.1456</v>
      </c>
      <c r="S81" s="84"/>
      <c r="T81" s="166">
        <f>T82+T83+T127</f>
        <v>0</v>
      </c>
      <c r="AT81" s="23" t="s">
        <v>79</v>
      </c>
      <c r="AU81" s="23" t="s">
        <v>138</v>
      </c>
      <c r="BK81" s="167">
        <f>BK82+BK83+BK127</f>
        <v>0</v>
      </c>
    </row>
    <row r="82" spans="2:65" s="9" customFormat="1" ht="37.35" customHeight="1">
      <c r="B82" s="168"/>
      <c r="C82" s="169"/>
      <c r="D82" s="255" t="s">
        <v>79</v>
      </c>
      <c r="E82" s="256" t="s">
        <v>535</v>
      </c>
      <c r="F82" s="256" t="s">
        <v>536</v>
      </c>
      <c r="G82" s="169"/>
      <c r="H82" s="169"/>
      <c r="I82" s="172"/>
      <c r="J82" s="257">
        <f>BK82</f>
        <v>0</v>
      </c>
      <c r="K82" s="169"/>
      <c r="L82" s="174"/>
      <c r="M82" s="175"/>
      <c r="N82" s="176"/>
      <c r="O82" s="176"/>
      <c r="P82" s="177">
        <v>0</v>
      </c>
      <c r="Q82" s="176"/>
      <c r="R82" s="177">
        <v>0</v>
      </c>
      <c r="S82" s="176"/>
      <c r="T82" s="178">
        <v>0</v>
      </c>
      <c r="AR82" s="179" t="s">
        <v>24</v>
      </c>
      <c r="AT82" s="180" t="s">
        <v>79</v>
      </c>
      <c r="AU82" s="180" t="s">
        <v>80</v>
      </c>
      <c r="AY82" s="179" t="s">
        <v>159</v>
      </c>
      <c r="BK82" s="181">
        <v>0</v>
      </c>
    </row>
    <row r="83" spans="2:65" s="9" customFormat="1" ht="24.95" customHeight="1">
      <c r="B83" s="168"/>
      <c r="C83" s="169"/>
      <c r="D83" s="255" t="s">
        <v>79</v>
      </c>
      <c r="E83" s="256" t="s">
        <v>235</v>
      </c>
      <c r="F83" s="256" t="s">
        <v>1239</v>
      </c>
      <c r="G83" s="169"/>
      <c r="H83" s="169"/>
      <c r="I83" s="172"/>
      <c r="J83" s="257">
        <f>BK83</f>
        <v>0</v>
      </c>
      <c r="K83" s="169"/>
      <c r="L83" s="174"/>
      <c r="M83" s="175"/>
      <c r="N83" s="176"/>
      <c r="O83" s="176"/>
      <c r="P83" s="177">
        <f>P84</f>
        <v>0</v>
      </c>
      <c r="Q83" s="176"/>
      <c r="R83" s="177">
        <f>R84</f>
        <v>2.1456</v>
      </c>
      <c r="S83" s="176"/>
      <c r="T83" s="178">
        <f>T84</f>
        <v>0</v>
      </c>
      <c r="AR83" s="179" t="s">
        <v>174</v>
      </c>
      <c r="AT83" s="180" t="s">
        <v>79</v>
      </c>
      <c r="AU83" s="180" t="s">
        <v>80</v>
      </c>
      <c r="AY83" s="179" t="s">
        <v>159</v>
      </c>
      <c r="BK83" s="181">
        <f>BK84</f>
        <v>0</v>
      </c>
    </row>
    <row r="84" spans="2:65" s="9" customFormat="1" ht="19.899999999999999" customHeight="1">
      <c r="B84" s="168"/>
      <c r="C84" s="169"/>
      <c r="D84" s="170" t="s">
        <v>79</v>
      </c>
      <c r="E84" s="258" t="s">
        <v>1240</v>
      </c>
      <c r="F84" s="258" t="s">
        <v>1241</v>
      </c>
      <c r="G84" s="169"/>
      <c r="H84" s="169"/>
      <c r="I84" s="172"/>
      <c r="J84" s="259">
        <f>BK84</f>
        <v>0</v>
      </c>
      <c r="K84" s="169"/>
      <c r="L84" s="174"/>
      <c r="M84" s="175"/>
      <c r="N84" s="176"/>
      <c r="O84" s="176"/>
      <c r="P84" s="177">
        <f>SUM(P85:P126)</f>
        <v>0</v>
      </c>
      <c r="Q84" s="176"/>
      <c r="R84" s="177">
        <f>SUM(R85:R126)</f>
        <v>2.1456</v>
      </c>
      <c r="S84" s="176"/>
      <c r="T84" s="178">
        <f>SUM(T85:T126)</f>
        <v>0</v>
      </c>
      <c r="AR84" s="179" t="s">
        <v>174</v>
      </c>
      <c r="AT84" s="180" t="s">
        <v>79</v>
      </c>
      <c r="AU84" s="180" t="s">
        <v>24</v>
      </c>
      <c r="AY84" s="179" t="s">
        <v>159</v>
      </c>
      <c r="BK84" s="181">
        <f>SUM(BK85:BK126)</f>
        <v>0</v>
      </c>
    </row>
    <row r="85" spans="2:65" s="1" customFormat="1" ht="44.25" customHeight="1">
      <c r="B85" s="40"/>
      <c r="C85" s="182" t="s">
        <v>24</v>
      </c>
      <c r="D85" s="182" t="s">
        <v>160</v>
      </c>
      <c r="E85" s="183" t="s">
        <v>1242</v>
      </c>
      <c r="F85" s="184" t="s">
        <v>1243</v>
      </c>
      <c r="G85" s="185" t="s">
        <v>177</v>
      </c>
      <c r="H85" s="186">
        <v>8</v>
      </c>
      <c r="I85" s="187"/>
      <c r="J85" s="188">
        <f>ROUND(I85*H85,2)</f>
        <v>0</v>
      </c>
      <c r="K85" s="184" t="s">
        <v>164</v>
      </c>
      <c r="L85" s="60"/>
      <c r="M85" s="189" t="s">
        <v>22</v>
      </c>
      <c r="N85" s="190" t="s">
        <v>51</v>
      </c>
      <c r="O85" s="41"/>
      <c r="P85" s="191">
        <f>O85*H85</f>
        <v>0</v>
      </c>
      <c r="Q85" s="191">
        <v>0</v>
      </c>
      <c r="R85" s="191">
        <f>Q85*H85</f>
        <v>0</v>
      </c>
      <c r="S85" s="191">
        <v>0</v>
      </c>
      <c r="T85" s="192">
        <f>S85*H85</f>
        <v>0</v>
      </c>
      <c r="AR85" s="23" t="s">
        <v>332</v>
      </c>
      <c r="AT85" s="23" t="s">
        <v>160</v>
      </c>
      <c r="AU85" s="23" t="s">
        <v>89</v>
      </c>
      <c r="AY85" s="23" t="s">
        <v>159</v>
      </c>
      <c r="BE85" s="193">
        <f>IF(N85="základní",J85,0)</f>
        <v>0</v>
      </c>
      <c r="BF85" s="193">
        <f>IF(N85="snížená",J85,0)</f>
        <v>0</v>
      </c>
      <c r="BG85" s="193">
        <f>IF(N85="zákl. přenesená",J85,0)</f>
        <v>0</v>
      </c>
      <c r="BH85" s="193">
        <f>IF(N85="sníž. přenesená",J85,0)</f>
        <v>0</v>
      </c>
      <c r="BI85" s="193">
        <f>IF(N85="nulová",J85,0)</f>
        <v>0</v>
      </c>
      <c r="BJ85" s="23" t="s">
        <v>24</v>
      </c>
      <c r="BK85" s="193">
        <f>ROUND(I85*H85,2)</f>
        <v>0</v>
      </c>
      <c r="BL85" s="23" t="s">
        <v>332</v>
      </c>
      <c r="BM85" s="23" t="s">
        <v>1244</v>
      </c>
    </row>
    <row r="86" spans="2:65" s="1" customFormat="1" ht="40.5">
      <c r="B86" s="40"/>
      <c r="C86" s="62"/>
      <c r="D86" s="194" t="s">
        <v>166</v>
      </c>
      <c r="E86" s="62"/>
      <c r="F86" s="195" t="s">
        <v>1245</v>
      </c>
      <c r="G86" s="62"/>
      <c r="H86" s="62"/>
      <c r="I86" s="155"/>
      <c r="J86" s="62"/>
      <c r="K86" s="62"/>
      <c r="L86" s="60"/>
      <c r="M86" s="196"/>
      <c r="N86" s="41"/>
      <c r="O86" s="41"/>
      <c r="P86" s="41"/>
      <c r="Q86" s="41"/>
      <c r="R86" s="41"/>
      <c r="S86" s="41"/>
      <c r="T86" s="77"/>
      <c r="AT86" s="23" t="s">
        <v>166</v>
      </c>
      <c r="AU86" s="23" t="s">
        <v>89</v>
      </c>
    </row>
    <row r="87" spans="2:65" s="10" customFormat="1" ht="13.5">
      <c r="B87" s="209"/>
      <c r="C87" s="210"/>
      <c r="D87" s="194" t="s">
        <v>260</v>
      </c>
      <c r="E87" s="211" t="s">
        <v>22</v>
      </c>
      <c r="F87" s="212" t="s">
        <v>1246</v>
      </c>
      <c r="G87" s="210"/>
      <c r="H87" s="213" t="s">
        <v>22</v>
      </c>
      <c r="I87" s="214"/>
      <c r="J87" s="210"/>
      <c r="K87" s="210"/>
      <c r="L87" s="215"/>
      <c r="M87" s="216"/>
      <c r="N87" s="217"/>
      <c r="O87" s="217"/>
      <c r="P87" s="217"/>
      <c r="Q87" s="217"/>
      <c r="R87" s="217"/>
      <c r="S87" s="217"/>
      <c r="T87" s="218"/>
      <c r="AT87" s="219" t="s">
        <v>260</v>
      </c>
      <c r="AU87" s="219" t="s">
        <v>89</v>
      </c>
      <c r="AV87" s="10" t="s">
        <v>24</v>
      </c>
      <c r="AW87" s="10" t="s">
        <v>43</v>
      </c>
      <c r="AX87" s="10" t="s">
        <v>80</v>
      </c>
      <c r="AY87" s="219" t="s">
        <v>159</v>
      </c>
    </row>
    <row r="88" spans="2:65" s="11" customFormat="1" ht="13.5">
      <c r="B88" s="220"/>
      <c r="C88" s="221"/>
      <c r="D88" s="197" t="s">
        <v>260</v>
      </c>
      <c r="E88" s="242" t="s">
        <v>22</v>
      </c>
      <c r="F88" s="243" t="s">
        <v>1247</v>
      </c>
      <c r="G88" s="221"/>
      <c r="H88" s="244">
        <v>8</v>
      </c>
      <c r="I88" s="225"/>
      <c r="J88" s="221"/>
      <c r="K88" s="221"/>
      <c r="L88" s="226"/>
      <c r="M88" s="227"/>
      <c r="N88" s="228"/>
      <c r="O88" s="228"/>
      <c r="P88" s="228"/>
      <c r="Q88" s="228"/>
      <c r="R88" s="228"/>
      <c r="S88" s="228"/>
      <c r="T88" s="229"/>
      <c r="AT88" s="230" t="s">
        <v>260</v>
      </c>
      <c r="AU88" s="230" t="s">
        <v>89</v>
      </c>
      <c r="AV88" s="11" t="s">
        <v>89</v>
      </c>
      <c r="AW88" s="11" t="s">
        <v>43</v>
      </c>
      <c r="AX88" s="11" t="s">
        <v>24</v>
      </c>
      <c r="AY88" s="230" t="s">
        <v>159</v>
      </c>
    </row>
    <row r="89" spans="2:65" s="1" customFormat="1" ht="31.5" customHeight="1">
      <c r="B89" s="40"/>
      <c r="C89" s="182" t="s">
        <v>89</v>
      </c>
      <c r="D89" s="182" t="s">
        <v>160</v>
      </c>
      <c r="E89" s="183" t="s">
        <v>1248</v>
      </c>
      <c r="F89" s="184" t="s">
        <v>1249</v>
      </c>
      <c r="G89" s="185" t="s">
        <v>177</v>
      </c>
      <c r="H89" s="186">
        <v>8</v>
      </c>
      <c r="I89" s="187"/>
      <c r="J89" s="188">
        <f>ROUND(I89*H89,2)</f>
        <v>0</v>
      </c>
      <c r="K89" s="184" t="s">
        <v>164</v>
      </c>
      <c r="L89" s="60"/>
      <c r="M89" s="189" t="s">
        <v>22</v>
      </c>
      <c r="N89" s="190" t="s">
        <v>51</v>
      </c>
      <c r="O89" s="41"/>
      <c r="P89" s="191">
        <f>O89*H89</f>
        <v>0</v>
      </c>
      <c r="Q89" s="191">
        <v>6.0000000000000002E-5</v>
      </c>
      <c r="R89" s="191">
        <f>Q89*H89</f>
        <v>4.8000000000000001E-4</v>
      </c>
      <c r="S89" s="191">
        <v>0</v>
      </c>
      <c r="T89" s="192">
        <f>S89*H89</f>
        <v>0</v>
      </c>
      <c r="AR89" s="23" t="s">
        <v>332</v>
      </c>
      <c r="AT89" s="23" t="s">
        <v>160</v>
      </c>
      <c r="AU89" s="23" t="s">
        <v>89</v>
      </c>
      <c r="AY89" s="23" t="s">
        <v>159</v>
      </c>
      <c r="BE89" s="193">
        <f>IF(N89="základní",J89,0)</f>
        <v>0</v>
      </c>
      <c r="BF89" s="193">
        <f>IF(N89="snížená",J89,0)</f>
        <v>0</v>
      </c>
      <c r="BG89" s="193">
        <f>IF(N89="zákl. přenesená",J89,0)</f>
        <v>0</v>
      </c>
      <c r="BH89" s="193">
        <f>IF(N89="sníž. přenesená",J89,0)</f>
        <v>0</v>
      </c>
      <c r="BI89" s="193">
        <f>IF(N89="nulová",J89,0)</f>
        <v>0</v>
      </c>
      <c r="BJ89" s="23" t="s">
        <v>24</v>
      </c>
      <c r="BK89" s="193">
        <f>ROUND(I89*H89,2)</f>
        <v>0</v>
      </c>
      <c r="BL89" s="23" t="s">
        <v>332</v>
      </c>
      <c r="BM89" s="23" t="s">
        <v>1250</v>
      </c>
    </row>
    <row r="90" spans="2:65" s="10" customFormat="1" ht="13.5">
      <c r="B90" s="209"/>
      <c r="C90" s="210"/>
      <c r="D90" s="194" t="s">
        <v>260</v>
      </c>
      <c r="E90" s="211" t="s">
        <v>22</v>
      </c>
      <c r="F90" s="212" t="s">
        <v>1246</v>
      </c>
      <c r="G90" s="210"/>
      <c r="H90" s="213" t="s">
        <v>22</v>
      </c>
      <c r="I90" s="214"/>
      <c r="J90" s="210"/>
      <c r="K90" s="210"/>
      <c r="L90" s="215"/>
      <c r="M90" s="216"/>
      <c r="N90" s="217"/>
      <c r="O90" s="217"/>
      <c r="P90" s="217"/>
      <c r="Q90" s="217"/>
      <c r="R90" s="217"/>
      <c r="S90" s="217"/>
      <c r="T90" s="218"/>
      <c r="AT90" s="219" t="s">
        <v>260</v>
      </c>
      <c r="AU90" s="219" t="s">
        <v>89</v>
      </c>
      <c r="AV90" s="10" t="s">
        <v>24</v>
      </c>
      <c r="AW90" s="10" t="s">
        <v>43</v>
      </c>
      <c r="AX90" s="10" t="s">
        <v>80</v>
      </c>
      <c r="AY90" s="219" t="s">
        <v>159</v>
      </c>
    </row>
    <row r="91" spans="2:65" s="11" customFormat="1" ht="13.5">
      <c r="B91" s="220"/>
      <c r="C91" s="221"/>
      <c r="D91" s="197" t="s">
        <v>260</v>
      </c>
      <c r="E91" s="242" t="s">
        <v>22</v>
      </c>
      <c r="F91" s="243" t="s">
        <v>1247</v>
      </c>
      <c r="G91" s="221"/>
      <c r="H91" s="244">
        <v>8</v>
      </c>
      <c r="I91" s="225"/>
      <c r="J91" s="221"/>
      <c r="K91" s="221"/>
      <c r="L91" s="226"/>
      <c r="M91" s="227"/>
      <c r="N91" s="228"/>
      <c r="O91" s="228"/>
      <c r="P91" s="228"/>
      <c r="Q91" s="228"/>
      <c r="R91" s="228"/>
      <c r="S91" s="228"/>
      <c r="T91" s="229"/>
      <c r="AT91" s="230" t="s">
        <v>260</v>
      </c>
      <c r="AU91" s="230" t="s">
        <v>89</v>
      </c>
      <c r="AV91" s="11" t="s">
        <v>89</v>
      </c>
      <c r="AW91" s="11" t="s">
        <v>43</v>
      </c>
      <c r="AX91" s="11" t="s">
        <v>24</v>
      </c>
      <c r="AY91" s="230" t="s">
        <v>159</v>
      </c>
    </row>
    <row r="92" spans="2:65" s="1" customFormat="1" ht="22.5" customHeight="1">
      <c r="B92" s="40"/>
      <c r="C92" s="182" t="s">
        <v>174</v>
      </c>
      <c r="D92" s="182" t="s">
        <v>160</v>
      </c>
      <c r="E92" s="183" t="s">
        <v>1251</v>
      </c>
      <c r="F92" s="184" t="s">
        <v>1252</v>
      </c>
      <c r="G92" s="185" t="s">
        <v>200</v>
      </c>
      <c r="H92" s="186">
        <v>2.44</v>
      </c>
      <c r="I92" s="187"/>
      <c r="J92" s="188">
        <f>ROUND(I92*H92,2)</f>
        <v>0</v>
      </c>
      <c r="K92" s="184" t="s">
        <v>22</v>
      </c>
      <c r="L92" s="60"/>
      <c r="M92" s="189" t="s">
        <v>22</v>
      </c>
      <c r="N92" s="190" t="s">
        <v>51</v>
      </c>
      <c r="O92" s="41"/>
      <c r="P92" s="191">
        <f>O92*H92</f>
        <v>0</v>
      </c>
      <c r="Q92" s="191">
        <v>0</v>
      </c>
      <c r="R92" s="191">
        <f>Q92*H92</f>
        <v>0</v>
      </c>
      <c r="S92" s="191">
        <v>0</v>
      </c>
      <c r="T92" s="192">
        <f>S92*H92</f>
        <v>0</v>
      </c>
      <c r="AR92" s="23" t="s">
        <v>332</v>
      </c>
      <c r="AT92" s="23" t="s">
        <v>160</v>
      </c>
      <c r="AU92" s="23" t="s">
        <v>89</v>
      </c>
      <c r="AY92" s="23" t="s">
        <v>159</v>
      </c>
      <c r="BE92" s="193">
        <f>IF(N92="základní",J92,0)</f>
        <v>0</v>
      </c>
      <c r="BF92" s="193">
        <f>IF(N92="snížená",J92,0)</f>
        <v>0</v>
      </c>
      <c r="BG92" s="193">
        <f>IF(N92="zákl. přenesená",J92,0)</f>
        <v>0</v>
      </c>
      <c r="BH92" s="193">
        <f>IF(N92="sníž. přenesená",J92,0)</f>
        <v>0</v>
      </c>
      <c r="BI92" s="193">
        <f>IF(N92="nulová",J92,0)</f>
        <v>0</v>
      </c>
      <c r="BJ92" s="23" t="s">
        <v>24</v>
      </c>
      <c r="BK92" s="193">
        <f>ROUND(I92*H92,2)</f>
        <v>0</v>
      </c>
      <c r="BL92" s="23" t="s">
        <v>332</v>
      </c>
      <c r="BM92" s="23" t="s">
        <v>1253</v>
      </c>
    </row>
    <row r="93" spans="2:65" s="10" customFormat="1" ht="13.5">
      <c r="B93" s="209"/>
      <c r="C93" s="210"/>
      <c r="D93" s="194" t="s">
        <v>260</v>
      </c>
      <c r="E93" s="211" t="s">
        <v>22</v>
      </c>
      <c r="F93" s="212" t="s">
        <v>1246</v>
      </c>
      <c r="G93" s="210"/>
      <c r="H93" s="213" t="s">
        <v>22</v>
      </c>
      <c r="I93" s="214"/>
      <c r="J93" s="210"/>
      <c r="K93" s="210"/>
      <c r="L93" s="215"/>
      <c r="M93" s="216"/>
      <c r="N93" s="217"/>
      <c r="O93" s="217"/>
      <c r="P93" s="217"/>
      <c r="Q93" s="217"/>
      <c r="R93" s="217"/>
      <c r="S93" s="217"/>
      <c r="T93" s="218"/>
      <c r="AT93" s="219" t="s">
        <v>260</v>
      </c>
      <c r="AU93" s="219" t="s">
        <v>89</v>
      </c>
      <c r="AV93" s="10" t="s">
        <v>24</v>
      </c>
      <c r="AW93" s="10" t="s">
        <v>43</v>
      </c>
      <c r="AX93" s="10" t="s">
        <v>80</v>
      </c>
      <c r="AY93" s="219" t="s">
        <v>159</v>
      </c>
    </row>
    <row r="94" spans="2:65" s="11" customFormat="1" ht="13.5">
      <c r="B94" s="220"/>
      <c r="C94" s="221"/>
      <c r="D94" s="194" t="s">
        <v>260</v>
      </c>
      <c r="E94" s="222" t="s">
        <v>22</v>
      </c>
      <c r="F94" s="223" t="s">
        <v>1254</v>
      </c>
      <c r="G94" s="221"/>
      <c r="H94" s="224">
        <v>1.58</v>
      </c>
      <c r="I94" s="225"/>
      <c r="J94" s="221"/>
      <c r="K94" s="221"/>
      <c r="L94" s="226"/>
      <c r="M94" s="227"/>
      <c r="N94" s="228"/>
      <c r="O94" s="228"/>
      <c r="P94" s="228"/>
      <c r="Q94" s="228"/>
      <c r="R94" s="228"/>
      <c r="S94" s="228"/>
      <c r="T94" s="229"/>
      <c r="AT94" s="230" t="s">
        <v>260</v>
      </c>
      <c r="AU94" s="230" t="s">
        <v>89</v>
      </c>
      <c r="AV94" s="11" t="s">
        <v>89</v>
      </c>
      <c r="AW94" s="11" t="s">
        <v>43</v>
      </c>
      <c r="AX94" s="11" t="s">
        <v>80</v>
      </c>
      <c r="AY94" s="230" t="s">
        <v>159</v>
      </c>
    </row>
    <row r="95" spans="2:65" s="11" customFormat="1" ht="13.5">
      <c r="B95" s="220"/>
      <c r="C95" s="221"/>
      <c r="D95" s="194" t="s">
        <v>260</v>
      </c>
      <c r="E95" s="222" t="s">
        <v>22</v>
      </c>
      <c r="F95" s="223" t="s">
        <v>1255</v>
      </c>
      <c r="G95" s="221"/>
      <c r="H95" s="224">
        <v>0.86</v>
      </c>
      <c r="I95" s="225"/>
      <c r="J95" s="221"/>
      <c r="K95" s="221"/>
      <c r="L95" s="226"/>
      <c r="M95" s="227"/>
      <c r="N95" s="228"/>
      <c r="O95" s="228"/>
      <c r="P95" s="228"/>
      <c r="Q95" s="228"/>
      <c r="R95" s="228"/>
      <c r="S95" s="228"/>
      <c r="T95" s="229"/>
      <c r="AT95" s="230" t="s">
        <v>260</v>
      </c>
      <c r="AU95" s="230" t="s">
        <v>89</v>
      </c>
      <c r="AV95" s="11" t="s">
        <v>89</v>
      </c>
      <c r="AW95" s="11" t="s">
        <v>43</v>
      </c>
      <c r="AX95" s="11" t="s">
        <v>80</v>
      </c>
      <c r="AY95" s="230" t="s">
        <v>159</v>
      </c>
    </row>
    <row r="96" spans="2:65" s="12" customFormat="1" ht="13.5">
      <c r="B96" s="231"/>
      <c r="C96" s="232"/>
      <c r="D96" s="197" t="s">
        <v>260</v>
      </c>
      <c r="E96" s="233" t="s">
        <v>22</v>
      </c>
      <c r="F96" s="234" t="s">
        <v>266</v>
      </c>
      <c r="G96" s="232"/>
      <c r="H96" s="235">
        <v>2.44</v>
      </c>
      <c r="I96" s="236"/>
      <c r="J96" s="232"/>
      <c r="K96" s="232"/>
      <c r="L96" s="237"/>
      <c r="M96" s="238"/>
      <c r="N96" s="239"/>
      <c r="O96" s="239"/>
      <c r="P96" s="239"/>
      <c r="Q96" s="239"/>
      <c r="R96" s="239"/>
      <c r="S96" s="239"/>
      <c r="T96" s="240"/>
      <c r="AT96" s="241" t="s">
        <v>260</v>
      </c>
      <c r="AU96" s="241" t="s">
        <v>89</v>
      </c>
      <c r="AV96" s="12" t="s">
        <v>165</v>
      </c>
      <c r="AW96" s="12" t="s">
        <v>43</v>
      </c>
      <c r="AX96" s="12" t="s">
        <v>24</v>
      </c>
      <c r="AY96" s="241" t="s">
        <v>159</v>
      </c>
    </row>
    <row r="97" spans="2:65" s="1" customFormat="1" ht="44.25" customHeight="1">
      <c r="B97" s="40"/>
      <c r="C97" s="182" t="s">
        <v>165</v>
      </c>
      <c r="D97" s="182" t="s">
        <v>160</v>
      </c>
      <c r="E97" s="183" t="s">
        <v>1256</v>
      </c>
      <c r="F97" s="184" t="s">
        <v>1257</v>
      </c>
      <c r="G97" s="185" t="s">
        <v>177</v>
      </c>
      <c r="H97" s="186">
        <v>16</v>
      </c>
      <c r="I97" s="187"/>
      <c r="J97" s="188">
        <f>ROUND(I97*H97,2)</f>
        <v>0</v>
      </c>
      <c r="K97" s="184" t="s">
        <v>164</v>
      </c>
      <c r="L97" s="60"/>
      <c r="M97" s="189" t="s">
        <v>22</v>
      </c>
      <c r="N97" s="190" t="s">
        <v>51</v>
      </c>
      <c r="O97" s="41"/>
      <c r="P97" s="191">
        <f>O97*H97</f>
        <v>0</v>
      </c>
      <c r="Q97" s="191">
        <v>0</v>
      </c>
      <c r="R97" s="191">
        <f>Q97*H97</f>
        <v>0</v>
      </c>
      <c r="S97" s="191">
        <v>0</v>
      </c>
      <c r="T97" s="192">
        <f>S97*H97</f>
        <v>0</v>
      </c>
      <c r="AR97" s="23" t="s">
        <v>332</v>
      </c>
      <c r="AT97" s="23" t="s">
        <v>160</v>
      </c>
      <c r="AU97" s="23" t="s">
        <v>89</v>
      </c>
      <c r="AY97" s="23" t="s">
        <v>159</v>
      </c>
      <c r="BE97" s="193">
        <f>IF(N97="základní",J97,0)</f>
        <v>0</v>
      </c>
      <c r="BF97" s="193">
        <f>IF(N97="snížená",J97,0)</f>
        <v>0</v>
      </c>
      <c r="BG97" s="193">
        <f>IF(N97="zákl. přenesená",J97,0)</f>
        <v>0</v>
      </c>
      <c r="BH97" s="193">
        <f>IF(N97="sníž. přenesená",J97,0)</f>
        <v>0</v>
      </c>
      <c r="BI97" s="193">
        <f>IF(N97="nulová",J97,0)</f>
        <v>0</v>
      </c>
      <c r="BJ97" s="23" t="s">
        <v>24</v>
      </c>
      <c r="BK97" s="193">
        <f>ROUND(I97*H97,2)</f>
        <v>0</v>
      </c>
      <c r="BL97" s="23" t="s">
        <v>332</v>
      </c>
      <c r="BM97" s="23" t="s">
        <v>1258</v>
      </c>
    </row>
    <row r="98" spans="2:65" s="1" customFormat="1" ht="67.5">
      <c r="B98" s="40"/>
      <c r="C98" s="62"/>
      <c r="D98" s="194" t="s">
        <v>166</v>
      </c>
      <c r="E98" s="62"/>
      <c r="F98" s="195" t="s">
        <v>1259</v>
      </c>
      <c r="G98" s="62"/>
      <c r="H98" s="62"/>
      <c r="I98" s="155"/>
      <c r="J98" s="62"/>
      <c r="K98" s="62"/>
      <c r="L98" s="60"/>
      <c r="M98" s="196"/>
      <c r="N98" s="41"/>
      <c r="O98" s="41"/>
      <c r="P98" s="41"/>
      <c r="Q98" s="41"/>
      <c r="R98" s="41"/>
      <c r="S98" s="41"/>
      <c r="T98" s="77"/>
      <c r="AT98" s="23" t="s">
        <v>166</v>
      </c>
      <c r="AU98" s="23" t="s">
        <v>89</v>
      </c>
    </row>
    <row r="99" spans="2:65" s="10" customFormat="1" ht="13.5">
      <c r="B99" s="209"/>
      <c r="C99" s="210"/>
      <c r="D99" s="194" t="s">
        <v>260</v>
      </c>
      <c r="E99" s="211" t="s">
        <v>22</v>
      </c>
      <c r="F99" s="212" t="s">
        <v>1246</v>
      </c>
      <c r="G99" s="210"/>
      <c r="H99" s="213" t="s">
        <v>22</v>
      </c>
      <c r="I99" s="214"/>
      <c r="J99" s="210"/>
      <c r="K99" s="210"/>
      <c r="L99" s="215"/>
      <c r="M99" s="216"/>
      <c r="N99" s="217"/>
      <c r="O99" s="217"/>
      <c r="P99" s="217"/>
      <c r="Q99" s="217"/>
      <c r="R99" s="217"/>
      <c r="S99" s="217"/>
      <c r="T99" s="218"/>
      <c r="AT99" s="219" t="s">
        <v>260</v>
      </c>
      <c r="AU99" s="219" t="s">
        <v>89</v>
      </c>
      <c r="AV99" s="10" t="s">
        <v>24</v>
      </c>
      <c r="AW99" s="10" t="s">
        <v>43</v>
      </c>
      <c r="AX99" s="10" t="s">
        <v>80</v>
      </c>
      <c r="AY99" s="219" t="s">
        <v>159</v>
      </c>
    </row>
    <row r="100" spans="2:65" s="11" customFormat="1" ht="13.5">
      <c r="B100" s="220"/>
      <c r="C100" s="221"/>
      <c r="D100" s="197" t="s">
        <v>260</v>
      </c>
      <c r="E100" s="242" t="s">
        <v>22</v>
      </c>
      <c r="F100" s="243" t="s">
        <v>1260</v>
      </c>
      <c r="G100" s="221"/>
      <c r="H100" s="244">
        <v>16</v>
      </c>
      <c r="I100" s="225"/>
      <c r="J100" s="221"/>
      <c r="K100" s="221"/>
      <c r="L100" s="226"/>
      <c r="M100" s="227"/>
      <c r="N100" s="228"/>
      <c r="O100" s="228"/>
      <c r="P100" s="228"/>
      <c r="Q100" s="228"/>
      <c r="R100" s="228"/>
      <c r="S100" s="228"/>
      <c r="T100" s="229"/>
      <c r="AT100" s="230" t="s">
        <v>260</v>
      </c>
      <c r="AU100" s="230" t="s">
        <v>89</v>
      </c>
      <c r="AV100" s="11" t="s">
        <v>89</v>
      </c>
      <c r="AW100" s="11" t="s">
        <v>43</v>
      </c>
      <c r="AX100" s="11" t="s">
        <v>24</v>
      </c>
      <c r="AY100" s="230" t="s">
        <v>159</v>
      </c>
    </row>
    <row r="101" spans="2:65" s="1" customFormat="1" ht="22.5" customHeight="1">
      <c r="B101" s="40"/>
      <c r="C101" s="199" t="s">
        <v>185</v>
      </c>
      <c r="D101" s="199" t="s">
        <v>235</v>
      </c>
      <c r="E101" s="200" t="s">
        <v>1261</v>
      </c>
      <c r="F101" s="201" t="s">
        <v>1262</v>
      </c>
      <c r="G101" s="202" t="s">
        <v>177</v>
      </c>
      <c r="H101" s="203">
        <v>16</v>
      </c>
      <c r="I101" s="204"/>
      <c r="J101" s="205">
        <f>ROUND(I101*H101,2)</f>
        <v>0</v>
      </c>
      <c r="K101" s="201" t="s">
        <v>164</v>
      </c>
      <c r="L101" s="206"/>
      <c r="M101" s="207" t="s">
        <v>22</v>
      </c>
      <c r="N101" s="208" t="s">
        <v>51</v>
      </c>
      <c r="O101" s="41"/>
      <c r="P101" s="191">
        <f>O101*H101</f>
        <v>0</v>
      </c>
      <c r="Q101" s="191">
        <v>6.8999999999999997E-4</v>
      </c>
      <c r="R101" s="191">
        <f>Q101*H101</f>
        <v>1.1039999999999999E-2</v>
      </c>
      <c r="S101" s="191">
        <v>0</v>
      </c>
      <c r="T101" s="192">
        <f>S101*H101</f>
        <v>0</v>
      </c>
      <c r="AR101" s="23" t="s">
        <v>1263</v>
      </c>
      <c r="AT101" s="23" t="s">
        <v>235</v>
      </c>
      <c r="AU101" s="23" t="s">
        <v>89</v>
      </c>
      <c r="AY101" s="23" t="s">
        <v>159</v>
      </c>
      <c r="BE101" s="193">
        <f>IF(N101="základní",J101,0)</f>
        <v>0</v>
      </c>
      <c r="BF101" s="193">
        <f>IF(N101="snížená",J101,0)</f>
        <v>0</v>
      </c>
      <c r="BG101" s="193">
        <f>IF(N101="zákl. přenesená",J101,0)</f>
        <v>0</v>
      </c>
      <c r="BH101" s="193">
        <f>IF(N101="sníž. přenesená",J101,0)</f>
        <v>0</v>
      </c>
      <c r="BI101" s="193">
        <f>IF(N101="nulová",J101,0)</f>
        <v>0</v>
      </c>
      <c r="BJ101" s="23" t="s">
        <v>24</v>
      </c>
      <c r="BK101" s="193">
        <f>ROUND(I101*H101,2)</f>
        <v>0</v>
      </c>
      <c r="BL101" s="23" t="s">
        <v>1263</v>
      </c>
      <c r="BM101" s="23" t="s">
        <v>1264</v>
      </c>
    </row>
    <row r="102" spans="2:65" s="10" customFormat="1" ht="13.5">
      <c r="B102" s="209"/>
      <c r="C102" s="210"/>
      <c r="D102" s="194" t="s">
        <v>260</v>
      </c>
      <c r="E102" s="211" t="s">
        <v>22</v>
      </c>
      <c r="F102" s="212" t="s">
        <v>1246</v>
      </c>
      <c r="G102" s="210"/>
      <c r="H102" s="213" t="s">
        <v>22</v>
      </c>
      <c r="I102" s="214"/>
      <c r="J102" s="210"/>
      <c r="K102" s="210"/>
      <c r="L102" s="215"/>
      <c r="M102" s="216"/>
      <c r="N102" s="217"/>
      <c r="O102" s="217"/>
      <c r="P102" s="217"/>
      <c r="Q102" s="217"/>
      <c r="R102" s="217"/>
      <c r="S102" s="217"/>
      <c r="T102" s="218"/>
      <c r="AT102" s="219" t="s">
        <v>260</v>
      </c>
      <c r="AU102" s="219" t="s">
        <v>89</v>
      </c>
      <c r="AV102" s="10" t="s">
        <v>24</v>
      </c>
      <c r="AW102" s="10" t="s">
        <v>43</v>
      </c>
      <c r="AX102" s="10" t="s">
        <v>80</v>
      </c>
      <c r="AY102" s="219" t="s">
        <v>159</v>
      </c>
    </row>
    <row r="103" spans="2:65" s="11" customFormat="1" ht="13.5">
      <c r="B103" s="220"/>
      <c r="C103" s="221"/>
      <c r="D103" s="197" t="s">
        <v>260</v>
      </c>
      <c r="E103" s="242" t="s">
        <v>22</v>
      </c>
      <c r="F103" s="243" t="s">
        <v>1260</v>
      </c>
      <c r="G103" s="221"/>
      <c r="H103" s="244">
        <v>16</v>
      </c>
      <c r="I103" s="225"/>
      <c r="J103" s="221"/>
      <c r="K103" s="221"/>
      <c r="L103" s="226"/>
      <c r="M103" s="227"/>
      <c r="N103" s="228"/>
      <c r="O103" s="228"/>
      <c r="P103" s="228"/>
      <c r="Q103" s="228"/>
      <c r="R103" s="228"/>
      <c r="S103" s="228"/>
      <c r="T103" s="229"/>
      <c r="AT103" s="230" t="s">
        <v>260</v>
      </c>
      <c r="AU103" s="230" t="s">
        <v>89</v>
      </c>
      <c r="AV103" s="11" t="s">
        <v>89</v>
      </c>
      <c r="AW103" s="11" t="s">
        <v>43</v>
      </c>
      <c r="AX103" s="11" t="s">
        <v>24</v>
      </c>
      <c r="AY103" s="230" t="s">
        <v>159</v>
      </c>
    </row>
    <row r="104" spans="2:65" s="1" customFormat="1" ht="44.25" customHeight="1">
      <c r="B104" s="40"/>
      <c r="C104" s="182" t="s">
        <v>178</v>
      </c>
      <c r="D104" s="182" t="s">
        <v>160</v>
      </c>
      <c r="E104" s="183" t="s">
        <v>1265</v>
      </c>
      <c r="F104" s="184" t="s">
        <v>1266</v>
      </c>
      <c r="G104" s="185" t="s">
        <v>177</v>
      </c>
      <c r="H104" s="186">
        <v>8</v>
      </c>
      <c r="I104" s="187"/>
      <c r="J104" s="188">
        <f>ROUND(I104*H104,2)</f>
        <v>0</v>
      </c>
      <c r="K104" s="184" t="s">
        <v>164</v>
      </c>
      <c r="L104" s="60"/>
      <c r="M104" s="189" t="s">
        <v>22</v>
      </c>
      <c r="N104" s="190" t="s">
        <v>51</v>
      </c>
      <c r="O104" s="41"/>
      <c r="P104" s="191">
        <f>O104*H104</f>
        <v>0</v>
      </c>
      <c r="Q104" s="191">
        <v>4.2999999999999997E-2</v>
      </c>
      <c r="R104" s="191">
        <f>Q104*H104</f>
        <v>0.34399999999999997</v>
      </c>
      <c r="S104" s="191">
        <v>0</v>
      </c>
      <c r="T104" s="192">
        <f>S104*H104</f>
        <v>0</v>
      </c>
      <c r="AR104" s="23" t="s">
        <v>332</v>
      </c>
      <c r="AT104" s="23" t="s">
        <v>160</v>
      </c>
      <c r="AU104" s="23" t="s">
        <v>89</v>
      </c>
      <c r="AY104" s="23" t="s">
        <v>159</v>
      </c>
      <c r="BE104" s="193">
        <f>IF(N104="základní",J104,0)</f>
        <v>0</v>
      </c>
      <c r="BF104" s="193">
        <f>IF(N104="snížená",J104,0)</f>
        <v>0</v>
      </c>
      <c r="BG104" s="193">
        <f>IF(N104="zákl. přenesená",J104,0)</f>
        <v>0</v>
      </c>
      <c r="BH104" s="193">
        <f>IF(N104="sníž. přenesená",J104,0)</f>
        <v>0</v>
      </c>
      <c r="BI104" s="193">
        <f>IF(N104="nulová",J104,0)</f>
        <v>0</v>
      </c>
      <c r="BJ104" s="23" t="s">
        <v>24</v>
      </c>
      <c r="BK104" s="193">
        <f>ROUND(I104*H104,2)</f>
        <v>0</v>
      </c>
      <c r="BL104" s="23" t="s">
        <v>332</v>
      </c>
      <c r="BM104" s="23" t="s">
        <v>1267</v>
      </c>
    </row>
    <row r="105" spans="2:65" s="1" customFormat="1" ht="67.5">
      <c r="B105" s="40"/>
      <c r="C105" s="62"/>
      <c r="D105" s="194" t="s">
        <v>166</v>
      </c>
      <c r="E105" s="62"/>
      <c r="F105" s="195" t="s">
        <v>1259</v>
      </c>
      <c r="G105" s="62"/>
      <c r="H105" s="62"/>
      <c r="I105" s="155"/>
      <c r="J105" s="62"/>
      <c r="K105" s="62"/>
      <c r="L105" s="60"/>
      <c r="M105" s="196"/>
      <c r="N105" s="41"/>
      <c r="O105" s="41"/>
      <c r="P105" s="41"/>
      <c r="Q105" s="41"/>
      <c r="R105" s="41"/>
      <c r="S105" s="41"/>
      <c r="T105" s="77"/>
      <c r="AT105" s="23" t="s">
        <v>166</v>
      </c>
      <c r="AU105" s="23" t="s">
        <v>89</v>
      </c>
    </row>
    <row r="106" spans="2:65" s="10" customFormat="1" ht="13.5">
      <c r="B106" s="209"/>
      <c r="C106" s="210"/>
      <c r="D106" s="194" t="s">
        <v>260</v>
      </c>
      <c r="E106" s="211" t="s">
        <v>22</v>
      </c>
      <c r="F106" s="212" t="s">
        <v>1246</v>
      </c>
      <c r="G106" s="210"/>
      <c r="H106" s="213" t="s">
        <v>22</v>
      </c>
      <c r="I106" s="214"/>
      <c r="J106" s="210"/>
      <c r="K106" s="210"/>
      <c r="L106" s="215"/>
      <c r="M106" s="216"/>
      <c r="N106" s="217"/>
      <c r="O106" s="217"/>
      <c r="P106" s="217"/>
      <c r="Q106" s="217"/>
      <c r="R106" s="217"/>
      <c r="S106" s="217"/>
      <c r="T106" s="218"/>
      <c r="AT106" s="219" t="s">
        <v>260</v>
      </c>
      <c r="AU106" s="219" t="s">
        <v>89</v>
      </c>
      <c r="AV106" s="10" t="s">
        <v>24</v>
      </c>
      <c r="AW106" s="10" t="s">
        <v>43</v>
      </c>
      <c r="AX106" s="10" t="s">
        <v>80</v>
      </c>
      <c r="AY106" s="219" t="s">
        <v>159</v>
      </c>
    </row>
    <row r="107" spans="2:65" s="11" customFormat="1" ht="13.5">
      <c r="B107" s="220"/>
      <c r="C107" s="221"/>
      <c r="D107" s="197" t="s">
        <v>260</v>
      </c>
      <c r="E107" s="242" t="s">
        <v>22</v>
      </c>
      <c r="F107" s="243" t="s">
        <v>1247</v>
      </c>
      <c r="G107" s="221"/>
      <c r="H107" s="244">
        <v>8</v>
      </c>
      <c r="I107" s="225"/>
      <c r="J107" s="221"/>
      <c r="K107" s="221"/>
      <c r="L107" s="226"/>
      <c r="M107" s="227"/>
      <c r="N107" s="228"/>
      <c r="O107" s="228"/>
      <c r="P107" s="228"/>
      <c r="Q107" s="228"/>
      <c r="R107" s="228"/>
      <c r="S107" s="228"/>
      <c r="T107" s="229"/>
      <c r="AT107" s="230" t="s">
        <v>260</v>
      </c>
      <c r="AU107" s="230" t="s">
        <v>89</v>
      </c>
      <c r="AV107" s="11" t="s">
        <v>89</v>
      </c>
      <c r="AW107" s="11" t="s">
        <v>43</v>
      </c>
      <c r="AX107" s="11" t="s">
        <v>24</v>
      </c>
      <c r="AY107" s="230" t="s">
        <v>159</v>
      </c>
    </row>
    <row r="108" spans="2:65" s="1" customFormat="1" ht="31.5" customHeight="1">
      <c r="B108" s="40"/>
      <c r="C108" s="182" t="s">
        <v>192</v>
      </c>
      <c r="D108" s="182" t="s">
        <v>160</v>
      </c>
      <c r="E108" s="183" t="s">
        <v>1268</v>
      </c>
      <c r="F108" s="184" t="s">
        <v>1269</v>
      </c>
      <c r="G108" s="185" t="s">
        <v>177</v>
      </c>
      <c r="H108" s="186">
        <v>8</v>
      </c>
      <c r="I108" s="187"/>
      <c r="J108" s="188">
        <f>ROUND(I108*H108,2)</f>
        <v>0</v>
      </c>
      <c r="K108" s="184" t="s">
        <v>164</v>
      </c>
      <c r="L108" s="60"/>
      <c r="M108" s="189" t="s">
        <v>22</v>
      </c>
      <c r="N108" s="190" t="s">
        <v>51</v>
      </c>
      <c r="O108" s="41"/>
      <c r="P108" s="191">
        <f>O108*H108</f>
        <v>0</v>
      </c>
      <c r="Q108" s="191">
        <v>0</v>
      </c>
      <c r="R108" s="191">
        <f>Q108*H108</f>
        <v>0</v>
      </c>
      <c r="S108" s="191">
        <v>0</v>
      </c>
      <c r="T108" s="192">
        <f>S108*H108</f>
        <v>0</v>
      </c>
      <c r="AR108" s="23" t="s">
        <v>332</v>
      </c>
      <c r="AT108" s="23" t="s">
        <v>160</v>
      </c>
      <c r="AU108" s="23" t="s">
        <v>89</v>
      </c>
      <c r="AY108" s="23" t="s">
        <v>159</v>
      </c>
      <c r="BE108" s="193">
        <f>IF(N108="základní",J108,0)</f>
        <v>0</v>
      </c>
      <c r="BF108" s="193">
        <f>IF(N108="snížená",J108,0)</f>
        <v>0</v>
      </c>
      <c r="BG108" s="193">
        <f>IF(N108="zákl. přenesená",J108,0)</f>
        <v>0</v>
      </c>
      <c r="BH108" s="193">
        <f>IF(N108="sníž. přenesená",J108,0)</f>
        <v>0</v>
      </c>
      <c r="BI108" s="193">
        <f>IF(N108="nulová",J108,0)</f>
        <v>0</v>
      </c>
      <c r="BJ108" s="23" t="s">
        <v>24</v>
      </c>
      <c r="BK108" s="193">
        <f>ROUND(I108*H108,2)</f>
        <v>0</v>
      </c>
      <c r="BL108" s="23" t="s">
        <v>332</v>
      </c>
      <c r="BM108" s="23" t="s">
        <v>1270</v>
      </c>
    </row>
    <row r="109" spans="2:65" s="10" customFormat="1" ht="13.5">
      <c r="B109" s="209"/>
      <c r="C109" s="210"/>
      <c r="D109" s="194" t="s">
        <v>260</v>
      </c>
      <c r="E109" s="211" t="s">
        <v>22</v>
      </c>
      <c r="F109" s="212" t="s">
        <v>1246</v>
      </c>
      <c r="G109" s="210"/>
      <c r="H109" s="213" t="s">
        <v>22</v>
      </c>
      <c r="I109" s="214"/>
      <c r="J109" s="210"/>
      <c r="K109" s="210"/>
      <c r="L109" s="215"/>
      <c r="M109" s="216"/>
      <c r="N109" s="217"/>
      <c r="O109" s="217"/>
      <c r="P109" s="217"/>
      <c r="Q109" s="217"/>
      <c r="R109" s="217"/>
      <c r="S109" s="217"/>
      <c r="T109" s="218"/>
      <c r="AT109" s="219" t="s">
        <v>260</v>
      </c>
      <c r="AU109" s="219" t="s">
        <v>89</v>
      </c>
      <c r="AV109" s="10" t="s">
        <v>24</v>
      </c>
      <c r="AW109" s="10" t="s">
        <v>43</v>
      </c>
      <c r="AX109" s="10" t="s">
        <v>80</v>
      </c>
      <c r="AY109" s="219" t="s">
        <v>159</v>
      </c>
    </row>
    <row r="110" spans="2:65" s="11" customFormat="1" ht="13.5">
      <c r="B110" s="220"/>
      <c r="C110" s="221"/>
      <c r="D110" s="197" t="s">
        <v>260</v>
      </c>
      <c r="E110" s="242" t="s">
        <v>22</v>
      </c>
      <c r="F110" s="243" t="s">
        <v>1247</v>
      </c>
      <c r="G110" s="221"/>
      <c r="H110" s="244">
        <v>8</v>
      </c>
      <c r="I110" s="225"/>
      <c r="J110" s="221"/>
      <c r="K110" s="221"/>
      <c r="L110" s="226"/>
      <c r="M110" s="227"/>
      <c r="N110" s="228"/>
      <c r="O110" s="228"/>
      <c r="P110" s="228"/>
      <c r="Q110" s="228"/>
      <c r="R110" s="228"/>
      <c r="S110" s="228"/>
      <c r="T110" s="229"/>
      <c r="AT110" s="230" t="s">
        <v>260</v>
      </c>
      <c r="AU110" s="230" t="s">
        <v>89</v>
      </c>
      <c r="AV110" s="11" t="s">
        <v>89</v>
      </c>
      <c r="AW110" s="11" t="s">
        <v>43</v>
      </c>
      <c r="AX110" s="11" t="s">
        <v>24</v>
      </c>
      <c r="AY110" s="230" t="s">
        <v>159</v>
      </c>
    </row>
    <row r="111" spans="2:65" s="1" customFormat="1" ht="44.25" customHeight="1">
      <c r="B111" s="40"/>
      <c r="C111" s="182" t="s">
        <v>183</v>
      </c>
      <c r="D111" s="182" t="s">
        <v>160</v>
      </c>
      <c r="E111" s="183" t="s">
        <v>1271</v>
      </c>
      <c r="F111" s="184" t="s">
        <v>1272</v>
      </c>
      <c r="G111" s="185" t="s">
        <v>200</v>
      </c>
      <c r="H111" s="186">
        <v>3.2</v>
      </c>
      <c r="I111" s="187"/>
      <c r="J111" s="188">
        <f>ROUND(I111*H111,2)</f>
        <v>0</v>
      </c>
      <c r="K111" s="184" t="s">
        <v>164</v>
      </c>
      <c r="L111" s="60"/>
      <c r="M111" s="189" t="s">
        <v>22</v>
      </c>
      <c r="N111" s="190" t="s">
        <v>51</v>
      </c>
      <c r="O111" s="41"/>
      <c r="P111" s="191">
        <f>O111*H111</f>
        <v>0</v>
      </c>
      <c r="Q111" s="191">
        <v>0</v>
      </c>
      <c r="R111" s="191">
        <f>Q111*H111</f>
        <v>0</v>
      </c>
      <c r="S111" s="191">
        <v>0</v>
      </c>
      <c r="T111" s="192">
        <f>S111*H111</f>
        <v>0</v>
      </c>
      <c r="AR111" s="23" t="s">
        <v>332</v>
      </c>
      <c r="AT111" s="23" t="s">
        <v>160</v>
      </c>
      <c r="AU111" s="23" t="s">
        <v>89</v>
      </c>
      <c r="AY111" s="23" t="s">
        <v>159</v>
      </c>
      <c r="BE111" s="193">
        <f>IF(N111="základní",J111,0)</f>
        <v>0</v>
      </c>
      <c r="BF111" s="193">
        <f>IF(N111="snížená",J111,0)</f>
        <v>0</v>
      </c>
      <c r="BG111" s="193">
        <f>IF(N111="zákl. přenesená",J111,0)</f>
        <v>0</v>
      </c>
      <c r="BH111" s="193">
        <f>IF(N111="sníž. přenesená",J111,0)</f>
        <v>0</v>
      </c>
      <c r="BI111" s="193">
        <f>IF(N111="nulová",J111,0)</f>
        <v>0</v>
      </c>
      <c r="BJ111" s="23" t="s">
        <v>24</v>
      </c>
      <c r="BK111" s="193">
        <f>ROUND(I111*H111,2)</f>
        <v>0</v>
      </c>
      <c r="BL111" s="23" t="s">
        <v>332</v>
      </c>
      <c r="BM111" s="23" t="s">
        <v>1273</v>
      </c>
    </row>
    <row r="112" spans="2:65" s="1" customFormat="1" ht="54">
      <c r="B112" s="40"/>
      <c r="C112" s="62"/>
      <c r="D112" s="194" t="s">
        <v>166</v>
      </c>
      <c r="E112" s="62"/>
      <c r="F112" s="195" t="s">
        <v>1274</v>
      </c>
      <c r="G112" s="62"/>
      <c r="H112" s="62"/>
      <c r="I112" s="155"/>
      <c r="J112" s="62"/>
      <c r="K112" s="62"/>
      <c r="L112" s="60"/>
      <c r="M112" s="196"/>
      <c r="N112" s="41"/>
      <c r="O112" s="41"/>
      <c r="P112" s="41"/>
      <c r="Q112" s="41"/>
      <c r="R112" s="41"/>
      <c r="S112" s="41"/>
      <c r="T112" s="77"/>
      <c r="AT112" s="23" t="s">
        <v>166</v>
      </c>
      <c r="AU112" s="23" t="s">
        <v>89</v>
      </c>
    </row>
    <row r="113" spans="2:65" s="10" customFormat="1" ht="13.5">
      <c r="B113" s="209"/>
      <c r="C113" s="210"/>
      <c r="D113" s="194" t="s">
        <v>260</v>
      </c>
      <c r="E113" s="211" t="s">
        <v>22</v>
      </c>
      <c r="F113" s="212" t="s">
        <v>1246</v>
      </c>
      <c r="G113" s="210"/>
      <c r="H113" s="213" t="s">
        <v>22</v>
      </c>
      <c r="I113" s="214"/>
      <c r="J113" s="210"/>
      <c r="K113" s="210"/>
      <c r="L113" s="215"/>
      <c r="M113" s="216"/>
      <c r="N113" s="217"/>
      <c r="O113" s="217"/>
      <c r="P113" s="217"/>
      <c r="Q113" s="217"/>
      <c r="R113" s="217"/>
      <c r="S113" s="217"/>
      <c r="T113" s="218"/>
      <c r="AT113" s="219" t="s">
        <v>260</v>
      </c>
      <c r="AU113" s="219" t="s">
        <v>89</v>
      </c>
      <c r="AV113" s="10" t="s">
        <v>24</v>
      </c>
      <c r="AW113" s="10" t="s">
        <v>43</v>
      </c>
      <c r="AX113" s="10" t="s">
        <v>80</v>
      </c>
      <c r="AY113" s="219" t="s">
        <v>159</v>
      </c>
    </row>
    <row r="114" spans="2:65" s="11" customFormat="1" ht="13.5">
      <c r="B114" s="220"/>
      <c r="C114" s="221"/>
      <c r="D114" s="197" t="s">
        <v>260</v>
      </c>
      <c r="E114" s="242" t="s">
        <v>22</v>
      </c>
      <c r="F114" s="243" t="s">
        <v>1275</v>
      </c>
      <c r="G114" s="221"/>
      <c r="H114" s="244">
        <v>3.2</v>
      </c>
      <c r="I114" s="225"/>
      <c r="J114" s="221"/>
      <c r="K114" s="221"/>
      <c r="L114" s="226"/>
      <c r="M114" s="227"/>
      <c r="N114" s="228"/>
      <c r="O114" s="228"/>
      <c r="P114" s="228"/>
      <c r="Q114" s="228"/>
      <c r="R114" s="228"/>
      <c r="S114" s="228"/>
      <c r="T114" s="229"/>
      <c r="AT114" s="230" t="s">
        <v>260</v>
      </c>
      <c r="AU114" s="230" t="s">
        <v>89</v>
      </c>
      <c r="AV114" s="11" t="s">
        <v>89</v>
      </c>
      <c r="AW114" s="11" t="s">
        <v>43</v>
      </c>
      <c r="AX114" s="11" t="s">
        <v>24</v>
      </c>
      <c r="AY114" s="230" t="s">
        <v>159</v>
      </c>
    </row>
    <row r="115" spans="2:65" s="1" customFormat="1" ht="44.25" customHeight="1">
      <c r="B115" s="40"/>
      <c r="C115" s="182" t="s">
        <v>204</v>
      </c>
      <c r="D115" s="182" t="s">
        <v>160</v>
      </c>
      <c r="E115" s="183" t="s">
        <v>1276</v>
      </c>
      <c r="F115" s="184" t="s">
        <v>1277</v>
      </c>
      <c r="G115" s="185" t="s">
        <v>200</v>
      </c>
      <c r="H115" s="186">
        <v>60.8</v>
      </c>
      <c r="I115" s="187"/>
      <c r="J115" s="188">
        <f>ROUND(I115*H115,2)</f>
        <v>0</v>
      </c>
      <c r="K115" s="184" t="s">
        <v>164</v>
      </c>
      <c r="L115" s="60"/>
      <c r="M115" s="189" t="s">
        <v>22</v>
      </c>
      <c r="N115" s="190" t="s">
        <v>51</v>
      </c>
      <c r="O115" s="41"/>
      <c r="P115" s="191">
        <f>O115*H115</f>
        <v>0</v>
      </c>
      <c r="Q115" s="191">
        <v>0</v>
      </c>
      <c r="R115" s="191">
        <f>Q115*H115</f>
        <v>0</v>
      </c>
      <c r="S115" s="191">
        <v>0</v>
      </c>
      <c r="T115" s="192">
        <f>S115*H115</f>
        <v>0</v>
      </c>
      <c r="AR115" s="23" t="s">
        <v>332</v>
      </c>
      <c r="AT115" s="23" t="s">
        <v>160</v>
      </c>
      <c r="AU115" s="23" t="s">
        <v>89</v>
      </c>
      <c r="AY115" s="23" t="s">
        <v>159</v>
      </c>
      <c r="BE115" s="193">
        <f>IF(N115="základní",J115,0)</f>
        <v>0</v>
      </c>
      <c r="BF115" s="193">
        <f>IF(N115="snížená",J115,0)</f>
        <v>0</v>
      </c>
      <c r="BG115" s="193">
        <f>IF(N115="zákl. přenesená",J115,0)</f>
        <v>0</v>
      </c>
      <c r="BH115" s="193">
        <f>IF(N115="sníž. přenesená",J115,0)</f>
        <v>0</v>
      </c>
      <c r="BI115" s="193">
        <f>IF(N115="nulová",J115,0)</f>
        <v>0</v>
      </c>
      <c r="BJ115" s="23" t="s">
        <v>24</v>
      </c>
      <c r="BK115" s="193">
        <f>ROUND(I115*H115,2)</f>
        <v>0</v>
      </c>
      <c r="BL115" s="23" t="s">
        <v>332</v>
      </c>
      <c r="BM115" s="23" t="s">
        <v>1278</v>
      </c>
    </row>
    <row r="116" spans="2:65" s="1" customFormat="1" ht="54">
      <c r="B116" s="40"/>
      <c r="C116" s="62"/>
      <c r="D116" s="194" t="s">
        <v>166</v>
      </c>
      <c r="E116" s="62"/>
      <c r="F116" s="195" t="s">
        <v>1274</v>
      </c>
      <c r="G116" s="62"/>
      <c r="H116" s="62"/>
      <c r="I116" s="155"/>
      <c r="J116" s="62"/>
      <c r="K116" s="62"/>
      <c r="L116" s="60"/>
      <c r="M116" s="196"/>
      <c r="N116" s="41"/>
      <c r="O116" s="41"/>
      <c r="P116" s="41"/>
      <c r="Q116" s="41"/>
      <c r="R116" s="41"/>
      <c r="S116" s="41"/>
      <c r="T116" s="77"/>
      <c r="AT116" s="23" t="s">
        <v>166</v>
      </c>
      <c r="AU116" s="23" t="s">
        <v>89</v>
      </c>
    </row>
    <row r="117" spans="2:65" s="10" customFormat="1" ht="13.5">
      <c r="B117" s="209"/>
      <c r="C117" s="210"/>
      <c r="D117" s="194" t="s">
        <v>260</v>
      </c>
      <c r="E117" s="211" t="s">
        <v>22</v>
      </c>
      <c r="F117" s="212" t="s">
        <v>1246</v>
      </c>
      <c r="G117" s="210"/>
      <c r="H117" s="213" t="s">
        <v>22</v>
      </c>
      <c r="I117" s="214"/>
      <c r="J117" s="210"/>
      <c r="K117" s="210"/>
      <c r="L117" s="215"/>
      <c r="M117" s="216"/>
      <c r="N117" s="217"/>
      <c r="O117" s="217"/>
      <c r="P117" s="217"/>
      <c r="Q117" s="217"/>
      <c r="R117" s="217"/>
      <c r="S117" s="217"/>
      <c r="T117" s="218"/>
      <c r="AT117" s="219" t="s">
        <v>260</v>
      </c>
      <c r="AU117" s="219" t="s">
        <v>89</v>
      </c>
      <c r="AV117" s="10" t="s">
        <v>24</v>
      </c>
      <c r="AW117" s="10" t="s">
        <v>43</v>
      </c>
      <c r="AX117" s="10" t="s">
        <v>80</v>
      </c>
      <c r="AY117" s="219" t="s">
        <v>159</v>
      </c>
    </row>
    <row r="118" spans="2:65" s="11" customFormat="1" ht="13.5">
      <c r="B118" s="220"/>
      <c r="C118" s="221"/>
      <c r="D118" s="197" t="s">
        <v>260</v>
      </c>
      <c r="E118" s="242" t="s">
        <v>22</v>
      </c>
      <c r="F118" s="243" t="s">
        <v>1279</v>
      </c>
      <c r="G118" s="221"/>
      <c r="H118" s="244">
        <v>60.8</v>
      </c>
      <c r="I118" s="225"/>
      <c r="J118" s="221"/>
      <c r="K118" s="221"/>
      <c r="L118" s="226"/>
      <c r="M118" s="227"/>
      <c r="N118" s="228"/>
      <c r="O118" s="228"/>
      <c r="P118" s="228"/>
      <c r="Q118" s="228"/>
      <c r="R118" s="228"/>
      <c r="S118" s="228"/>
      <c r="T118" s="229"/>
      <c r="AT118" s="230" t="s">
        <v>260</v>
      </c>
      <c r="AU118" s="230" t="s">
        <v>89</v>
      </c>
      <c r="AV118" s="11" t="s">
        <v>89</v>
      </c>
      <c r="AW118" s="11" t="s">
        <v>43</v>
      </c>
      <c r="AX118" s="11" t="s">
        <v>24</v>
      </c>
      <c r="AY118" s="230" t="s">
        <v>159</v>
      </c>
    </row>
    <row r="119" spans="2:65" s="1" customFormat="1" ht="31.5" customHeight="1">
      <c r="B119" s="40"/>
      <c r="C119" s="182" t="s">
        <v>29</v>
      </c>
      <c r="D119" s="182" t="s">
        <v>160</v>
      </c>
      <c r="E119" s="183" t="s">
        <v>1280</v>
      </c>
      <c r="F119" s="184" t="s">
        <v>1281</v>
      </c>
      <c r="G119" s="185" t="s">
        <v>163</v>
      </c>
      <c r="H119" s="186">
        <v>4</v>
      </c>
      <c r="I119" s="187"/>
      <c r="J119" s="188">
        <f>ROUND(I119*H119,2)</f>
        <v>0</v>
      </c>
      <c r="K119" s="184" t="s">
        <v>164</v>
      </c>
      <c r="L119" s="60"/>
      <c r="M119" s="189" t="s">
        <v>22</v>
      </c>
      <c r="N119" s="190" t="s">
        <v>51</v>
      </c>
      <c r="O119" s="41"/>
      <c r="P119" s="191">
        <f>O119*H119</f>
        <v>0</v>
      </c>
      <c r="Q119" s="191">
        <v>0.25319999999999998</v>
      </c>
      <c r="R119" s="191">
        <f>Q119*H119</f>
        <v>1.0127999999999999</v>
      </c>
      <c r="S119" s="191">
        <v>0</v>
      </c>
      <c r="T119" s="192">
        <f>S119*H119</f>
        <v>0</v>
      </c>
      <c r="AR119" s="23" t="s">
        <v>332</v>
      </c>
      <c r="AT119" s="23" t="s">
        <v>160</v>
      </c>
      <c r="AU119" s="23" t="s">
        <v>89</v>
      </c>
      <c r="AY119" s="23" t="s">
        <v>159</v>
      </c>
      <c r="BE119" s="193">
        <f>IF(N119="základní",J119,0)</f>
        <v>0</v>
      </c>
      <c r="BF119" s="193">
        <f>IF(N119="snížená",J119,0)</f>
        <v>0</v>
      </c>
      <c r="BG119" s="193">
        <f>IF(N119="zákl. přenesená",J119,0)</f>
        <v>0</v>
      </c>
      <c r="BH119" s="193">
        <f>IF(N119="sníž. přenesená",J119,0)</f>
        <v>0</v>
      </c>
      <c r="BI119" s="193">
        <f>IF(N119="nulová",J119,0)</f>
        <v>0</v>
      </c>
      <c r="BJ119" s="23" t="s">
        <v>24</v>
      </c>
      <c r="BK119" s="193">
        <f>ROUND(I119*H119,2)</f>
        <v>0</v>
      </c>
      <c r="BL119" s="23" t="s">
        <v>332</v>
      </c>
      <c r="BM119" s="23" t="s">
        <v>1282</v>
      </c>
    </row>
    <row r="120" spans="2:65" s="1" customFormat="1" ht="94.5">
      <c r="B120" s="40"/>
      <c r="C120" s="62"/>
      <c r="D120" s="194" t="s">
        <v>166</v>
      </c>
      <c r="E120" s="62"/>
      <c r="F120" s="195" t="s">
        <v>1283</v>
      </c>
      <c r="G120" s="62"/>
      <c r="H120" s="62"/>
      <c r="I120" s="155"/>
      <c r="J120" s="62"/>
      <c r="K120" s="62"/>
      <c r="L120" s="60"/>
      <c r="M120" s="196"/>
      <c r="N120" s="41"/>
      <c r="O120" s="41"/>
      <c r="P120" s="41"/>
      <c r="Q120" s="41"/>
      <c r="R120" s="41"/>
      <c r="S120" s="41"/>
      <c r="T120" s="77"/>
      <c r="AT120" s="23" t="s">
        <v>166</v>
      </c>
      <c r="AU120" s="23" t="s">
        <v>89</v>
      </c>
    </row>
    <row r="121" spans="2:65" s="10" customFormat="1" ht="13.5">
      <c r="B121" s="209"/>
      <c r="C121" s="210"/>
      <c r="D121" s="194" t="s">
        <v>260</v>
      </c>
      <c r="E121" s="211" t="s">
        <v>22</v>
      </c>
      <c r="F121" s="212" t="s">
        <v>1284</v>
      </c>
      <c r="G121" s="210"/>
      <c r="H121" s="213" t="s">
        <v>22</v>
      </c>
      <c r="I121" s="214"/>
      <c r="J121" s="210"/>
      <c r="K121" s="210"/>
      <c r="L121" s="215"/>
      <c r="M121" s="216"/>
      <c r="N121" s="217"/>
      <c r="O121" s="217"/>
      <c r="P121" s="217"/>
      <c r="Q121" s="217"/>
      <c r="R121" s="217"/>
      <c r="S121" s="217"/>
      <c r="T121" s="218"/>
      <c r="AT121" s="219" t="s">
        <v>260</v>
      </c>
      <c r="AU121" s="219" t="s">
        <v>89</v>
      </c>
      <c r="AV121" s="10" t="s">
        <v>24</v>
      </c>
      <c r="AW121" s="10" t="s">
        <v>43</v>
      </c>
      <c r="AX121" s="10" t="s">
        <v>80</v>
      </c>
      <c r="AY121" s="219" t="s">
        <v>159</v>
      </c>
    </row>
    <row r="122" spans="2:65" s="11" customFormat="1" ht="13.5">
      <c r="B122" s="220"/>
      <c r="C122" s="221"/>
      <c r="D122" s="197" t="s">
        <v>260</v>
      </c>
      <c r="E122" s="242" t="s">
        <v>22</v>
      </c>
      <c r="F122" s="243" t="s">
        <v>1285</v>
      </c>
      <c r="G122" s="221"/>
      <c r="H122" s="244">
        <v>4</v>
      </c>
      <c r="I122" s="225"/>
      <c r="J122" s="221"/>
      <c r="K122" s="221"/>
      <c r="L122" s="226"/>
      <c r="M122" s="227"/>
      <c r="N122" s="228"/>
      <c r="O122" s="228"/>
      <c r="P122" s="228"/>
      <c r="Q122" s="228"/>
      <c r="R122" s="228"/>
      <c r="S122" s="228"/>
      <c r="T122" s="229"/>
      <c r="AT122" s="230" t="s">
        <v>260</v>
      </c>
      <c r="AU122" s="230" t="s">
        <v>89</v>
      </c>
      <c r="AV122" s="11" t="s">
        <v>89</v>
      </c>
      <c r="AW122" s="11" t="s">
        <v>43</v>
      </c>
      <c r="AX122" s="11" t="s">
        <v>24</v>
      </c>
      <c r="AY122" s="230" t="s">
        <v>159</v>
      </c>
    </row>
    <row r="123" spans="2:65" s="1" customFormat="1" ht="22.5" customHeight="1">
      <c r="B123" s="40"/>
      <c r="C123" s="182" t="s">
        <v>214</v>
      </c>
      <c r="D123" s="182" t="s">
        <v>160</v>
      </c>
      <c r="E123" s="183" t="s">
        <v>1286</v>
      </c>
      <c r="F123" s="184" t="s">
        <v>1287</v>
      </c>
      <c r="G123" s="185" t="s">
        <v>163</v>
      </c>
      <c r="H123" s="186">
        <v>4</v>
      </c>
      <c r="I123" s="187"/>
      <c r="J123" s="188">
        <f>ROUND(I123*H123,2)</f>
        <v>0</v>
      </c>
      <c r="K123" s="184" t="s">
        <v>164</v>
      </c>
      <c r="L123" s="60"/>
      <c r="M123" s="189" t="s">
        <v>22</v>
      </c>
      <c r="N123" s="190" t="s">
        <v>51</v>
      </c>
      <c r="O123" s="41"/>
      <c r="P123" s="191">
        <f>O123*H123</f>
        <v>0</v>
      </c>
      <c r="Q123" s="191">
        <v>0.19431999999999999</v>
      </c>
      <c r="R123" s="191">
        <f>Q123*H123</f>
        <v>0.77727999999999997</v>
      </c>
      <c r="S123" s="191">
        <v>0</v>
      </c>
      <c r="T123" s="192">
        <f>S123*H123</f>
        <v>0</v>
      </c>
      <c r="AR123" s="23" t="s">
        <v>332</v>
      </c>
      <c r="AT123" s="23" t="s">
        <v>160</v>
      </c>
      <c r="AU123" s="23" t="s">
        <v>89</v>
      </c>
      <c r="AY123" s="23" t="s">
        <v>159</v>
      </c>
      <c r="BE123" s="193">
        <f>IF(N123="základní",J123,0)</f>
        <v>0</v>
      </c>
      <c r="BF123" s="193">
        <f>IF(N123="snížená",J123,0)</f>
        <v>0</v>
      </c>
      <c r="BG123" s="193">
        <f>IF(N123="zákl. přenesená",J123,0)</f>
        <v>0</v>
      </c>
      <c r="BH123" s="193">
        <f>IF(N123="sníž. přenesená",J123,0)</f>
        <v>0</v>
      </c>
      <c r="BI123" s="193">
        <f>IF(N123="nulová",J123,0)</f>
        <v>0</v>
      </c>
      <c r="BJ123" s="23" t="s">
        <v>24</v>
      </c>
      <c r="BK123" s="193">
        <f>ROUND(I123*H123,2)</f>
        <v>0</v>
      </c>
      <c r="BL123" s="23" t="s">
        <v>332</v>
      </c>
      <c r="BM123" s="23" t="s">
        <v>1288</v>
      </c>
    </row>
    <row r="124" spans="2:65" s="1" customFormat="1" ht="94.5">
      <c r="B124" s="40"/>
      <c r="C124" s="62"/>
      <c r="D124" s="194" t="s">
        <v>166</v>
      </c>
      <c r="E124" s="62"/>
      <c r="F124" s="195" t="s">
        <v>1283</v>
      </c>
      <c r="G124" s="62"/>
      <c r="H124" s="62"/>
      <c r="I124" s="155"/>
      <c r="J124" s="62"/>
      <c r="K124" s="62"/>
      <c r="L124" s="60"/>
      <c r="M124" s="196"/>
      <c r="N124" s="41"/>
      <c r="O124" s="41"/>
      <c r="P124" s="41"/>
      <c r="Q124" s="41"/>
      <c r="R124" s="41"/>
      <c r="S124" s="41"/>
      <c r="T124" s="77"/>
      <c r="AT124" s="23" t="s">
        <v>166</v>
      </c>
      <c r="AU124" s="23" t="s">
        <v>89</v>
      </c>
    </row>
    <row r="125" spans="2:65" s="10" customFormat="1" ht="13.5">
      <c r="B125" s="209"/>
      <c r="C125" s="210"/>
      <c r="D125" s="194" t="s">
        <v>260</v>
      </c>
      <c r="E125" s="211" t="s">
        <v>22</v>
      </c>
      <c r="F125" s="212" t="s">
        <v>1284</v>
      </c>
      <c r="G125" s="210"/>
      <c r="H125" s="213" t="s">
        <v>22</v>
      </c>
      <c r="I125" s="214"/>
      <c r="J125" s="210"/>
      <c r="K125" s="210"/>
      <c r="L125" s="215"/>
      <c r="M125" s="216"/>
      <c r="N125" s="217"/>
      <c r="O125" s="217"/>
      <c r="P125" s="217"/>
      <c r="Q125" s="217"/>
      <c r="R125" s="217"/>
      <c r="S125" s="217"/>
      <c r="T125" s="218"/>
      <c r="AT125" s="219" t="s">
        <v>260</v>
      </c>
      <c r="AU125" s="219" t="s">
        <v>89</v>
      </c>
      <c r="AV125" s="10" t="s">
        <v>24</v>
      </c>
      <c r="AW125" s="10" t="s">
        <v>43</v>
      </c>
      <c r="AX125" s="10" t="s">
        <v>80</v>
      </c>
      <c r="AY125" s="219" t="s">
        <v>159</v>
      </c>
    </row>
    <row r="126" spans="2:65" s="11" customFormat="1" ht="13.5">
      <c r="B126" s="220"/>
      <c r="C126" s="221"/>
      <c r="D126" s="194" t="s">
        <v>260</v>
      </c>
      <c r="E126" s="222" t="s">
        <v>22</v>
      </c>
      <c r="F126" s="223" t="s">
        <v>1285</v>
      </c>
      <c r="G126" s="221"/>
      <c r="H126" s="224">
        <v>4</v>
      </c>
      <c r="I126" s="225"/>
      <c r="J126" s="221"/>
      <c r="K126" s="221"/>
      <c r="L126" s="226"/>
      <c r="M126" s="227"/>
      <c r="N126" s="228"/>
      <c r="O126" s="228"/>
      <c r="P126" s="228"/>
      <c r="Q126" s="228"/>
      <c r="R126" s="228"/>
      <c r="S126" s="228"/>
      <c r="T126" s="229"/>
      <c r="AT126" s="230" t="s">
        <v>260</v>
      </c>
      <c r="AU126" s="230" t="s">
        <v>89</v>
      </c>
      <c r="AV126" s="11" t="s">
        <v>89</v>
      </c>
      <c r="AW126" s="11" t="s">
        <v>43</v>
      </c>
      <c r="AX126" s="11" t="s">
        <v>24</v>
      </c>
      <c r="AY126" s="230" t="s">
        <v>159</v>
      </c>
    </row>
    <row r="127" spans="2:65" s="9" customFormat="1" ht="37.35" customHeight="1">
      <c r="B127" s="168"/>
      <c r="C127" s="169"/>
      <c r="D127" s="255" t="s">
        <v>79</v>
      </c>
      <c r="E127" s="256" t="s">
        <v>1289</v>
      </c>
      <c r="F127" s="256" t="s">
        <v>1290</v>
      </c>
      <c r="G127" s="169"/>
      <c r="H127" s="169"/>
      <c r="I127" s="172"/>
      <c r="J127" s="257">
        <f>BK127</f>
        <v>0</v>
      </c>
      <c r="K127" s="169"/>
      <c r="L127" s="174"/>
      <c r="M127" s="175"/>
      <c r="N127" s="176"/>
      <c r="O127" s="176"/>
      <c r="P127" s="177">
        <f>P128</f>
        <v>0</v>
      </c>
      <c r="Q127" s="176"/>
      <c r="R127" s="177">
        <f>R128</f>
        <v>0</v>
      </c>
      <c r="S127" s="176"/>
      <c r="T127" s="178">
        <f>T128</f>
        <v>0</v>
      </c>
      <c r="AR127" s="179" t="s">
        <v>165</v>
      </c>
      <c r="AT127" s="180" t="s">
        <v>79</v>
      </c>
      <c r="AU127" s="180" t="s">
        <v>80</v>
      </c>
      <c r="AY127" s="179" t="s">
        <v>159</v>
      </c>
      <c r="BK127" s="181">
        <f>BK128</f>
        <v>0</v>
      </c>
    </row>
    <row r="128" spans="2:65" s="9" customFormat="1" ht="19.899999999999999" customHeight="1">
      <c r="B128" s="168"/>
      <c r="C128" s="169"/>
      <c r="D128" s="170" t="s">
        <v>79</v>
      </c>
      <c r="E128" s="258" t="s">
        <v>1291</v>
      </c>
      <c r="F128" s="258" t="s">
        <v>1292</v>
      </c>
      <c r="G128" s="169"/>
      <c r="H128" s="169"/>
      <c r="I128" s="172"/>
      <c r="J128" s="259">
        <f>BK128</f>
        <v>0</v>
      </c>
      <c r="K128" s="169"/>
      <c r="L128" s="174"/>
      <c r="M128" s="175"/>
      <c r="N128" s="176"/>
      <c r="O128" s="176"/>
      <c r="P128" s="177">
        <f>SUM(P129:P135)</f>
        <v>0</v>
      </c>
      <c r="Q128" s="176"/>
      <c r="R128" s="177">
        <f>SUM(R129:R135)</f>
        <v>0</v>
      </c>
      <c r="S128" s="176"/>
      <c r="T128" s="178">
        <f>SUM(T129:T135)</f>
        <v>0</v>
      </c>
      <c r="AR128" s="179" t="s">
        <v>165</v>
      </c>
      <c r="AT128" s="180" t="s">
        <v>79</v>
      </c>
      <c r="AU128" s="180" t="s">
        <v>24</v>
      </c>
      <c r="AY128" s="179" t="s">
        <v>159</v>
      </c>
      <c r="BK128" s="181">
        <f>SUM(BK129:BK135)</f>
        <v>0</v>
      </c>
    </row>
    <row r="129" spans="2:65" s="1" customFormat="1" ht="22.5" customHeight="1">
      <c r="B129" s="40"/>
      <c r="C129" s="182" t="s">
        <v>190</v>
      </c>
      <c r="D129" s="182" t="s">
        <v>160</v>
      </c>
      <c r="E129" s="183" t="s">
        <v>1293</v>
      </c>
      <c r="F129" s="184" t="s">
        <v>1294</v>
      </c>
      <c r="G129" s="185" t="s">
        <v>177</v>
      </c>
      <c r="H129" s="186">
        <v>32</v>
      </c>
      <c r="I129" s="187"/>
      <c r="J129" s="188">
        <f>ROUND(I129*H129,2)</f>
        <v>0</v>
      </c>
      <c r="K129" s="184" t="s">
        <v>22</v>
      </c>
      <c r="L129" s="60"/>
      <c r="M129" s="189" t="s">
        <v>22</v>
      </c>
      <c r="N129" s="190" t="s">
        <v>51</v>
      </c>
      <c r="O129" s="41"/>
      <c r="P129" s="191">
        <f>O129*H129</f>
        <v>0</v>
      </c>
      <c r="Q129" s="191">
        <v>0</v>
      </c>
      <c r="R129" s="191">
        <f>Q129*H129</f>
        <v>0</v>
      </c>
      <c r="S129" s="191">
        <v>0</v>
      </c>
      <c r="T129" s="192">
        <f>S129*H129</f>
        <v>0</v>
      </c>
      <c r="AR129" s="23" t="s">
        <v>1295</v>
      </c>
      <c r="AT129" s="23" t="s">
        <v>160</v>
      </c>
      <c r="AU129" s="23" t="s">
        <v>89</v>
      </c>
      <c r="AY129" s="23" t="s">
        <v>159</v>
      </c>
      <c r="BE129" s="193">
        <f>IF(N129="základní",J129,0)</f>
        <v>0</v>
      </c>
      <c r="BF129" s="193">
        <f>IF(N129="snížená",J129,0)</f>
        <v>0</v>
      </c>
      <c r="BG129" s="193">
        <f>IF(N129="zákl. přenesená",J129,0)</f>
        <v>0</v>
      </c>
      <c r="BH129" s="193">
        <f>IF(N129="sníž. přenesená",J129,0)</f>
        <v>0</v>
      </c>
      <c r="BI129" s="193">
        <f>IF(N129="nulová",J129,0)</f>
        <v>0</v>
      </c>
      <c r="BJ129" s="23" t="s">
        <v>24</v>
      </c>
      <c r="BK129" s="193">
        <f>ROUND(I129*H129,2)</f>
        <v>0</v>
      </c>
      <c r="BL129" s="23" t="s">
        <v>1295</v>
      </c>
      <c r="BM129" s="23" t="s">
        <v>1296</v>
      </c>
    </row>
    <row r="130" spans="2:65" s="1" customFormat="1" ht="27">
      <c r="B130" s="40"/>
      <c r="C130" s="62"/>
      <c r="D130" s="194" t="s">
        <v>168</v>
      </c>
      <c r="E130" s="62"/>
      <c r="F130" s="195" t="s">
        <v>1297</v>
      </c>
      <c r="G130" s="62"/>
      <c r="H130" s="62"/>
      <c r="I130" s="155"/>
      <c r="J130" s="62"/>
      <c r="K130" s="62"/>
      <c r="L130" s="60"/>
      <c r="M130" s="196"/>
      <c r="N130" s="41"/>
      <c r="O130" s="41"/>
      <c r="P130" s="41"/>
      <c r="Q130" s="41"/>
      <c r="R130" s="41"/>
      <c r="S130" s="41"/>
      <c r="T130" s="77"/>
      <c r="AT130" s="23" t="s">
        <v>168</v>
      </c>
      <c r="AU130" s="23" t="s">
        <v>89</v>
      </c>
    </row>
    <row r="131" spans="2:65" s="10" customFormat="1" ht="13.5">
      <c r="B131" s="209"/>
      <c r="C131" s="210"/>
      <c r="D131" s="194" t="s">
        <v>260</v>
      </c>
      <c r="E131" s="211" t="s">
        <v>22</v>
      </c>
      <c r="F131" s="212" t="s">
        <v>1298</v>
      </c>
      <c r="G131" s="210"/>
      <c r="H131" s="213" t="s">
        <v>22</v>
      </c>
      <c r="I131" s="214"/>
      <c r="J131" s="210"/>
      <c r="K131" s="210"/>
      <c r="L131" s="215"/>
      <c r="M131" s="216"/>
      <c r="N131" s="217"/>
      <c r="O131" s="217"/>
      <c r="P131" s="217"/>
      <c r="Q131" s="217"/>
      <c r="R131" s="217"/>
      <c r="S131" s="217"/>
      <c r="T131" s="218"/>
      <c r="AT131" s="219" t="s">
        <v>260</v>
      </c>
      <c r="AU131" s="219" t="s">
        <v>89</v>
      </c>
      <c r="AV131" s="10" t="s">
        <v>24</v>
      </c>
      <c r="AW131" s="10" t="s">
        <v>43</v>
      </c>
      <c r="AX131" s="10" t="s">
        <v>80</v>
      </c>
      <c r="AY131" s="219" t="s">
        <v>159</v>
      </c>
    </row>
    <row r="132" spans="2:65" s="11" customFormat="1" ht="13.5">
      <c r="B132" s="220"/>
      <c r="C132" s="221"/>
      <c r="D132" s="197" t="s">
        <v>260</v>
      </c>
      <c r="E132" s="242" t="s">
        <v>22</v>
      </c>
      <c r="F132" s="243" t="s">
        <v>1299</v>
      </c>
      <c r="G132" s="221"/>
      <c r="H132" s="244">
        <v>32</v>
      </c>
      <c r="I132" s="225"/>
      <c r="J132" s="221"/>
      <c r="K132" s="221"/>
      <c r="L132" s="226"/>
      <c r="M132" s="227"/>
      <c r="N132" s="228"/>
      <c r="O132" s="228"/>
      <c r="P132" s="228"/>
      <c r="Q132" s="228"/>
      <c r="R132" s="228"/>
      <c r="S132" s="228"/>
      <c r="T132" s="229"/>
      <c r="AT132" s="230" t="s">
        <v>260</v>
      </c>
      <c r="AU132" s="230" t="s">
        <v>89</v>
      </c>
      <c r="AV132" s="11" t="s">
        <v>89</v>
      </c>
      <c r="AW132" s="11" t="s">
        <v>43</v>
      </c>
      <c r="AX132" s="11" t="s">
        <v>24</v>
      </c>
      <c r="AY132" s="230" t="s">
        <v>159</v>
      </c>
    </row>
    <row r="133" spans="2:65" s="1" customFormat="1" ht="22.5" customHeight="1">
      <c r="B133" s="40"/>
      <c r="C133" s="182" t="s">
        <v>225</v>
      </c>
      <c r="D133" s="182" t="s">
        <v>160</v>
      </c>
      <c r="E133" s="183" t="s">
        <v>1300</v>
      </c>
      <c r="F133" s="184" t="s">
        <v>1301</v>
      </c>
      <c r="G133" s="185" t="s">
        <v>555</v>
      </c>
      <c r="H133" s="186">
        <v>4</v>
      </c>
      <c r="I133" s="187"/>
      <c r="J133" s="188">
        <f>ROUND(I133*H133,2)</f>
        <v>0</v>
      </c>
      <c r="K133" s="184" t="s">
        <v>22</v>
      </c>
      <c r="L133" s="60"/>
      <c r="M133" s="189" t="s">
        <v>22</v>
      </c>
      <c r="N133" s="190" t="s">
        <v>51</v>
      </c>
      <c r="O133" s="41"/>
      <c r="P133" s="191">
        <f>O133*H133</f>
        <v>0</v>
      </c>
      <c r="Q133" s="191">
        <v>0</v>
      </c>
      <c r="R133" s="191">
        <f>Q133*H133</f>
        <v>0</v>
      </c>
      <c r="S133" s="191">
        <v>0</v>
      </c>
      <c r="T133" s="192">
        <f>S133*H133</f>
        <v>0</v>
      </c>
      <c r="AR133" s="23" t="s">
        <v>1295</v>
      </c>
      <c r="AT133" s="23" t="s">
        <v>160</v>
      </c>
      <c r="AU133" s="23" t="s">
        <v>89</v>
      </c>
      <c r="AY133" s="23" t="s">
        <v>159</v>
      </c>
      <c r="BE133" s="193">
        <f>IF(N133="základní",J133,0)</f>
        <v>0</v>
      </c>
      <c r="BF133" s="193">
        <f>IF(N133="snížená",J133,0)</f>
        <v>0</v>
      </c>
      <c r="BG133" s="193">
        <f>IF(N133="zákl. přenesená",J133,0)</f>
        <v>0</v>
      </c>
      <c r="BH133" s="193">
        <f>IF(N133="sníž. přenesená",J133,0)</f>
        <v>0</v>
      </c>
      <c r="BI133" s="193">
        <f>IF(N133="nulová",J133,0)</f>
        <v>0</v>
      </c>
      <c r="BJ133" s="23" t="s">
        <v>24</v>
      </c>
      <c r="BK133" s="193">
        <f>ROUND(I133*H133,2)</f>
        <v>0</v>
      </c>
      <c r="BL133" s="23" t="s">
        <v>1295</v>
      </c>
      <c r="BM133" s="23" t="s">
        <v>1302</v>
      </c>
    </row>
    <row r="134" spans="2:65" s="1" customFormat="1" ht="22.5" customHeight="1">
      <c r="B134" s="40"/>
      <c r="C134" s="182" t="s">
        <v>195</v>
      </c>
      <c r="D134" s="182" t="s">
        <v>160</v>
      </c>
      <c r="E134" s="183" t="s">
        <v>1303</v>
      </c>
      <c r="F134" s="184" t="s">
        <v>1304</v>
      </c>
      <c r="G134" s="185" t="s">
        <v>177</v>
      </c>
      <c r="H134" s="186">
        <v>10</v>
      </c>
      <c r="I134" s="187"/>
      <c r="J134" s="188">
        <f>ROUND(I134*H134,2)</f>
        <v>0</v>
      </c>
      <c r="K134" s="184" t="s">
        <v>22</v>
      </c>
      <c r="L134" s="60"/>
      <c r="M134" s="189" t="s">
        <v>22</v>
      </c>
      <c r="N134" s="190" t="s">
        <v>51</v>
      </c>
      <c r="O134" s="41"/>
      <c r="P134" s="191">
        <f>O134*H134</f>
        <v>0</v>
      </c>
      <c r="Q134" s="191">
        <v>0</v>
      </c>
      <c r="R134" s="191">
        <f>Q134*H134</f>
        <v>0</v>
      </c>
      <c r="S134" s="191">
        <v>0</v>
      </c>
      <c r="T134" s="192">
        <f>S134*H134</f>
        <v>0</v>
      </c>
      <c r="AR134" s="23" t="s">
        <v>1295</v>
      </c>
      <c r="AT134" s="23" t="s">
        <v>160</v>
      </c>
      <c r="AU134" s="23" t="s">
        <v>89</v>
      </c>
      <c r="AY134" s="23" t="s">
        <v>159</v>
      </c>
      <c r="BE134" s="193">
        <f>IF(N134="základní",J134,0)</f>
        <v>0</v>
      </c>
      <c r="BF134" s="193">
        <f>IF(N134="snížená",J134,0)</f>
        <v>0</v>
      </c>
      <c r="BG134" s="193">
        <f>IF(N134="zákl. přenesená",J134,0)</f>
        <v>0</v>
      </c>
      <c r="BH134" s="193">
        <f>IF(N134="sníž. přenesená",J134,0)</f>
        <v>0</v>
      </c>
      <c r="BI134" s="193">
        <f>IF(N134="nulová",J134,0)</f>
        <v>0</v>
      </c>
      <c r="BJ134" s="23" t="s">
        <v>24</v>
      </c>
      <c r="BK134" s="193">
        <f>ROUND(I134*H134,2)</f>
        <v>0</v>
      </c>
      <c r="BL134" s="23" t="s">
        <v>1295</v>
      </c>
      <c r="BM134" s="23" t="s">
        <v>1305</v>
      </c>
    </row>
    <row r="135" spans="2:65" s="1" customFormat="1" ht="22.5" customHeight="1">
      <c r="B135" s="40"/>
      <c r="C135" s="182" t="s">
        <v>10</v>
      </c>
      <c r="D135" s="182" t="s">
        <v>160</v>
      </c>
      <c r="E135" s="183" t="s">
        <v>1306</v>
      </c>
      <c r="F135" s="184" t="s">
        <v>1307</v>
      </c>
      <c r="G135" s="185" t="s">
        <v>555</v>
      </c>
      <c r="H135" s="186">
        <v>10</v>
      </c>
      <c r="I135" s="187"/>
      <c r="J135" s="188">
        <f>ROUND(I135*H135,2)</f>
        <v>0</v>
      </c>
      <c r="K135" s="184" t="s">
        <v>22</v>
      </c>
      <c r="L135" s="60"/>
      <c r="M135" s="189" t="s">
        <v>22</v>
      </c>
      <c r="N135" s="263" t="s">
        <v>51</v>
      </c>
      <c r="O135" s="246"/>
      <c r="P135" s="264">
        <f>O135*H135</f>
        <v>0</v>
      </c>
      <c r="Q135" s="264">
        <v>0</v>
      </c>
      <c r="R135" s="264">
        <f>Q135*H135</f>
        <v>0</v>
      </c>
      <c r="S135" s="264">
        <v>0</v>
      </c>
      <c r="T135" s="265">
        <f>S135*H135</f>
        <v>0</v>
      </c>
      <c r="AR135" s="23" t="s">
        <v>1295</v>
      </c>
      <c r="AT135" s="23" t="s">
        <v>160</v>
      </c>
      <c r="AU135" s="23" t="s">
        <v>89</v>
      </c>
      <c r="AY135" s="23" t="s">
        <v>159</v>
      </c>
      <c r="BE135" s="193">
        <f>IF(N135="základní",J135,0)</f>
        <v>0</v>
      </c>
      <c r="BF135" s="193">
        <f>IF(N135="snížená",J135,0)</f>
        <v>0</v>
      </c>
      <c r="BG135" s="193">
        <f>IF(N135="zákl. přenesená",J135,0)</f>
        <v>0</v>
      </c>
      <c r="BH135" s="193">
        <f>IF(N135="sníž. přenesená",J135,0)</f>
        <v>0</v>
      </c>
      <c r="BI135" s="193">
        <f>IF(N135="nulová",J135,0)</f>
        <v>0</v>
      </c>
      <c r="BJ135" s="23" t="s">
        <v>24</v>
      </c>
      <c r="BK135" s="193">
        <f>ROUND(I135*H135,2)</f>
        <v>0</v>
      </c>
      <c r="BL135" s="23" t="s">
        <v>1295</v>
      </c>
      <c r="BM135" s="23" t="s">
        <v>1308</v>
      </c>
    </row>
    <row r="136" spans="2:65" s="1" customFormat="1" ht="6.95" customHeight="1">
      <c r="B136" s="55"/>
      <c r="C136" s="56"/>
      <c r="D136" s="56"/>
      <c r="E136" s="56"/>
      <c r="F136" s="56"/>
      <c r="G136" s="56"/>
      <c r="H136" s="56"/>
      <c r="I136" s="138"/>
      <c r="J136" s="56"/>
      <c r="K136" s="56"/>
      <c r="L136" s="60"/>
    </row>
  </sheetData>
  <sheetProtection password="CC35" sheet="1" objects="1" scenarios="1" formatCells="0" formatColumns="0" formatRows="0" sort="0" autoFilter="0"/>
  <autoFilter ref="C80:K135"/>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7"/>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119</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1309</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ROUND(SUM(BE78:BE96), 2)</f>
        <v>0</v>
      </c>
      <c r="G30" s="41"/>
      <c r="H30" s="41"/>
      <c r="I30" s="130">
        <v>0.21</v>
      </c>
      <c r="J30" s="129">
        <f>ROUND(ROUND((SUM(BE78:BE96)), 2)*I30, 2)</f>
        <v>0</v>
      </c>
      <c r="K30" s="44"/>
    </row>
    <row r="31" spans="2:11" s="1" customFormat="1" ht="14.45" customHeight="1">
      <c r="B31" s="40"/>
      <c r="C31" s="41"/>
      <c r="D31" s="41"/>
      <c r="E31" s="48" t="s">
        <v>52</v>
      </c>
      <c r="F31" s="129">
        <f>ROUND(SUM(BF78:BF96), 2)</f>
        <v>0</v>
      </c>
      <c r="G31" s="41"/>
      <c r="H31" s="41"/>
      <c r="I31" s="130">
        <v>0.15</v>
      </c>
      <c r="J31" s="129">
        <f>ROUND(ROUND((SUM(BF78:BF96)), 2)*I31, 2)</f>
        <v>0</v>
      </c>
      <c r="K31" s="44"/>
    </row>
    <row r="32" spans="2:11" s="1" customFormat="1" ht="14.45" hidden="1" customHeight="1">
      <c r="B32" s="40"/>
      <c r="C32" s="41"/>
      <c r="D32" s="41"/>
      <c r="E32" s="48" t="s">
        <v>53</v>
      </c>
      <c r="F32" s="129">
        <f>ROUND(SUM(BG78:BG96), 2)</f>
        <v>0</v>
      </c>
      <c r="G32" s="41"/>
      <c r="H32" s="41"/>
      <c r="I32" s="130">
        <v>0.21</v>
      </c>
      <c r="J32" s="129">
        <v>0</v>
      </c>
      <c r="K32" s="44"/>
    </row>
    <row r="33" spans="2:11" s="1" customFormat="1" ht="14.45" hidden="1" customHeight="1">
      <c r="B33" s="40"/>
      <c r="C33" s="41"/>
      <c r="D33" s="41"/>
      <c r="E33" s="48" t="s">
        <v>54</v>
      </c>
      <c r="F33" s="129">
        <f>ROUND(SUM(BH78:BH96), 2)</f>
        <v>0</v>
      </c>
      <c r="G33" s="41"/>
      <c r="H33" s="41"/>
      <c r="I33" s="130">
        <v>0.15</v>
      </c>
      <c r="J33" s="129">
        <v>0</v>
      </c>
      <c r="K33" s="44"/>
    </row>
    <row r="34" spans="2:11" s="1" customFormat="1" ht="14.45" hidden="1" customHeight="1">
      <c r="B34" s="40"/>
      <c r="C34" s="41"/>
      <c r="D34" s="41"/>
      <c r="E34" s="48" t="s">
        <v>55</v>
      </c>
      <c r="F34" s="129">
        <f>ROUND(SUM(BI78:BI96),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07 - Ochrana sdělovacích kabelů</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J78</f>
        <v>0</v>
      </c>
      <c r="K56" s="44"/>
      <c r="AU56" s="23" t="s">
        <v>138</v>
      </c>
    </row>
    <row r="57" spans="2:47" s="7" customFormat="1" ht="24.95" customHeight="1">
      <c r="B57" s="148"/>
      <c r="C57" s="149"/>
      <c r="D57" s="150" t="s">
        <v>1237</v>
      </c>
      <c r="E57" s="151"/>
      <c r="F57" s="151"/>
      <c r="G57" s="151"/>
      <c r="H57" s="151"/>
      <c r="I57" s="152"/>
      <c r="J57" s="153">
        <f>J79</f>
        <v>0</v>
      </c>
      <c r="K57" s="154"/>
    </row>
    <row r="58" spans="2:47" s="13" customFormat="1" ht="19.899999999999999" customHeight="1">
      <c r="B58" s="248"/>
      <c r="C58" s="249"/>
      <c r="D58" s="250" t="s">
        <v>1310</v>
      </c>
      <c r="E58" s="251"/>
      <c r="F58" s="251"/>
      <c r="G58" s="251"/>
      <c r="H58" s="251"/>
      <c r="I58" s="252"/>
      <c r="J58" s="253">
        <f>J80</f>
        <v>0</v>
      </c>
      <c r="K58" s="254"/>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144</v>
      </c>
      <c r="D65" s="62"/>
      <c r="E65" s="62"/>
      <c r="F65" s="62"/>
      <c r="G65" s="62"/>
      <c r="H65" s="62"/>
      <c r="I65" s="155"/>
      <c r="J65" s="62"/>
      <c r="K65" s="62"/>
      <c r="L65" s="60"/>
    </row>
    <row r="66" spans="2:63" s="1" customFormat="1" ht="6.95" customHeight="1">
      <c r="B66" s="40"/>
      <c r="C66" s="62"/>
      <c r="D66" s="62"/>
      <c r="E66" s="62"/>
      <c r="F66" s="62"/>
      <c r="G66" s="62"/>
      <c r="H66" s="62"/>
      <c r="I66" s="155"/>
      <c r="J66" s="62"/>
      <c r="K66" s="62"/>
      <c r="L66" s="60"/>
    </row>
    <row r="67" spans="2:63" s="1" customFormat="1" ht="14.45" customHeight="1">
      <c r="B67" s="40"/>
      <c r="C67" s="64" t="s">
        <v>18</v>
      </c>
      <c r="D67" s="62"/>
      <c r="E67" s="62"/>
      <c r="F67" s="62"/>
      <c r="G67" s="62"/>
      <c r="H67" s="62"/>
      <c r="I67" s="155"/>
      <c r="J67" s="62"/>
      <c r="K67" s="62"/>
      <c r="L67" s="60"/>
    </row>
    <row r="68" spans="2:63" s="1" customFormat="1" ht="22.5" customHeight="1">
      <c r="B68" s="40"/>
      <c r="C68" s="62"/>
      <c r="D68" s="62"/>
      <c r="E68" s="390" t="str">
        <f>E7</f>
        <v>OCELKOVA, PRAHA 14,Č.AKCE 999</v>
      </c>
      <c r="F68" s="391"/>
      <c r="G68" s="391"/>
      <c r="H68" s="391"/>
      <c r="I68" s="155"/>
      <c r="J68" s="62"/>
      <c r="K68" s="62"/>
      <c r="L68" s="60"/>
    </row>
    <row r="69" spans="2:63" s="1" customFormat="1" ht="14.45" customHeight="1">
      <c r="B69" s="40"/>
      <c r="C69" s="64" t="s">
        <v>132</v>
      </c>
      <c r="D69" s="62"/>
      <c r="E69" s="62"/>
      <c r="F69" s="62"/>
      <c r="G69" s="62"/>
      <c r="H69" s="62"/>
      <c r="I69" s="155"/>
      <c r="J69" s="62"/>
      <c r="K69" s="62"/>
      <c r="L69" s="60"/>
    </row>
    <row r="70" spans="2:63" s="1" customFormat="1" ht="23.25" customHeight="1">
      <c r="B70" s="40"/>
      <c r="C70" s="62"/>
      <c r="D70" s="62"/>
      <c r="E70" s="366" t="str">
        <f>E9</f>
        <v>SO 07 - Ochrana sdělovacích kabelů</v>
      </c>
      <c r="F70" s="392"/>
      <c r="G70" s="392"/>
      <c r="H70" s="392"/>
      <c r="I70" s="155"/>
      <c r="J70" s="62"/>
      <c r="K70" s="62"/>
      <c r="L70" s="60"/>
    </row>
    <row r="71" spans="2:63" s="1" customFormat="1" ht="6.95" customHeight="1">
      <c r="B71" s="40"/>
      <c r="C71" s="62"/>
      <c r="D71" s="62"/>
      <c r="E71" s="62"/>
      <c r="F71" s="62"/>
      <c r="G71" s="62"/>
      <c r="H71" s="62"/>
      <c r="I71" s="155"/>
      <c r="J71" s="62"/>
      <c r="K71" s="62"/>
      <c r="L71" s="60"/>
    </row>
    <row r="72" spans="2:63" s="1" customFormat="1" ht="18" customHeight="1">
      <c r="B72" s="40"/>
      <c r="C72" s="64" t="s">
        <v>25</v>
      </c>
      <c r="D72" s="62"/>
      <c r="E72" s="62"/>
      <c r="F72" s="156" t="str">
        <f>F12</f>
        <v>Praha</v>
      </c>
      <c r="G72" s="62"/>
      <c r="H72" s="62"/>
      <c r="I72" s="157" t="s">
        <v>27</v>
      </c>
      <c r="J72" s="72" t="str">
        <f>IF(J12="","",J12)</f>
        <v>3. 11. 2016</v>
      </c>
      <c r="K72" s="62"/>
      <c r="L72" s="60"/>
    </row>
    <row r="73" spans="2:63" s="1" customFormat="1" ht="6.95" customHeight="1">
      <c r="B73" s="40"/>
      <c r="C73" s="62"/>
      <c r="D73" s="62"/>
      <c r="E73" s="62"/>
      <c r="F73" s="62"/>
      <c r="G73" s="62"/>
      <c r="H73" s="62"/>
      <c r="I73" s="155"/>
      <c r="J73" s="62"/>
      <c r="K73" s="62"/>
      <c r="L73" s="60"/>
    </row>
    <row r="74" spans="2:63" s="1" customFormat="1" ht="15">
      <c r="B74" s="40"/>
      <c r="C74" s="64" t="s">
        <v>31</v>
      </c>
      <c r="D74" s="62"/>
      <c r="E74" s="62"/>
      <c r="F74" s="156" t="str">
        <f>E15</f>
        <v>Technická správa komunikací hl. m. Prahy, a.s.</v>
      </c>
      <c r="G74" s="62"/>
      <c r="H74" s="62"/>
      <c r="I74" s="157" t="s">
        <v>39</v>
      </c>
      <c r="J74" s="156" t="str">
        <f>E21</f>
        <v>METROPROJEKT Praha a.s.</v>
      </c>
      <c r="K74" s="62"/>
      <c r="L74" s="60"/>
    </row>
    <row r="75" spans="2:63" s="1" customFormat="1" ht="14.45" customHeight="1">
      <c r="B75" s="40"/>
      <c r="C75" s="64" t="s">
        <v>37</v>
      </c>
      <c r="D75" s="62"/>
      <c r="E75" s="62"/>
      <c r="F75" s="156" t="str">
        <f>IF(E18="","",E18)</f>
        <v/>
      </c>
      <c r="G75" s="62"/>
      <c r="H75" s="62"/>
      <c r="I75" s="155"/>
      <c r="J75" s="62"/>
      <c r="K75" s="62"/>
      <c r="L75" s="60"/>
    </row>
    <row r="76" spans="2:63" s="1" customFormat="1" ht="10.35" customHeight="1">
      <c r="B76" s="40"/>
      <c r="C76" s="62"/>
      <c r="D76" s="62"/>
      <c r="E76" s="62"/>
      <c r="F76" s="62"/>
      <c r="G76" s="62"/>
      <c r="H76" s="62"/>
      <c r="I76" s="155"/>
      <c r="J76" s="62"/>
      <c r="K76" s="62"/>
      <c r="L76" s="60"/>
    </row>
    <row r="77" spans="2:63" s="8" customFormat="1" ht="29.25" customHeight="1">
      <c r="B77" s="158"/>
      <c r="C77" s="159" t="s">
        <v>145</v>
      </c>
      <c r="D77" s="160" t="s">
        <v>65</v>
      </c>
      <c r="E77" s="160" t="s">
        <v>61</v>
      </c>
      <c r="F77" s="160" t="s">
        <v>146</v>
      </c>
      <c r="G77" s="160" t="s">
        <v>147</v>
      </c>
      <c r="H77" s="160" t="s">
        <v>148</v>
      </c>
      <c r="I77" s="161" t="s">
        <v>149</v>
      </c>
      <c r="J77" s="160" t="s">
        <v>136</v>
      </c>
      <c r="K77" s="162" t="s">
        <v>150</v>
      </c>
      <c r="L77" s="163"/>
      <c r="M77" s="80" t="s">
        <v>151</v>
      </c>
      <c r="N77" s="81" t="s">
        <v>50</v>
      </c>
      <c r="O77" s="81" t="s">
        <v>152</v>
      </c>
      <c r="P77" s="81" t="s">
        <v>153</v>
      </c>
      <c r="Q77" s="81" t="s">
        <v>154</v>
      </c>
      <c r="R77" s="81" t="s">
        <v>155</v>
      </c>
      <c r="S77" s="81" t="s">
        <v>156</v>
      </c>
      <c r="T77" s="82" t="s">
        <v>157</v>
      </c>
    </row>
    <row r="78" spans="2:63" s="1" customFormat="1" ht="29.25" customHeight="1">
      <c r="B78" s="40"/>
      <c r="C78" s="86" t="s">
        <v>137</v>
      </c>
      <c r="D78" s="62"/>
      <c r="E78" s="62"/>
      <c r="F78" s="62"/>
      <c r="G78" s="62"/>
      <c r="H78" s="62"/>
      <c r="I78" s="155"/>
      <c r="J78" s="164">
        <f>BK78</f>
        <v>0</v>
      </c>
      <c r="K78" s="62"/>
      <c r="L78" s="60"/>
      <c r="M78" s="83"/>
      <c r="N78" s="84"/>
      <c r="O78" s="84"/>
      <c r="P78" s="165">
        <f>P79</f>
        <v>0</v>
      </c>
      <c r="Q78" s="84"/>
      <c r="R78" s="165">
        <f>R79</f>
        <v>0</v>
      </c>
      <c r="S78" s="84"/>
      <c r="T78" s="166">
        <f>T79</f>
        <v>0</v>
      </c>
      <c r="AT78" s="23" t="s">
        <v>79</v>
      </c>
      <c r="AU78" s="23" t="s">
        <v>138</v>
      </c>
      <c r="BK78" s="167">
        <f>BK79</f>
        <v>0</v>
      </c>
    </row>
    <row r="79" spans="2:63" s="9" customFormat="1" ht="37.35" customHeight="1">
      <c r="B79" s="168"/>
      <c r="C79" s="169"/>
      <c r="D79" s="255" t="s">
        <v>79</v>
      </c>
      <c r="E79" s="256" t="s">
        <v>1289</v>
      </c>
      <c r="F79" s="256" t="s">
        <v>1290</v>
      </c>
      <c r="G79" s="169"/>
      <c r="H79" s="169"/>
      <c r="I79" s="172"/>
      <c r="J79" s="257">
        <f>BK79</f>
        <v>0</v>
      </c>
      <c r="K79" s="169"/>
      <c r="L79" s="174"/>
      <c r="M79" s="175"/>
      <c r="N79" s="176"/>
      <c r="O79" s="176"/>
      <c r="P79" s="177">
        <f>P80</f>
        <v>0</v>
      </c>
      <c r="Q79" s="176"/>
      <c r="R79" s="177">
        <f>R80</f>
        <v>0</v>
      </c>
      <c r="S79" s="176"/>
      <c r="T79" s="178">
        <f>T80</f>
        <v>0</v>
      </c>
      <c r="AR79" s="179" t="s">
        <v>165</v>
      </c>
      <c r="AT79" s="180" t="s">
        <v>79</v>
      </c>
      <c r="AU79" s="180" t="s">
        <v>80</v>
      </c>
      <c r="AY79" s="179" t="s">
        <v>159</v>
      </c>
      <c r="BK79" s="181">
        <f>BK80</f>
        <v>0</v>
      </c>
    </row>
    <row r="80" spans="2:63" s="9" customFormat="1" ht="19.899999999999999" customHeight="1">
      <c r="B80" s="168"/>
      <c r="C80" s="169"/>
      <c r="D80" s="170" t="s">
        <v>79</v>
      </c>
      <c r="E80" s="258" t="s">
        <v>1311</v>
      </c>
      <c r="F80" s="258" t="s">
        <v>1312</v>
      </c>
      <c r="G80" s="169"/>
      <c r="H80" s="169"/>
      <c r="I80" s="172"/>
      <c r="J80" s="259">
        <f>BK80</f>
        <v>0</v>
      </c>
      <c r="K80" s="169"/>
      <c r="L80" s="174"/>
      <c r="M80" s="175"/>
      <c r="N80" s="176"/>
      <c r="O80" s="176"/>
      <c r="P80" s="177">
        <f>SUM(P81:P96)</f>
        <v>0</v>
      </c>
      <c r="Q80" s="176"/>
      <c r="R80" s="177">
        <f>SUM(R81:R96)</f>
        <v>0</v>
      </c>
      <c r="S80" s="176"/>
      <c r="T80" s="178">
        <f>SUM(T81:T96)</f>
        <v>0</v>
      </c>
      <c r="AR80" s="179" t="s">
        <v>24</v>
      </c>
      <c r="AT80" s="180" t="s">
        <v>79</v>
      </c>
      <c r="AU80" s="180" t="s">
        <v>24</v>
      </c>
      <c r="AY80" s="179" t="s">
        <v>159</v>
      </c>
      <c r="BK80" s="181">
        <f>SUM(BK81:BK96)</f>
        <v>0</v>
      </c>
    </row>
    <row r="81" spans="2:65" s="1" customFormat="1" ht="22.5" customHeight="1">
      <c r="B81" s="40"/>
      <c r="C81" s="182" t="s">
        <v>24</v>
      </c>
      <c r="D81" s="182" t="s">
        <v>160</v>
      </c>
      <c r="E81" s="183" t="s">
        <v>1313</v>
      </c>
      <c r="F81" s="184" t="s">
        <v>1314</v>
      </c>
      <c r="G81" s="185" t="s">
        <v>555</v>
      </c>
      <c r="H81" s="186">
        <v>5</v>
      </c>
      <c r="I81" s="187"/>
      <c r="J81" s="188">
        <f>ROUND(I81*H81,2)</f>
        <v>0</v>
      </c>
      <c r="K81" s="184" t="s">
        <v>22</v>
      </c>
      <c r="L81" s="60"/>
      <c r="M81" s="189" t="s">
        <v>22</v>
      </c>
      <c r="N81" s="190" t="s">
        <v>51</v>
      </c>
      <c r="O81" s="41"/>
      <c r="P81" s="191">
        <f>O81*H81</f>
        <v>0</v>
      </c>
      <c r="Q81" s="191">
        <v>0</v>
      </c>
      <c r="R81" s="191">
        <f>Q81*H81</f>
        <v>0</v>
      </c>
      <c r="S81" s="191">
        <v>0</v>
      </c>
      <c r="T81" s="192">
        <f>S81*H81</f>
        <v>0</v>
      </c>
      <c r="AR81" s="23" t="s">
        <v>1295</v>
      </c>
      <c r="AT81" s="23" t="s">
        <v>160</v>
      </c>
      <c r="AU81" s="23" t="s">
        <v>89</v>
      </c>
      <c r="AY81" s="23" t="s">
        <v>159</v>
      </c>
      <c r="BE81" s="193">
        <f>IF(N81="základní",J81,0)</f>
        <v>0</v>
      </c>
      <c r="BF81" s="193">
        <f>IF(N81="snížená",J81,0)</f>
        <v>0</v>
      </c>
      <c r="BG81" s="193">
        <f>IF(N81="zákl. přenesená",J81,0)</f>
        <v>0</v>
      </c>
      <c r="BH81" s="193">
        <f>IF(N81="sníž. přenesená",J81,0)</f>
        <v>0</v>
      </c>
      <c r="BI81" s="193">
        <f>IF(N81="nulová",J81,0)</f>
        <v>0</v>
      </c>
      <c r="BJ81" s="23" t="s">
        <v>24</v>
      </c>
      <c r="BK81" s="193">
        <f>ROUND(I81*H81,2)</f>
        <v>0</v>
      </c>
      <c r="BL81" s="23" t="s">
        <v>1295</v>
      </c>
      <c r="BM81" s="23" t="s">
        <v>1315</v>
      </c>
    </row>
    <row r="82" spans="2:65" s="1" customFormat="1" ht="22.5" customHeight="1">
      <c r="B82" s="40"/>
      <c r="C82" s="182" t="s">
        <v>89</v>
      </c>
      <c r="D82" s="182" t="s">
        <v>160</v>
      </c>
      <c r="E82" s="183" t="s">
        <v>1316</v>
      </c>
      <c r="F82" s="184" t="s">
        <v>1317</v>
      </c>
      <c r="G82" s="185" t="s">
        <v>419</v>
      </c>
      <c r="H82" s="186">
        <v>2</v>
      </c>
      <c r="I82" s="187"/>
      <c r="J82" s="188">
        <f>ROUND(I82*H82,2)</f>
        <v>0</v>
      </c>
      <c r="K82" s="184" t="s">
        <v>22</v>
      </c>
      <c r="L82" s="60"/>
      <c r="M82" s="189" t="s">
        <v>22</v>
      </c>
      <c r="N82" s="190" t="s">
        <v>51</v>
      </c>
      <c r="O82" s="41"/>
      <c r="P82" s="191">
        <f>O82*H82</f>
        <v>0</v>
      </c>
      <c r="Q82" s="191">
        <v>0</v>
      </c>
      <c r="R82" s="191">
        <f>Q82*H82</f>
        <v>0</v>
      </c>
      <c r="S82" s="191">
        <v>0</v>
      </c>
      <c r="T82" s="192">
        <f>S82*H82</f>
        <v>0</v>
      </c>
      <c r="AR82" s="23" t="s">
        <v>1295</v>
      </c>
      <c r="AT82" s="23" t="s">
        <v>160</v>
      </c>
      <c r="AU82" s="23" t="s">
        <v>89</v>
      </c>
      <c r="AY82" s="23" t="s">
        <v>159</v>
      </c>
      <c r="BE82" s="193">
        <f>IF(N82="základní",J82,0)</f>
        <v>0</v>
      </c>
      <c r="BF82" s="193">
        <f>IF(N82="snížená",J82,0)</f>
        <v>0</v>
      </c>
      <c r="BG82" s="193">
        <f>IF(N82="zákl. přenesená",J82,0)</f>
        <v>0</v>
      </c>
      <c r="BH82" s="193">
        <f>IF(N82="sníž. přenesená",J82,0)</f>
        <v>0</v>
      </c>
      <c r="BI82" s="193">
        <f>IF(N82="nulová",J82,0)</f>
        <v>0</v>
      </c>
      <c r="BJ82" s="23" t="s">
        <v>24</v>
      </c>
      <c r="BK82" s="193">
        <f>ROUND(I82*H82,2)</f>
        <v>0</v>
      </c>
      <c r="BL82" s="23" t="s">
        <v>1295</v>
      </c>
      <c r="BM82" s="23" t="s">
        <v>1318</v>
      </c>
    </row>
    <row r="83" spans="2:65" s="1" customFormat="1" ht="40.5">
      <c r="B83" s="40"/>
      <c r="C83" s="62"/>
      <c r="D83" s="197" t="s">
        <v>168</v>
      </c>
      <c r="E83" s="62"/>
      <c r="F83" s="198" t="s">
        <v>1319</v>
      </c>
      <c r="G83" s="62"/>
      <c r="H83" s="62"/>
      <c r="I83" s="155"/>
      <c r="J83" s="62"/>
      <c r="K83" s="62"/>
      <c r="L83" s="60"/>
      <c r="M83" s="196"/>
      <c r="N83" s="41"/>
      <c r="O83" s="41"/>
      <c r="P83" s="41"/>
      <c r="Q83" s="41"/>
      <c r="R83" s="41"/>
      <c r="S83" s="41"/>
      <c r="T83" s="77"/>
      <c r="AT83" s="23" t="s">
        <v>168</v>
      </c>
      <c r="AU83" s="23" t="s">
        <v>89</v>
      </c>
    </row>
    <row r="84" spans="2:65" s="1" customFormat="1" ht="22.5" customHeight="1">
      <c r="B84" s="40"/>
      <c r="C84" s="182" t="s">
        <v>174</v>
      </c>
      <c r="D84" s="182" t="s">
        <v>160</v>
      </c>
      <c r="E84" s="183" t="s">
        <v>1320</v>
      </c>
      <c r="F84" s="184" t="s">
        <v>1321</v>
      </c>
      <c r="G84" s="185" t="s">
        <v>1322</v>
      </c>
      <c r="H84" s="186">
        <v>1056</v>
      </c>
      <c r="I84" s="187"/>
      <c r="J84" s="188">
        <f>ROUND(I84*H84,2)</f>
        <v>0</v>
      </c>
      <c r="K84" s="184" t="s">
        <v>22</v>
      </c>
      <c r="L84" s="60"/>
      <c r="M84" s="189" t="s">
        <v>22</v>
      </c>
      <c r="N84" s="190" t="s">
        <v>51</v>
      </c>
      <c r="O84" s="41"/>
      <c r="P84" s="191">
        <f>O84*H84</f>
        <v>0</v>
      </c>
      <c r="Q84" s="191">
        <v>0</v>
      </c>
      <c r="R84" s="191">
        <f>Q84*H84</f>
        <v>0</v>
      </c>
      <c r="S84" s="191">
        <v>0</v>
      </c>
      <c r="T84" s="192">
        <f>S84*H84</f>
        <v>0</v>
      </c>
      <c r="AR84" s="23" t="s">
        <v>1295</v>
      </c>
      <c r="AT84" s="23" t="s">
        <v>160</v>
      </c>
      <c r="AU84" s="23" t="s">
        <v>89</v>
      </c>
      <c r="AY84" s="23" t="s">
        <v>159</v>
      </c>
      <c r="BE84" s="193">
        <f>IF(N84="základní",J84,0)</f>
        <v>0</v>
      </c>
      <c r="BF84" s="193">
        <f>IF(N84="snížená",J84,0)</f>
        <v>0</v>
      </c>
      <c r="BG84" s="193">
        <f>IF(N84="zákl. přenesená",J84,0)</f>
        <v>0</v>
      </c>
      <c r="BH84" s="193">
        <f>IF(N84="sníž. přenesená",J84,0)</f>
        <v>0</v>
      </c>
      <c r="BI84" s="193">
        <f>IF(N84="nulová",J84,0)</f>
        <v>0</v>
      </c>
      <c r="BJ84" s="23" t="s">
        <v>24</v>
      </c>
      <c r="BK84" s="193">
        <f>ROUND(I84*H84,2)</f>
        <v>0</v>
      </c>
      <c r="BL84" s="23" t="s">
        <v>1295</v>
      </c>
      <c r="BM84" s="23" t="s">
        <v>1323</v>
      </c>
    </row>
    <row r="85" spans="2:65" s="1" customFormat="1" ht="22.5" customHeight="1">
      <c r="B85" s="40"/>
      <c r="C85" s="182" t="s">
        <v>165</v>
      </c>
      <c r="D85" s="182" t="s">
        <v>160</v>
      </c>
      <c r="E85" s="183" t="s">
        <v>1324</v>
      </c>
      <c r="F85" s="184" t="s">
        <v>1325</v>
      </c>
      <c r="G85" s="185" t="s">
        <v>177</v>
      </c>
      <c r="H85" s="186">
        <v>25</v>
      </c>
      <c r="I85" s="187"/>
      <c r="J85" s="188">
        <f>ROUND(I85*H85,2)</f>
        <v>0</v>
      </c>
      <c r="K85" s="184" t="s">
        <v>22</v>
      </c>
      <c r="L85" s="60"/>
      <c r="M85" s="189" t="s">
        <v>22</v>
      </c>
      <c r="N85" s="190" t="s">
        <v>51</v>
      </c>
      <c r="O85" s="41"/>
      <c r="P85" s="191">
        <f>O85*H85</f>
        <v>0</v>
      </c>
      <c r="Q85" s="191">
        <v>0</v>
      </c>
      <c r="R85" s="191">
        <f>Q85*H85</f>
        <v>0</v>
      </c>
      <c r="S85" s="191">
        <v>0</v>
      </c>
      <c r="T85" s="192">
        <f>S85*H85</f>
        <v>0</v>
      </c>
      <c r="AR85" s="23" t="s">
        <v>1295</v>
      </c>
      <c r="AT85" s="23" t="s">
        <v>160</v>
      </c>
      <c r="AU85" s="23" t="s">
        <v>89</v>
      </c>
      <c r="AY85" s="23" t="s">
        <v>159</v>
      </c>
      <c r="BE85" s="193">
        <f>IF(N85="základní",J85,0)</f>
        <v>0</v>
      </c>
      <c r="BF85" s="193">
        <f>IF(N85="snížená",J85,0)</f>
        <v>0</v>
      </c>
      <c r="BG85" s="193">
        <f>IF(N85="zákl. přenesená",J85,0)</f>
        <v>0</v>
      </c>
      <c r="BH85" s="193">
        <f>IF(N85="sníž. přenesená",J85,0)</f>
        <v>0</v>
      </c>
      <c r="BI85" s="193">
        <f>IF(N85="nulová",J85,0)</f>
        <v>0</v>
      </c>
      <c r="BJ85" s="23" t="s">
        <v>24</v>
      </c>
      <c r="BK85" s="193">
        <f>ROUND(I85*H85,2)</f>
        <v>0</v>
      </c>
      <c r="BL85" s="23" t="s">
        <v>1295</v>
      </c>
      <c r="BM85" s="23" t="s">
        <v>1326</v>
      </c>
    </row>
    <row r="86" spans="2:65" s="1" customFormat="1" ht="27">
      <c r="B86" s="40"/>
      <c r="C86" s="62"/>
      <c r="D86" s="197" t="s">
        <v>168</v>
      </c>
      <c r="E86" s="62"/>
      <c r="F86" s="198" t="s">
        <v>1297</v>
      </c>
      <c r="G86" s="62"/>
      <c r="H86" s="62"/>
      <c r="I86" s="155"/>
      <c r="J86" s="62"/>
      <c r="K86" s="62"/>
      <c r="L86" s="60"/>
      <c r="M86" s="196"/>
      <c r="N86" s="41"/>
      <c r="O86" s="41"/>
      <c r="P86" s="41"/>
      <c r="Q86" s="41"/>
      <c r="R86" s="41"/>
      <c r="S86" s="41"/>
      <c r="T86" s="77"/>
      <c r="AT86" s="23" t="s">
        <v>168</v>
      </c>
      <c r="AU86" s="23" t="s">
        <v>89</v>
      </c>
    </row>
    <row r="87" spans="2:65" s="1" customFormat="1" ht="22.5" customHeight="1">
      <c r="B87" s="40"/>
      <c r="C87" s="182" t="s">
        <v>185</v>
      </c>
      <c r="D87" s="182" t="s">
        <v>160</v>
      </c>
      <c r="E87" s="183" t="s">
        <v>1327</v>
      </c>
      <c r="F87" s="184" t="s">
        <v>1328</v>
      </c>
      <c r="G87" s="185" t="s">
        <v>177</v>
      </c>
      <c r="H87" s="186">
        <v>120</v>
      </c>
      <c r="I87" s="187"/>
      <c r="J87" s="188">
        <f>ROUND(I87*H87,2)</f>
        <v>0</v>
      </c>
      <c r="K87" s="184" t="s">
        <v>22</v>
      </c>
      <c r="L87" s="60"/>
      <c r="M87" s="189" t="s">
        <v>22</v>
      </c>
      <c r="N87" s="190" t="s">
        <v>51</v>
      </c>
      <c r="O87" s="41"/>
      <c r="P87" s="191">
        <f>O87*H87</f>
        <v>0</v>
      </c>
      <c r="Q87" s="191">
        <v>0</v>
      </c>
      <c r="R87" s="191">
        <f>Q87*H87</f>
        <v>0</v>
      </c>
      <c r="S87" s="191">
        <v>0</v>
      </c>
      <c r="T87" s="192">
        <f>S87*H87</f>
        <v>0</v>
      </c>
      <c r="AR87" s="23" t="s">
        <v>1295</v>
      </c>
      <c r="AT87" s="23" t="s">
        <v>160</v>
      </c>
      <c r="AU87" s="23" t="s">
        <v>89</v>
      </c>
      <c r="AY87" s="23" t="s">
        <v>159</v>
      </c>
      <c r="BE87" s="193">
        <f>IF(N87="základní",J87,0)</f>
        <v>0</v>
      </c>
      <c r="BF87" s="193">
        <f>IF(N87="snížená",J87,0)</f>
        <v>0</v>
      </c>
      <c r="BG87" s="193">
        <f>IF(N87="zákl. přenesená",J87,0)</f>
        <v>0</v>
      </c>
      <c r="BH87" s="193">
        <f>IF(N87="sníž. přenesená",J87,0)</f>
        <v>0</v>
      </c>
      <c r="BI87" s="193">
        <f>IF(N87="nulová",J87,0)</f>
        <v>0</v>
      </c>
      <c r="BJ87" s="23" t="s">
        <v>24</v>
      </c>
      <c r="BK87" s="193">
        <f>ROUND(I87*H87,2)</f>
        <v>0</v>
      </c>
      <c r="BL87" s="23" t="s">
        <v>1295</v>
      </c>
      <c r="BM87" s="23" t="s">
        <v>1329</v>
      </c>
    </row>
    <row r="88" spans="2:65" s="1" customFormat="1" ht="27">
      <c r="B88" s="40"/>
      <c r="C88" s="62"/>
      <c r="D88" s="194" t="s">
        <v>168</v>
      </c>
      <c r="E88" s="62"/>
      <c r="F88" s="195" t="s">
        <v>1297</v>
      </c>
      <c r="G88" s="62"/>
      <c r="H88" s="62"/>
      <c r="I88" s="155"/>
      <c r="J88" s="62"/>
      <c r="K88" s="62"/>
      <c r="L88" s="60"/>
      <c r="M88" s="196"/>
      <c r="N88" s="41"/>
      <c r="O88" s="41"/>
      <c r="P88" s="41"/>
      <c r="Q88" s="41"/>
      <c r="R88" s="41"/>
      <c r="S88" s="41"/>
      <c r="T88" s="77"/>
      <c r="AT88" s="23" t="s">
        <v>168</v>
      </c>
      <c r="AU88" s="23" t="s">
        <v>89</v>
      </c>
    </row>
    <row r="89" spans="2:65" s="11" customFormat="1" ht="13.5">
      <c r="B89" s="220"/>
      <c r="C89" s="221"/>
      <c r="D89" s="197" t="s">
        <v>260</v>
      </c>
      <c r="E89" s="242" t="s">
        <v>22</v>
      </c>
      <c r="F89" s="243" t="s">
        <v>1330</v>
      </c>
      <c r="G89" s="221"/>
      <c r="H89" s="244">
        <v>120</v>
      </c>
      <c r="I89" s="225"/>
      <c r="J89" s="221"/>
      <c r="K89" s="221"/>
      <c r="L89" s="226"/>
      <c r="M89" s="227"/>
      <c r="N89" s="228"/>
      <c r="O89" s="228"/>
      <c r="P89" s="228"/>
      <c r="Q89" s="228"/>
      <c r="R89" s="228"/>
      <c r="S89" s="228"/>
      <c r="T89" s="229"/>
      <c r="AT89" s="230" t="s">
        <v>260</v>
      </c>
      <c r="AU89" s="230" t="s">
        <v>89</v>
      </c>
      <c r="AV89" s="11" t="s">
        <v>89</v>
      </c>
      <c r="AW89" s="11" t="s">
        <v>43</v>
      </c>
      <c r="AX89" s="11" t="s">
        <v>24</v>
      </c>
      <c r="AY89" s="230" t="s">
        <v>159</v>
      </c>
    </row>
    <row r="90" spans="2:65" s="1" customFormat="1" ht="22.5" customHeight="1">
      <c r="B90" s="40"/>
      <c r="C90" s="182" t="s">
        <v>178</v>
      </c>
      <c r="D90" s="182" t="s">
        <v>160</v>
      </c>
      <c r="E90" s="183" t="s">
        <v>1331</v>
      </c>
      <c r="F90" s="184" t="s">
        <v>1332</v>
      </c>
      <c r="G90" s="185" t="s">
        <v>177</v>
      </c>
      <c r="H90" s="186">
        <v>750</v>
      </c>
      <c r="I90" s="187"/>
      <c r="J90" s="188">
        <f>ROUND(I90*H90,2)</f>
        <v>0</v>
      </c>
      <c r="K90" s="184" t="s">
        <v>22</v>
      </c>
      <c r="L90" s="60"/>
      <c r="M90" s="189" t="s">
        <v>22</v>
      </c>
      <c r="N90" s="190" t="s">
        <v>51</v>
      </c>
      <c r="O90" s="41"/>
      <c r="P90" s="191">
        <f>O90*H90</f>
        <v>0</v>
      </c>
      <c r="Q90" s="191">
        <v>0</v>
      </c>
      <c r="R90" s="191">
        <f>Q90*H90</f>
        <v>0</v>
      </c>
      <c r="S90" s="191">
        <v>0</v>
      </c>
      <c r="T90" s="192">
        <f>S90*H90</f>
        <v>0</v>
      </c>
      <c r="AR90" s="23" t="s">
        <v>1295</v>
      </c>
      <c r="AT90" s="23" t="s">
        <v>160</v>
      </c>
      <c r="AU90" s="23" t="s">
        <v>89</v>
      </c>
      <c r="AY90" s="23" t="s">
        <v>159</v>
      </c>
      <c r="BE90" s="193">
        <f>IF(N90="základní",J90,0)</f>
        <v>0</v>
      </c>
      <c r="BF90" s="193">
        <f>IF(N90="snížená",J90,0)</f>
        <v>0</v>
      </c>
      <c r="BG90" s="193">
        <f>IF(N90="zákl. přenesená",J90,0)</f>
        <v>0</v>
      </c>
      <c r="BH90" s="193">
        <f>IF(N90="sníž. přenesená",J90,0)</f>
        <v>0</v>
      </c>
      <c r="BI90" s="193">
        <f>IF(N90="nulová",J90,0)</f>
        <v>0</v>
      </c>
      <c r="BJ90" s="23" t="s">
        <v>24</v>
      </c>
      <c r="BK90" s="193">
        <f>ROUND(I90*H90,2)</f>
        <v>0</v>
      </c>
      <c r="BL90" s="23" t="s">
        <v>1295</v>
      </c>
      <c r="BM90" s="23" t="s">
        <v>1333</v>
      </c>
    </row>
    <row r="91" spans="2:65" s="11" customFormat="1" ht="13.5">
      <c r="B91" s="220"/>
      <c r="C91" s="221"/>
      <c r="D91" s="197" t="s">
        <v>260</v>
      </c>
      <c r="E91" s="242" t="s">
        <v>22</v>
      </c>
      <c r="F91" s="243" t="s">
        <v>1334</v>
      </c>
      <c r="G91" s="221"/>
      <c r="H91" s="244">
        <v>750</v>
      </c>
      <c r="I91" s="225"/>
      <c r="J91" s="221"/>
      <c r="K91" s="221"/>
      <c r="L91" s="226"/>
      <c r="M91" s="227"/>
      <c r="N91" s="228"/>
      <c r="O91" s="228"/>
      <c r="P91" s="228"/>
      <c r="Q91" s="228"/>
      <c r="R91" s="228"/>
      <c r="S91" s="228"/>
      <c r="T91" s="229"/>
      <c r="AT91" s="230" t="s">
        <v>260</v>
      </c>
      <c r="AU91" s="230" t="s">
        <v>89</v>
      </c>
      <c r="AV91" s="11" t="s">
        <v>89</v>
      </c>
      <c r="AW91" s="11" t="s">
        <v>43</v>
      </c>
      <c r="AX91" s="11" t="s">
        <v>24</v>
      </c>
      <c r="AY91" s="230" t="s">
        <v>159</v>
      </c>
    </row>
    <row r="92" spans="2:65" s="1" customFormat="1" ht="22.5" customHeight="1">
      <c r="B92" s="40"/>
      <c r="C92" s="182" t="s">
        <v>192</v>
      </c>
      <c r="D92" s="182" t="s">
        <v>160</v>
      </c>
      <c r="E92" s="183" t="s">
        <v>1335</v>
      </c>
      <c r="F92" s="184" t="s">
        <v>1336</v>
      </c>
      <c r="G92" s="185" t="s">
        <v>177</v>
      </c>
      <c r="H92" s="186">
        <v>75</v>
      </c>
      <c r="I92" s="187"/>
      <c r="J92" s="188">
        <f>ROUND(I92*H92,2)</f>
        <v>0</v>
      </c>
      <c r="K92" s="184" t="s">
        <v>22</v>
      </c>
      <c r="L92" s="60"/>
      <c r="M92" s="189" t="s">
        <v>22</v>
      </c>
      <c r="N92" s="190" t="s">
        <v>51</v>
      </c>
      <c r="O92" s="41"/>
      <c r="P92" s="191">
        <f>O92*H92</f>
        <v>0</v>
      </c>
      <c r="Q92" s="191">
        <v>0</v>
      </c>
      <c r="R92" s="191">
        <f>Q92*H92</f>
        <v>0</v>
      </c>
      <c r="S92" s="191">
        <v>0</v>
      </c>
      <c r="T92" s="192">
        <f>S92*H92</f>
        <v>0</v>
      </c>
      <c r="AR92" s="23" t="s">
        <v>1295</v>
      </c>
      <c r="AT92" s="23" t="s">
        <v>160</v>
      </c>
      <c r="AU92" s="23" t="s">
        <v>89</v>
      </c>
      <c r="AY92" s="23" t="s">
        <v>159</v>
      </c>
      <c r="BE92" s="193">
        <f>IF(N92="základní",J92,0)</f>
        <v>0</v>
      </c>
      <c r="BF92" s="193">
        <f>IF(N92="snížená",J92,0)</f>
        <v>0</v>
      </c>
      <c r="BG92" s="193">
        <f>IF(N92="zákl. přenesená",J92,0)</f>
        <v>0</v>
      </c>
      <c r="BH92" s="193">
        <f>IF(N92="sníž. přenesená",J92,0)</f>
        <v>0</v>
      </c>
      <c r="BI92" s="193">
        <f>IF(N92="nulová",J92,0)</f>
        <v>0</v>
      </c>
      <c r="BJ92" s="23" t="s">
        <v>24</v>
      </c>
      <c r="BK92" s="193">
        <f>ROUND(I92*H92,2)</f>
        <v>0</v>
      </c>
      <c r="BL92" s="23" t="s">
        <v>1295</v>
      </c>
      <c r="BM92" s="23" t="s">
        <v>1337</v>
      </c>
    </row>
    <row r="93" spans="2:65" s="1" customFormat="1" ht="27">
      <c r="B93" s="40"/>
      <c r="C93" s="62"/>
      <c r="D93" s="194" t="s">
        <v>168</v>
      </c>
      <c r="E93" s="62"/>
      <c r="F93" s="195" t="s">
        <v>1297</v>
      </c>
      <c r="G93" s="62"/>
      <c r="H93" s="62"/>
      <c r="I93" s="155"/>
      <c r="J93" s="62"/>
      <c r="K93" s="62"/>
      <c r="L93" s="60"/>
      <c r="M93" s="196"/>
      <c r="N93" s="41"/>
      <c r="O93" s="41"/>
      <c r="P93" s="41"/>
      <c r="Q93" s="41"/>
      <c r="R93" s="41"/>
      <c r="S93" s="41"/>
      <c r="T93" s="77"/>
      <c r="AT93" s="23" t="s">
        <v>168</v>
      </c>
      <c r="AU93" s="23" t="s">
        <v>89</v>
      </c>
    </row>
    <row r="94" spans="2:65" s="11" customFormat="1" ht="13.5">
      <c r="B94" s="220"/>
      <c r="C94" s="221"/>
      <c r="D94" s="197" t="s">
        <v>260</v>
      </c>
      <c r="E94" s="242" t="s">
        <v>22</v>
      </c>
      <c r="F94" s="243" t="s">
        <v>1338</v>
      </c>
      <c r="G94" s="221"/>
      <c r="H94" s="244">
        <v>75</v>
      </c>
      <c r="I94" s="225"/>
      <c r="J94" s="221"/>
      <c r="K94" s="221"/>
      <c r="L94" s="226"/>
      <c r="M94" s="227"/>
      <c r="N94" s="228"/>
      <c r="O94" s="228"/>
      <c r="P94" s="228"/>
      <c r="Q94" s="228"/>
      <c r="R94" s="228"/>
      <c r="S94" s="228"/>
      <c r="T94" s="229"/>
      <c r="AT94" s="230" t="s">
        <v>260</v>
      </c>
      <c r="AU94" s="230" t="s">
        <v>89</v>
      </c>
      <c r="AV94" s="11" t="s">
        <v>89</v>
      </c>
      <c r="AW94" s="11" t="s">
        <v>43</v>
      </c>
      <c r="AX94" s="11" t="s">
        <v>24</v>
      </c>
      <c r="AY94" s="230" t="s">
        <v>159</v>
      </c>
    </row>
    <row r="95" spans="2:65" s="1" customFormat="1" ht="22.5" customHeight="1">
      <c r="B95" s="40"/>
      <c r="C95" s="182" t="s">
        <v>183</v>
      </c>
      <c r="D95" s="182" t="s">
        <v>160</v>
      </c>
      <c r="E95" s="183" t="s">
        <v>1339</v>
      </c>
      <c r="F95" s="184" t="s">
        <v>1340</v>
      </c>
      <c r="G95" s="185" t="s">
        <v>555</v>
      </c>
      <c r="H95" s="186">
        <v>5</v>
      </c>
      <c r="I95" s="187"/>
      <c r="J95" s="188">
        <f>ROUND(I95*H95,2)</f>
        <v>0</v>
      </c>
      <c r="K95" s="184" t="s">
        <v>22</v>
      </c>
      <c r="L95" s="60"/>
      <c r="M95" s="189" t="s">
        <v>22</v>
      </c>
      <c r="N95" s="190" t="s">
        <v>51</v>
      </c>
      <c r="O95" s="41"/>
      <c r="P95" s="191">
        <f>O95*H95</f>
        <v>0</v>
      </c>
      <c r="Q95" s="191">
        <v>0</v>
      </c>
      <c r="R95" s="191">
        <f>Q95*H95</f>
        <v>0</v>
      </c>
      <c r="S95" s="191">
        <v>0</v>
      </c>
      <c r="T95" s="192">
        <f>S95*H95</f>
        <v>0</v>
      </c>
      <c r="AR95" s="23" t="s">
        <v>1295</v>
      </c>
      <c r="AT95" s="23" t="s">
        <v>160</v>
      </c>
      <c r="AU95" s="23" t="s">
        <v>89</v>
      </c>
      <c r="AY95" s="23" t="s">
        <v>159</v>
      </c>
      <c r="BE95" s="193">
        <f>IF(N95="základní",J95,0)</f>
        <v>0</v>
      </c>
      <c r="BF95" s="193">
        <f>IF(N95="snížená",J95,0)</f>
        <v>0</v>
      </c>
      <c r="BG95" s="193">
        <f>IF(N95="zákl. přenesená",J95,0)</f>
        <v>0</v>
      </c>
      <c r="BH95" s="193">
        <f>IF(N95="sníž. přenesená",J95,0)</f>
        <v>0</v>
      </c>
      <c r="BI95" s="193">
        <f>IF(N95="nulová",J95,0)</f>
        <v>0</v>
      </c>
      <c r="BJ95" s="23" t="s">
        <v>24</v>
      </c>
      <c r="BK95" s="193">
        <f>ROUND(I95*H95,2)</f>
        <v>0</v>
      </c>
      <c r="BL95" s="23" t="s">
        <v>1295</v>
      </c>
      <c r="BM95" s="23" t="s">
        <v>1341</v>
      </c>
    </row>
    <row r="96" spans="2:65" s="1" customFormat="1" ht="22.5" customHeight="1">
      <c r="B96" s="40"/>
      <c r="C96" s="182" t="s">
        <v>204</v>
      </c>
      <c r="D96" s="182" t="s">
        <v>160</v>
      </c>
      <c r="E96" s="183" t="s">
        <v>1342</v>
      </c>
      <c r="F96" s="184" t="s">
        <v>1343</v>
      </c>
      <c r="G96" s="185" t="s">
        <v>555</v>
      </c>
      <c r="H96" s="186">
        <v>20</v>
      </c>
      <c r="I96" s="187"/>
      <c r="J96" s="188">
        <f>ROUND(I96*H96,2)</f>
        <v>0</v>
      </c>
      <c r="K96" s="184" t="s">
        <v>22</v>
      </c>
      <c r="L96" s="60"/>
      <c r="M96" s="189" t="s">
        <v>22</v>
      </c>
      <c r="N96" s="263" t="s">
        <v>51</v>
      </c>
      <c r="O96" s="246"/>
      <c r="P96" s="264">
        <f>O96*H96</f>
        <v>0</v>
      </c>
      <c r="Q96" s="264">
        <v>0</v>
      </c>
      <c r="R96" s="264">
        <f>Q96*H96</f>
        <v>0</v>
      </c>
      <c r="S96" s="264">
        <v>0</v>
      </c>
      <c r="T96" s="265">
        <f>S96*H96</f>
        <v>0</v>
      </c>
      <c r="AR96" s="23" t="s">
        <v>1295</v>
      </c>
      <c r="AT96" s="23" t="s">
        <v>160</v>
      </c>
      <c r="AU96" s="23" t="s">
        <v>89</v>
      </c>
      <c r="AY96" s="23" t="s">
        <v>159</v>
      </c>
      <c r="BE96" s="193">
        <f>IF(N96="základní",J96,0)</f>
        <v>0</v>
      </c>
      <c r="BF96" s="193">
        <f>IF(N96="snížená",J96,0)</f>
        <v>0</v>
      </c>
      <c r="BG96" s="193">
        <f>IF(N96="zákl. přenesená",J96,0)</f>
        <v>0</v>
      </c>
      <c r="BH96" s="193">
        <f>IF(N96="sníž. přenesená",J96,0)</f>
        <v>0</v>
      </c>
      <c r="BI96" s="193">
        <f>IF(N96="nulová",J96,0)</f>
        <v>0</v>
      </c>
      <c r="BJ96" s="23" t="s">
        <v>24</v>
      </c>
      <c r="BK96" s="193">
        <f>ROUND(I96*H96,2)</f>
        <v>0</v>
      </c>
      <c r="BL96" s="23" t="s">
        <v>1295</v>
      </c>
      <c r="BM96" s="23" t="s">
        <v>1344</v>
      </c>
    </row>
    <row r="97" spans="2:12" s="1" customFormat="1" ht="6.95" customHeight="1">
      <c r="B97" s="55"/>
      <c r="C97" s="56"/>
      <c r="D97" s="56"/>
      <c r="E97" s="56"/>
      <c r="F97" s="56"/>
      <c r="G97" s="56"/>
      <c r="H97" s="56"/>
      <c r="I97" s="138"/>
      <c r="J97" s="56"/>
      <c r="K97" s="56"/>
      <c r="L97" s="60"/>
    </row>
  </sheetData>
  <sheetProtection password="CC35" sheet="1" objects="1" scenarios="1" formatCells="0" formatColumns="0" formatRows="0" sort="0" autoFilter="0"/>
  <autoFilter ref="C77:K96"/>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0"/>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122</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1345</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ROUND(SUM(BE82:BE99), 2)</f>
        <v>0</v>
      </c>
      <c r="G30" s="41"/>
      <c r="H30" s="41"/>
      <c r="I30" s="130">
        <v>0.21</v>
      </c>
      <c r="J30" s="129">
        <f>ROUND(ROUND((SUM(BE82:BE99)), 2)*I30, 2)</f>
        <v>0</v>
      </c>
      <c r="K30" s="44"/>
    </row>
    <row r="31" spans="2:11" s="1" customFormat="1" ht="14.45" customHeight="1">
      <c r="B31" s="40"/>
      <c r="C31" s="41"/>
      <c r="D31" s="41"/>
      <c r="E31" s="48" t="s">
        <v>52</v>
      </c>
      <c r="F31" s="129">
        <f>ROUND(SUM(BF82:BF99), 2)</f>
        <v>0</v>
      </c>
      <c r="G31" s="41"/>
      <c r="H31" s="41"/>
      <c r="I31" s="130">
        <v>0.15</v>
      </c>
      <c r="J31" s="129">
        <f>ROUND(ROUND((SUM(BF82:BF99)), 2)*I31, 2)</f>
        <v>0</v>
      </c>
      <c r="K31" s="44"/>
    </row>
    <row r="32" spans="2:11" s="1" customFormat="1" ht="14.45" hidden="1" customHeight="1">
      <c r="B32" s="40"/>
      <c r="C32" s="41"/>
      <c r="D32" s="41"/>
      <c r="E32" s="48" t="s">
        <v>53</v>
      </c>
      <c r="F32" s="129">
        <f>ROUND(SUM(BG82:BG99), 2)</f>
        <v>0</v>
      </c>
      <c r="G32" s="41"/>
      <c r="H32" s="41"/>
      <c r="I32" s="130">
        <v>0.21</v>
      </c>
      <c r="J32" s="129">
        <v>0</v>
      </c>
      <c r="K32" s="44"/>
    </row>
    <row r="33" spans="2:11" s="1" customFormat="1" ht="14.45" hidden="1" customHeight="1">
      <c r="B33" s="40"/>
      <c r="C33" s="41"/>
      <c r="D33" s="41"/>
      <c r="E33" s="48" t="s">
        <v>54</v>
      </c>
      <c r="F33" s="129">
        <f>ROUND(SUM(BH82:BH99), 2)</f>
        <v>0</v>
      </c>
      <c r="G33" s="41"/>
      <c r="H33" s="41"/>
      <c r="I33" s="130">
        <v>0.15</v>
      </c>
      <c r="J33" s="129">
        <v>0</v>
      </c>
      <c r="K33" s="44"/>
    </row>
    <row r="34" spans="2:11" s="1" customFormat="1" ht="14.45" hidden="1" customHeight="1">
      <c r="B34" s="40"/>
      <c r="C34" s="41"/>
      <c r="D34" s="41"/>
      <c r="E34" s="48" t="s">
        <v>55</v>
      </c>
      <c r="F34" s="129">
        <f>ROUND(SUM(BI82:BI99),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 xml:space="preserve">E.3 - Úprava SSZ (DIO a obnova smyček) </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J82</f>
        <v>0</v>
      </c>
      <c r="K56" s="44"/>
      <c r="AU56" s="23" t="s">
        <v>138</v>
      </c>
    </row>
    <row r="57" spans="2:47" s="7" customFormat="1" ht="24.95" customHeight="1">
      <c r="B57" s="148"/>
      <c r="C57" s="149"/>
      <c r="D57" s="150" t="s">
        <v>525</v>
      </c>
      <c r="E57" s="151"/>
      <c r="F57" s="151"/>
      <c r="G57" s="151"/>
      <c r="H57" s="151"/>
      <c r="I57" s="152"/>
      <c r="J57" s="153">
        <f>J83</f>
        <v>0</v>
      </c>
      <c r="K57" s="154"/>
    </row>
    <row r="58" spans="2:47" s="7" customFormat="1" ht="24.95" customHeight="1">
      <c r="B58" s="148"/>
      <c r="C58" s="149"/>
      <c r="D58" s="150" t="s">
        <v>1346</v>
      </c>
      <c r="E58" s="151"/>
      <c r="F58" s="151"/>
      <c r="G58" s="151"/>
      <c r="H58" s="151"/>
      <c r="I58" s="152"/>
      <c r="J58" s="153">
        <f>J84</f>
        <v>0</v>
      </c>
      <c r="K58" s="154"/>
    </row>
    <row r="59" spans="2:47" s="7" customFormat="1" ht="24.95" customHeight="1">
      <c r="B59" s="148"/>
      <c r="C59" s="149"/>
      <c r="D59" s="150" t="s">
        <v>1347</v>
      </c>
      <c r="E59" s="151"/>
      <c r="F59" s="151"/>
      <c r="G59" s="151"/>
      <c r="H59" s="151"/>
      <c r="I59" s="152"/>
      <c r="J59" s="153">
        <f>J87</f>
        <v>0</v>
      </c>
      <c r="K59" s="154"/>
    </row>
    <row r="60" spans="2:47" s="7" customFormat="1" ht="24.95" customHeight="1">
      <c r="B60" s="148"/>
      <c r="C60" s="149"/>
      <c r="D60" s="150" t="s">
        <v>1348</v>
      </c>
      <c r="E60" s="151"/>
      <c r="F60" s="151"/>
      <c r="G60" s="151"/>
      <c r="H60" s="151"/>
      <c r="I60" s="152"/>
      <c r="J60" s="153">
        <f>J89</f>
        <v>0</v>
      </c>
      <c r="K60" s="154"/>
    </row>
    <row r="61" spans="2:47" s="7" customFormat="1" ht="24.95" customHeight="1">
      <c r="B61" s="148"/>
      <c r="C61" s="149"/>
      <c r="D61" s="150" t="s">
        <v>1349</v>
      </c>
      <c r="E61" s="151"/>
      <c r="F61" s="151"/>
      <c r="G61" s="151"/>
      <c r="H61" s="151"/>
      <c r="I61" s="152"/>
      <c r="J61" s="153">
        <f>J91</f>
        <v>0</v>
      </c>
      <c r="K61" s="154"/>
    </row>
    <row r="62" spans="2:47" s="7" customFormat="1" ht="24.95" customHeight="1">
      <c r="B62" s="148"/>
      <c r="C62" s="149"/>
      <c r="D62" s="150" t="s">
        <v>1350</v>
      </c>
      <c r="E62" s="151"/>
      <c r="F62" s="151"/>
      <c r="G62" s="151"/>
      <c r="H62" s="151"/>
      <c r="I62" s="152"/>
      <c r="J62" s="153">
        <f>J95</f>
        <v>0</v>
      </c>
      <c r="K62" s="154"/>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144</v>
      </c>
      <c r="D69" s="62"/>
      <c r="E69" s="62"/>
      <c r="F69" s="62"/>
      <c r="G69" s="62"/>
      <c r="H69" s="62"/>
      <c r="I69" s="155"/>
      <c r="J69" s="62"/>
      <c r="K69" s="62"/>
      <c r="L69" s="60"/>
    </row>
    <row r="70" spans="2:12" s="1" customFormat="1" ht="6.95" customHeight="1">
      <c r="B70" s="40"/>
      <c r="C70" s="62"/>
      <c r="D70" s="62"/>
      <c r="E70" s="62"/>
      <c r="F70" s="62"/>
      <c r="G70" s="62"/>
      <c r="H70" s="62"/>
      <c r="I70" s="155"/>
      <c r="J70" s="62"/>
      <c r="K70" s="62"/>
      <c r="L70" s="60"/>
    </row>
    <row r="71" spans="2:12" s="1" customFormat="1" ht="14.45" customHeight="1">
      <c r="B71" s="40"/>
      <c r="C71" s="64" t="s">
        <v>18</v>
      </c>
      <c r="D71" s="62"/>
      <c r="E71" s="62"/>
      <c r="F71" s="62"/>
      <c r="G71" s="62"/>
      <c r="H71" s="62"/>
      <c r="I71" s="155"/>
      <c r="J71" s="62"/>
      <c r="K71" s="62"/>
      <c r="L71" s="60"/>
    </row>
    <row r="72" spans="2:12" s="1" customFormat="1" ht="22.5" customHeight="1">
      <c r="B72" s="40"/>
      <c r="C72" s="62"/>
      <c r="D72" s="62"/>
      <c r="E72" s="390" t="str">
        <f>E7</f>
        <v>OCELKOVA, PRAHA 14,Č.AKCE 999</v>
      </c>
      <c r="F72" s="391"/>
      <c r="G72" s="391"/>
      <c r="H72" s="391"/>
      <c r="I72" s="155"/>
      <c r="J72" s="62"/>
      <c r="K72" s="62"/>
      <c r="L72" s="60"/>
    </row>
    <row r="73" spans="2:12" s="1" customFormat="1" ht="14.45" customHeight="1">
      <c r="B73" s="40"/>
      <c r="C73" s="64" t="s">
        <v>132</v>
      </c>
      <c r="D73" s="62"/>
      <c r="E73" s="62"/>
      <c r="F73" s="62"/>
      <c r="G73" s="62"/>
      <c r="H73" s="62"/>
      <c r="I73" s="155"/>
      <c r="J73" s="62"/>
      <c r="K73" s="62"/>
      <c r="L73" s="60"/>
    </row>
    <row r="74" spans="2:12" s="1" customFormat="1" ht="23.25" customHeight="1">
      <c r="B74" s="40"/>
      <c r="C74" s="62"/>
      <c r="D74" s="62"/>
      <c r="E74" s="366" t="str">
        <f>E9</f>
        <v xml:space="preserve">E.3 - Úprava SSZ (DIO a obnova smyček) </v>
      </c>
      <c r="F74" s="392"/>
      <c r="G74" s="392"/>
      <c r="H74" s="392"/>
      <c r="I74" s="155"/>
      <c r="J74" s="62"/>
      <c r="K74" s="62"/>
      <c r="L74" s="60"/>
    </row>
    <row r="75" spans="2:12" s="1" customFormat="1" ht="6.95" customHeight="1">
      <c r="B75" s="40"/>
      <c r="C75" s="62"/>
      <c r="D75" s="62"/>
      <c r="E75" s="62"/>
      <c r="F75" s="62"/>
      <c r="G75" s="62"/>
      <c r="H75" s="62"/>
      <c r="I75" s="155"/>
      <c r="J75" s="62"/>
      <c r="K75" s="62"/>
      <c r="L75" s="60"/>
    </row>
    <row r="76" spans="2:12" s="1" customFormat="1" ht="18" customHeight="1">
      <c r="B76" s="40"/>
      <c r="C76" s="64" t="s">
        <v>25</v>
      </c>
      <c r="D76" s="62"/>
      <c r="E76" s="62"/>
      <c r="F76" s="156" t="str">
        <f>F12</f>
        <v>Praha</v>
      </c>
      <c r="G76" s="62"/>
      <c r="H76" s="62"/>
      <c r="I76" s="157" t="s">
        <v>27</v>
      </c>
      <c r="J76" s="72" t="str">
        <f>IF(J12="","",J12)</f>
        <v>3. 11. 2016</v>
      </c>
      <c r="K76" s="62"/>
      <c r="L76" s="60"/>
    </row>
    <row r="77" spans="2:12" s="1" customFormat="1" ht="6.95" customHeight="1">
      <c r="B77" s="40"/>
      <c r="C77" s="62"/>
      <c r="D77" s="62"/>
      <c r="E77" s="62"/>
      <c r="F77" s="62"/>
      <c r="G77" s="62"/>
      <c r="H77" s="62"/>
      <c r="I77" s="155"/>
      <c r="J77" s="62"/>
      <c r="K77" s="62"/>
      <c r="L77" s="60"/>
    </row>
    <row r="78" spans="2:12" s="1" customFormat="1" ht="15">
      <c r="B78" s="40"/>
      <c r="C78" s="64" t="s">
        <v>31</v>
      </c>
      <c r="D78" s="62"/>
      <c r="E78" s="62"/>
      <c r="F78" s="156" t="str">
        <f>E15</f>
        <v>Technická správa komunikací hl. m. Prahy, a.s.</v>
      </c>
      <c r="G78" s="62"/>
      <c r="H78" s="62"/>
      <c r="I78" s="157" t="s">
        <v>39</v>
      </c>
      <c r="J78" s="156" t="str">
        <f>E21</f>
        <v>METROPROJEKT Praha a.s.</v>
      </c>
      <c r="K78" s="62"/>
      <c r="L78" s="60"/>
    </row>
    <row r="79" spans="2:12" s="1" customFormat="1" ht="14.45" customHeight="1">
      <c r="B79" s="40"/>
      <c r="C79" s="64" t="s">
        <v>37</v>
      </c>
      <c r="D79" s="62"/>
      <c r="E79" s="62"/>
      <c r="F79" s="156" t="str">
        <f>IF(E18="","",E18)</f>
        <v/>
      </c>
      <c r="G79" s="62"/>
      <c r="H79" s="62"/>
      <c r="I79" s="155"/>
      <c r="J79" s="62"/>
      <c r="K79" s="62"/>
      <c r="L79" s="60"/>
    </row>
    <row r="80" spans="2:12" s="1" customFormat="1" ht="10.35" customHeight="1">
      <c r="B80" s="40"/>
      <c r="C80" s="62"/>
      <c r="D80" s="62"/>
      <c r="E80" s="62"/>
      <c r="F80" s="62"/>
      <c r="G80" s="62"/>
      <c r="H80" s="62"/>
      <c r="I80" s="155"/>
      <c r="J80" s="62"/>
      <c r="K80" s="62"/>
      <c r="L80" s="60"/>
    </row>
    <row r="81" spans="2:65" s="8" customFormat="1" ht="29.25" customHeight="1">
      <c r="B81" s="158"/>
      <c r="C81" s="159" t="s">
        <v>145</v>
      </c>
      <c r="D81" s="160" t="s">
        <v>65</v>
      </c>
      <c r="E81" s="160" t="s">
        <v>61</v>
      </c>
      <c r="F81" s="160" t="s">
        <v>146</v>
      </c>
      <c r="G81" s="160" t="s">
        <v>147</v>
      </c>
      <c r="H81" s="160" t="s">
        <v>148</v>
      </c>
      <c r="I81" s="161" t="s">
        <v>149</v>
      </c>
      <c r="J81" s="160" t="s">
        <v>136</v>
      </c>
      <c r="K81" s="162" t="s">
        <v>150</v>
      </c>
      <c r="L81" s="163"/>
      <c r="M81" s="80" t="s">
        <v>151</v>
      </c>
      <c r="N81" s="81" t="s">
        <v>50</v>
      </c>
      <c r="O81" s="81" t="s">
        <v>152</v>
      </c>
      <c r="P81" s="81" t="s">
        <v>153</v>
      </c>
      <c r="Q81" s="81" t="s">
        <v>154</v>
      </c>
      <c r="R81" s="81" t="s">
        <v>155</v>
      </c>
      <c r="S81" s="81" t="s">
        <v>156</v>
      </c>
      <c r="T81" s="82" t="s">
        <v>157</v>
      </c>
    </row>
    <row r="82" spans="2:65" s="1" customFormat="1" ht="29.25" customHeight="1">
      <c r="B82" s="40"/>
      <c r="C82" s="86" t="s">
        <v>137</v>
      </c>
      <c r="D82" s="62"/>
      <c r="E82" s="62"/>
      <c r="F82" s="62"/>
      <c r="G82" s="62"/>
      <c r="H82" s="62"/>
      <c r="I82" s="155"/>
      <c r="J82" s="164">
        <f>BK82</f>
        <v>0</v>
      </c>
      <c r="K82" s="62"/>
      <c r="L82" s="60"/>
      <c r="M82" s="83"/>
      <c r="N82" s="84"/>
      <c r="O82" s="84"/>
      <c r="P82" s="165">
        <f>P83+P84+P87+P89+P91+P95</f>
        <v>0</v>
      </c>
      <c r="Q82" s="84"/>
      <c r="R82" s="165">
        <f>R83+R84+R87+R89+R91+R95</f>
        <v>0</v>
      </c>
      <c r="S82" s="84"/>
      <c r="T82" s="166">
        <f>T83+T84+T87+T89+T91+T95</f>
        <v>0</v>
      </c>
      <c r="AT82" s="23" t="s">
        <v>79</v>
      </c>
      <c r="AU82" s="23" t="s">
        <v>138</v>
      </c>
      <c r="BK82" s="167">
        <f>BK83+BK84+BK87+BK89+BK91+BK95</f>
        <v>0</v>
      </c>
    </row>
    <row r="83" spans="2:65" s="9" customFormat="1" ht="37.35" customHeight="1">
      <c r="B83" s="168"/>
      <c r="C83" s="169"/>
      <c r="D83" s="255" t="s">
        <v>79</v>
      </c>
      <c r="E83" s="256" t="s">
        <v>535</v>
      </c>
      <c r="F83" s="256" t="s">
        <v>536</v>
      </c>
      <c r="G83" s="169"/>
      <c r="H83" s="169"/>
      <c r="I83" s="172"/>
      <c r="J83" s="257">
        <f>BK83</f>
        <v>0</v>
      </c>
      <c r="K83" s="169"/>
      <c r="L83" s="174"/>
      <c r="M83" s="175"/>
      <c r="N83" s="176"/>
      <c r="O83" s="176"/>
      <c r="P83" s="177">
        <v>0</v>
      </c>
      <c r="Q83" s="176"/>
      <c r="R83" s="177">
        <v>0</v>
      </c>
      <c r="S83" s="176"/>
      <c r="T83" s="178">
        <v>0</v>
      </c>
      <c r="AR83" s="179" t="s">
        <v>165</v>
      </c>
      <c r="AT83" s="180" t="s">
        <v>79</v>
      </c>
      <c r="AU83" s="180" t="s">
        <v>80</v>
      </c>
      <c r="AY83" s="179" t="s">
        <v>159</v>
      </c>
      <c r="BK83" s="181">
        <v>0</v>
      </c>
    </row>
    <row r="84" spans="2:65" s="9" customFormat="1" ht="24.95" customHeight="1">
      <c r="B84" s="168"/>
      <c r="C84" s="169"/>
      <c r="D84" s="170" t="s">
        <v>79</v>
      </c>
      <c r="E84" s="171" t="s">
        <v>1351</v>
      </c>
      <c r="F84" s="171" t="s">
        <v>1352</v>
      </c>
      <c r="G84" s="169"/>
      <c r="H84" s="169"/>
      <c r="I84" s="172"/>
      <c r="J84" s="173">
        <f>BK84</f>
        <v>0</v>
      </c>
      <c r="K84" s="169"/>
      <c r="L84" s="174"/>
      <c r="M84" s="175"/>
      <c r="N84" s="176"/>
      <c r="O84" s="176"/>
      <c r="P84" s="177">
        <f>SUM(P85:P86)</f>
        <v>0</v>
      </c>
      <c r="Q84" s="176"/>
      <c r="R84" s="177">
        <f>SUM(R85:R86)</f>
        <v>0</v>
      </c>
      <c r="S84" s="176"/>
      <c r="T84" s="178">
        <f>SUM(T85:T86)</f>
        <v>0</v>
      </c>
      <c r="AR84" s="179" t="s">
        <v>24</v>
      </c>
      <c r="AT84" s="180" t="s">
        <v>79</v>
      </c>
      <c r="AU84" s="180" t="s">
        <v>80</v>
      </c>
      <c r="AY84" s="179" t="s">
        <v>159</v>
      </c>
      <c r="BK84" s="181">
        <f>SUM(BK85:BK86)</f>
        <v>0</v>
      </c>
    </row>
    <row r="85" spans="2:65" s="1" customFormat="1" ht="22.5" customHeight="1">
      <c r="B85" s="40"/>
      <c r="C85" s="182" t="s">
        <v>24</v>
      </c>
      <c r="D85" s="182" t="s">
        <v>160</v>
      </c>
      <c r="E85" s="183" t="s">
        <v>1353</v>
      </c>
      <c r="F85" s="184" t="s">
        <v>1354</v>
      </c>
      <c r="G85" s="185" t="s">
        <v>419</v>
      </c>
      <c r="H85" s="186">
        <v>18</v>
      </c>
      <c r="I85" s="187"/>
      <c r="J85" s="188">
        <f>ROUND(I85*H85,2)</f>
        <v>0</v>
      </c>
      <c r="K85" s="184" t="s">
        <v>22</v>
      </c>
      <c r="L85" s="60"/>
      <c r="M85" s="189" t="s">
        <v>22</v>
      </c>
      <c r="N85" s="190" t="s">
        <v>51</v>
      </c>
      <c r="O85" s="41"/>
      <c r="P85" s="191">
        <f>O85*H85</f>
        <v>0</v>
      </c>
      <c r="Q85" s="191">
        <v>0</v>
      </c>
      <c r="R85" s="191">
        <f>Q85*H85</f>
        <v>0</v>
      </c>
      <c r="S85" s="191">
        <v>0</v>
      </c>
      <c r="T85" s="192">
        <f>S85*H85</f>
        <v>0</v>
      </c>
      <c r="AR85" s="23" t="s">
        <v>165</v>
      </c>
      <c r="AT85" s="23" t="s">
        <v>160</v>
      </c>
      <c r="AU85" s="23" t="s">
        <v>24</v>
      </c>
      <c r="AY85" s="23" t="s">
        <v>159</v>
      </c>
      <c r="BE85" s="193">
        <f>IF(N85="základní",J85,0)</f>
        <v>0</v>
      </c>
      <c r="BF85" s="193">
        <f>IF(N85="snížená",J85,0)</f>
        <v>0</v>
      </c>
      <c r="BG85" s="193">
        <f>IF(N85="zákl. přenesená",J85,0)</f>
        <v>0</v>
      </c>
      <c r="BH85" s="193">
        <f>IF(N85="sníž. přenesená",J85,0)</f>
        <v>0</v>
      </c>
      <c r="BI85" s="193">
        <f>IF(N85="nulová",J85,0)</f>
        <v>0</v>
      </c>
      <c r="BJ85" s="23" t="s">
        <v>24</v>
      </c>
      <c r="BK85" s="193">
        <f>ROUND(I85*H85,2)</f>
        <v>0</v>
      </c>
      <c r="BL85" s="23" t="s">
        <v>165</v>
      </c>
      <c r="BM85" s="23" t="s">
        <v>1355</v>
      </c>
    </row>
    <row r="86" spans="2:65" s="1" customFormat="1" ht="22.5" customHeight="1">
      <c r="B86" s="40"/>
      <c r="C86" s="182" t="s">
        <v>89</v>
      </c>
      <c r="D86" s="182" t="s">
        <v>160</v>
      </c>
      <c r="E86" s="183" t="s">
        <v>1356</v>
      </c>
      <c r="F86" s="184" t="s">
        <v>1357</v>
      </c>
      <c r="G86" s="185" t="s">
        <v>177</v>
      </c>
      <c r="H86" s="186">
        <v>255</v>
      </c>
      <c r="I86" s="187"/>
      <c r="J86" s="188">
        <f>ROUND(I86*H86,2)</f>
        <v>0</v>
      </c>
      <c r="K86" s="184" t="s">
        <v>22</v>
      </c>
      <c r="L86" s="60"/>
      <c r="M86" s="189" t="s">
        <v>22</v>
      </c>
      <c r="N86" s="190" t="s">
        <v>51</v>
      </c>
      <c r="O86" s="41"/>
      <c r="P86" s="191">
        <f>O86*H86</f>
        <v>0</v>
      </c>
      <c r="Q86" s="191">
        <v>0</v>
      </c>
      <c r="R86" s="191">
        <f>Q86*H86</f>
        <v>0</v>
      </c>
      <c r="S86" s="191">
        <v>0</v>
      </c>
      <c r="T86" s="192">
        <f>S86*H86</f>
        <v>0</v>
      </c>
      <c r="AR86" s="23" t="s">
        <v>165</v>
      </c>
      <c r="AT86" s="23" t="s">
        <v>160</v>
      </c>
      <c r="AU86" s="23" t="s">
        <v>24</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1358</v>
      </c>
    </row>
    <row r="87" spans="2:65" s="9" customFormat="1" ht="37.35" customHeight="1">
      <c r="B87" s="168"/>
      <c r="C87" s="169"/>
      <c r="D87" s="170" t="s">
        <v>79</v>
      </c>
      <c r="E87" s="171" t="s">
        <v>1359</v>
      </c>
      <c r="F87" s="171" t="s">
        <v>1360</v>
      </c>
      <c r="G87" s="169"/>
      <c r="H87" s="169"/>
      <c r="I87" s="172"/>
      <c r="J87" s="173">
        <f>BK87</f>
        <v>0</v>
      </c>
      <c r="K87" s="169"/>
      <c r="L87" s="174"/>
      <c r="M87" s="175"/>
      <c r="N87" s="176"/>
      <c r="O87" s="176"/>
      <c r="P87" s="177">
        <f>P88</f>
        <v>0</v>
      </c>
      <c r="Q87" s="176"/>
      <c r="R87" s="177">
        <f>R88</f>
        <v>0</v>
      </c>
      <c r="S87" s="176"/>
      <c r="T87" s="178">
        <f>T88</f>
        <v>0</v>
      </c>
      <c r="AR87" s="179" t="s">
        <v>165</v>
      </c>
      <c r="AT87" s="180" t="s">
        <v>79</v>
      </c>
      <c r="AU87" s="180" t="s">
        <v>80</v>
      </c>
      <c r="AY87" s="179" t="s">
        <v>159</v>
      </c>
      <c r="BK87" s="181">
        <f>BK88</f>
        <v>0</v>
      </c>
    </row>
    <row r="88" spans="2:65" s="1" customFormat="1" ht="22.5" customHeight="1">
      <c r="B88" s="40"/>
      <c r="C88" s="182" t="s">
        <v>174</v>
      </c>
      <c r="D88" s="182" t="s">
        <v>160</v>
      </c>
      <c r="E88" s="183" t="s">
        <v>1361</v>
      </c>
      <c r="F88" s="184" t="s">
        <v>1362</v>
      </c>
      <c r="G88" s="185" t="s">
        <v>200</v>
      </c>
      <c r="H88" s="186">
        <v>4</v>
      </c>
      <c r="I88" s="187"/>
      <c r="J88" s="188">
        <f>ROUND(I88*H88,2)</f>
        <v>0</v>
      </c>
      <c r="K88" s="184" t="s">
        <v>22</v>
      </c>
      <c r="L88" s="60"/>
      <c r="M88" s="189" t="s">
        <v>22</v>
      </c>
      <c r="N88" s="190" t="s">
        <v>51</v>
      </c>
      <c r="O88" s="41"/>
      <c r="P88" s="191">
        <f>O88*H88</f>
        <v>0</v>
      </c>
      <c r="Q88" s="191">
        <v>0</v>
      </c>
      <c r="R88" s="191">
        <f>Q88*H88</f>
        <v>0</v>
      </c>
      <c r="S88" s="191">
        <v>0</v>
      </c>
      <c r="T88" s="192">
        <f>S88*H88</f>
        <v>0</v>
      </c>
      <c r="AR88" s="23" t="s">
        <v>165</v>
      </c>
      <c r="AT88" s="23" t="s">
        <v>160</v>
      </c>
      <c r="AU88" s="23" t="s">
        <v>24</v>
      </c>
      <c r="AY88" s="23" t="s">
        <v>159</v>
      </c>
      <c r="BE88" s="193">
        <f>IF(N88="základní",J88,0)</f>
        <v>0</v>
      </c>
      <c r="BF88" s="193">
        <f>IF(N88="snížená",J88,0)</f>
        <v>0</v>
      </c>
      <c r="BG88" s="193">
        <f>IF(N88="zákl. přenesená",J88,0)</f>
        <v>0</v>
      </c>
      <c r="BH88" s="193">
        <f>IF(N88="sníž. přenesená",J88,0)</f>
        <v>0</v>
      </c>
      <c r="BI88" s="193">
        <f>IF(N88="nulová",J88,0)</f>
        <v>0</v>
      </c>
      <c r="BJ88" s="23" t="s">
        <v>24</v>
      </c>
      <c r="BK88" s="193">
        <f>ROUND(I88*H88,2)</f>
        <v>0</v>
      </c>
      <c r="BL88" s="23" t="s">
        <v>165</v>
      </c>
      <c r="BM88" s="23" t="s">
        <v>1363</v>
      </c>
    </row>
    <row r="89" spans="2:65" s="9" customFormat="1" ht="37.35" customHeight="1">
      <c r="B89" s="168"/>
      <c r="C89" s="169"/>
      <c r="D89" s="170" t="s">
        <v>79</v>
      </c>
      <c r="E89" s="171" t="s">
        <v>1364</v>
      </c>
      <c r="F89" s="171" t="s">
        <v>1365</v>
      </c>
      <c r="G89" s="169"/>
      <c r="H89" s="169"/>
      <c r="I89" s="172"/>
      <c r="J89" s="173">
        <f>BK89</f>
        <v>0</v>
      </c>
      <c r="K89" s="169"/>
      <c r="L89" s="174"/>
      <c r="M89" s="175"/>
      <c r="N89" s="176"/>
      <c r="O89" s="176"/>
      <c r="P89" s="177">
        <f>P90</f>
        <v>0</v>
      </c>
      <c r="Q89" s="176"/>
      <c r="R89" s="177">
        <f>R90</f>
        <v>0</v>
      </c>
      <c r="S89" s="176"/>
      <c r="T89" s="178">
        <f>T90</f>
        <v>0</v>
      </c>
      <c r="AR89" s="179" t="s">
        <v>24</v>
      </c>
      <c r="AT89" s="180" t="s">
        <v>79</v>
      </c>
      <c r="AU89" s="180" t="s">
        <v>80</v>
      </c>
      <c r="AY89" s="179" t="s">
        <v>159</v>
      </c>
      <c r="BK89" s="181">
        <f>BK90</f>
        <v>0</v>
      </c>
    </row>
    <row r="90" spans="2:65" s="1" customFormat="1" ht="22.5" customHeight="1">
      <c r="B90" s="40"/>
      <c r="C90" s="182" t="s">
        <v>165</v>
      </c>
      <c r="D90" s="182" t="s">
        <v>160</v>
      </c>
      <c r="E90" s="183" t="s">
        <v>1366</v>
      </c>
      <c r="F90" s="184" t="s">
        <v>1367</v>
      </c>
      <c r="G90" s="185" t="s">
        <v>419</v>
      </c>
      <c r="H90" s="186">
        <v>18</v>
      </c>
      <c r="I90" s="187"/>
      <c r="J90" s="188">
        <f>ROUND(I90*H90,2)</f>
        <v>0</v>
      </c>
      <c r="K90" s="184" t="s">
        <v>22</v>
      </c>
      <c r="L90" s="60"/>
      <c r="M90" s="189" t="s">
        <v>22</v>
      </c>
      <c r="N90" s="190" t="s">
        <v>51</v>
      </c>
      <c r="O90" s="41"/>
      <c r="P90" s="191">
        <f>O90*H90</f>
        <v>0</v>
      </c>
      <c r="Q90" s="191">
        <v>0</v>
      </c>
      <c r="R90" s="191">
        <f>Q90*H90</f>
        <v>0</v>
      </c>
      <c r="S90" s="191">
        <v>0</v>
      </c>
      <c r="T90" s="192">
        <f>S90*H90</f>
        <v>0</v>
      </c>
      <c r="AR90" s="23" t="s">
        <v>165</v>
      </c>
      <c r="AT90" s="23" t="s">
        <v>160</v>
      </c>
      <c r="AU90" s="23" t="s">
        <v>24</v>
      </c>
      <c r="AY90" s="23" t="s">
        <v>159</v>
      </c>
      <c r="BE90" s="193">
        <f>IF(N90="základní",J90,0)</f>
        <v>0</v>
      </c>
      <c r="BF90" s="193">
        <f>IF(N90="snížená",J90,0)</f>
        <v>0</v>
      </c>
      <c r="BG90" s="193">
        <f>IF(N90="zákl. přenesená",J90,0)</f>
        <v>0</v>
      </c>
      <c r="BH90" s="193">
        <f>IF(N90="sníž. přenesená",J90,0)</f>
        <v>0</v>
      </c>
      <c r="BI90" s="193">
        <f>IF(N90="nulová",J90,0)</f>
        <v>0</v>
      </c>
      <c r="BJ90" s="23" t="s">
        <v>24</v>
      </c>
      <c r="BK90" s="193">
        <f>ROUND(I90*H90,2)</f>
        <v>0</v>
      </c>
      <c r="BL90" s="23" t="s">
        <v>165</v>
      </c>
      <c r="BM90" s="23" t="s">
        <v>1368</v>
      </c>
    </row>
    <row r="91" spans="2:65" s="9" customFormat="1" ht="37.35" customHeight="1">
      <c r="B91" s="168"/>
      <c r="C91" s="169"/>
      <c r="D91" s="170" t="s">
        <v>79</v>
      </c>
      <c r="E91" s="171" t="s">
        <v>1369</v>
      </c>
      <c r="F91" s="171" t="s">
        <v>1370</v>
      </c>
      <c r="G91" s="169"/>
      <c r="H91" s="169"/>
      <c r="I91" s="172"/>
      <c r="J91" s="173">
        <f>BK91</f>
        <v>0</v>
      </c>
      <c r="K91" s="169"/>
      <c r="L91" s="174"/>
      <c r="M91" s="175"/>
      <c r="N91" s="176"/>
      <c r="O91" s="176"/>
      <c r="P91" s="177">
        <f>SUM(P92:P94)</f>
        <v>0</v>
      </c>
      <c r="Q91" s="176"/>
      <c r="R91" s="177">
        <f>SUM(R92:R94)</f>
        <v>0</v>
      </c>
      <c r="S91" s="176"/>
      <c r="T91" s="178">
        <f>SUM(T92:T94)</f>
        <v>0</v>
      </c>
      <c r="AR91" s="179" t="s">
        <v>24</v>
      </c>
      <c r="AT91" s="180" t="s">
        <v>79</v>
      </c>
      <c r="AU91" s="180" t="s">
        <v>80</v>
      </c>
      <c r="AY91" s="179" t="s">
        <v>159</v>
      </c>
      <c r="BK91" s="181">
        <f>SUM(BK92:BK94)</f>
        <v>0</v>
      </c>
    </row>
    <row r="92" spans="2:65" s="1" customFormat="1" ht="22.5" customHeight="1">
      <c r="B92" s="40"/>
      <c r="C92" s="182" t="s">
        <v>185</v>
      </c>
      <c r="D92" s="182" t="s">
        <v>160</v>
      </c>
      <c r="E92" s="183" t="s">
        <v>1371</v>
      </c>
      <c r="F92" s="184" t="s">
        <v>1372</v>
      </c>
      <c r="G92" s="185" t="s">
        <v>419</v>
      </c>
      <c r="H92" s="186">
        <v>18</v>
      </c>
      <c r="I92" s="187"/>
      <c r="J92" s="188">
        <f>ROUND(I92*H92,2)</f>
        <v>0</v>
      </c>
      <c r="K92" s="184" t="s">
        <v>22</v>
      </c>
      <c r="L92" s="60"/>
      <c r="M92" s="189" t="s">
        <v>22</v>
      </c>
      <c r="N92" s="190" t="s">
        <v>51</v>
      </c>
      <c r="O92" s="41"/>
      <c r="P92" s="191">
        <f>O92*H92</f>
        <v>0</v>
      </c>
      <c r="Q92" s="191">
        <v>0</v>
      </c>
      <c r="R92" s="191">
        <f>Q92*H92</f>
        <v>0</v>
      </c>
      <c r="S92" s="191">
        <v>0</v>
      </c>
      <c r="T92" s="192">
        <f>S92*H92</f>
        <v>0</v>
      </c>
      <c r="AR92" s="23" t="s">
        <v>165</v>
      </c>
      <c r="AT92" s="23" t="s">
        <v>160</v>
      </c>
      <c r="AU92" s="23" t="s">
        <v>24</v>
      </c>
      <c r="AY92" s="23" t="s">
        <v>159</v>
      </c>
      <c r="BE92" s="193">
        <f>IF(N92="základní",J92,0)</f>
        <v>0</v>
      </c>
      <c r="BF92" s="193">
        <f>IF(N92="snížená",J92,0)</f>
        <v>0</v>
      </c>
      <c r="BG92" s="193">
        <f>IF(N92="zákl. přenesená",J92,0)</f>
        <v>0</v>
      </c>
      <c r="BH92" s="193">
        <f>IF(N92="sníž. přenesená",J92,0)</f>
        <v>0</v>
      </c>
      <c r="BI92" s="193">
        <f>IF(N92="nulová",J92,0)</f>
        <v>0</v>
      </c>
      <c r="BJ92" s="23" t="s">
        <v>24</v>
      </c>
      <c r="BK92" s="193">
        <f>ROUND(I92*H92,2)</f>
        <v>0</v>
      </c>
      <c r="BL92" s="23" t="s">
        <v>165</v>
      </c>
      <c r="BM92" s="23" t="s">
        <v>1373</v>
      </c>
    </row>
    <row r="93" spans="2:65" s="1" customFormat="1" ht="22.5" customHeight="1">
      <c r="B93" s="40"/>
      <c r="C93" s="182" t="s">
        <v>178</v>
      </c>
      <c r="D93" s="182" t="s">
        <v>160</v>
      </c>
      <c r="E93" s="183" t="s">
        <v>1374</v>
      </c>
      <c r="F93" s="184" t="s">
        <v>1375</v>
      </c>
      <c r="G93" s="185" t="s">
        <v>419</v>
      </c>
      <c r="H93" s="186">
        <v>18</v>
      </c>
      <c r="I93" s="187"/>
      <c r="J93" s="188">
        <f>ROUND(I93*H93,2)</f>
        <v>0</v>
      </c>
      <c r="K93" s="184" t="s">
        <v>22</v>
      </c>
      <c r="L93" s="60"/>
      <c r="M93" s="189" t="s">
        <v>22</v>
      </c>
      <c r="N93" s="190" t="s">
        <v>51</v>
      </c>
      <c r="O93" s="41"/>
      <c r="P93" s="191">
        <f>O93*H93</f>
        <v>0</v>
      </c>
      <c r="Q93" s="191">
        <v>0</v>
      </c>
      <c r="R93" s="191">
        <f>Q93*H93</f>
        <v>0</v>
      </c>
      <c r="S93" s="191">
        <v>0</v>
      </c>
      <c r="T93" s="192">
        <f>S93*H93</f>
        <v>0</v>
      </c>
      <c r="AR93" s="23" t="s">
        <v>165</v>
      </c>
      <c r="AT93" s="23" t="s">
        <v>160</v>
      </c>
      <c r="AU93" s="23" t="s">
        <v>24</v>
      </c>
      <c r="AY93" s="23" t="s">
        <v>159</v>
      </c>
      <c r="BE93" s="193">
        <f>IF(N93="základní",J93,0)</f>
        <v>0</v>
      </c>
      <c r="BF93" s="193">
        <f>IF(N93="snížená",J93,0)</f>
        <v>0</v>
      </c>
      <c r="BG93" s="193">
        <f>IF(N93="zákl. přenesená",J93,0)</f>
        <v>0</v>
      </c>
      <c r="BH93" s="193">
        <f>IF(N93="sníž. přenesená",J93,0)</f>
        <v>0</v>
      </c>
      <c r="BI93" s="193">
        <f>IF(N93="nulová",J93,0)</f>
        <v>0</v>
      </c>
      <c r="BJ93" s="23" t="s">
        <v>24</v>
      </c>
      <c r="BK93" s="193">
        <f>ROUND(I93*H93,2)</f>
        <v>0</v>
      </c>
      <c r="BL93" s="23" t="s">
        <v>165</v>
      </c>
      <c r="BM93" s="23" t="s">
        <v>1376</v>
      </c>
    </row>
    <row r="94" spans="2:65" s="1" customFormat="1" ht="22.5" customHeight="1">
      <c r="B94" s="40"/>
      <c r="C94" s="182" t="s">
        <v>192</v>
      </c>
      <c r="D94" s="182" t="s">
        <v>160</v>
      </c>
      <c r="E94" s="183" t="s">
        <v>1377</v>
      </c>
      <c r="F94" s="184" t="s">
        <v>1378</v>
      </c>
      <c r="G94" s="185" t="s">
        <v>555</v>
      </c>
      <c r="H94" s="186">
        <v>8</v>
      </c>
      <c r="I94" s="187"/>
      <c r="J94" s="188">
        <f>ROUND(I94*H94,2)</f>
        <v>0</v>
      </c>
      <c r="K94" s="184" t="s">
        <v>22</v>
      </c>
      <c r="L94" s="60"/>
      <c r="M94" s="189" t="s">
        <v>22</v>
      </c>
      <c r="N94" s="190" t="s">
        <v>51</v>
      </c>
      <c r="O94" s="41"/>
      <c r="P94" s="191">
        <f>O94*H94</f>
        <v>0</v>
      </c>
      <c r="Q94" s="191">
        <v>0</v>
      </c>
      <c r="R94" s="191">
        <f>Q94*H94</f>
        <v>0</v>
      </c>
      <c r="S94" s="191">
        <v>0</v>
      </c>
      <c r="T94" s="192">
        <f>S94*H94</f>
        <v>0</v>
      </c>
      <c r="AR94" s="23" t="s">
        <v>165</v>
      </c>
      <c r="AT94" s="23" t="s">
        <v>160</v>
      </c>
      <c r="AU94" s="23" t="s">
        <v>24</v>
      </c>
      <c r="AY94" s="23" t="s">
        <v>159</v>
      </c>
      <c r="BE94" s="193">
        <f>IF(N94="základní",J94,0)</f>
        <v>0</v>
      </c>
      <c r="BF94" s="193">
        <f>IF(N94="snížená",J94,0)</f>
        <v>0</v>
      </c>
      <c r="BG94" s="193">
        <f>IF(N94="zákl. přenesená",J94,0)</f>
        <v>0</v>
      </c>
      <c r="BH94" s="193">
        <f>IF(N94="sníž. přenesená",J94,0)</f>
        <v>0</v>
      </c>
      <c r="BI94" s="193">
        <f>IF(N94="nulová",J94,0)</f>
        <v>0</v>
      </c>
      <c r="BJ94" s="23" t="s">
        <v>24</v>
      </c>
      <c r="BK94" s="193">
        <f>ROUND(I94*H94,2)</f>
        <v>0</v>
      </c>
      <c r="BL94" s="23" t="s">
        <v>165</v>
      </c>
      <c r="BM94" s="23" t="s">
        <v>1379</v>
      </c>
    </row>
    <row r="95" spans="2:65" s="9" customFormat="1" ht="37.35" customHeight="1">
      <c r="B95" s="168"/>
      <c r="C95" s="169"/>
      <c r="D95" s="170" t="s">
        <v>79</v>
      </c>
      <c r="E95" s="171" t="s">
        <v>1380</v>
      </c>
      <c r="F95" s="171" t="s">
        <v>1381</v>
      </c>
      <c r="G95" s="169"/>
      <c r="H95" s="169"/>
      <c r="I95" s="172"/>
      <c r="J95" s="173">
        <f>BK95</f>
        <v>0</v>
      </c>
      <c r="K95" s="169"/>
      <c r="L95" s="174"/>
      <c r="M95" s="175"/>
      <c r="N95" s="176"/>
      <c r="O95" s="176"/>
      <c r="P95" s="177">
        <f>SUM(P96:P99)</f>
        <v>0</v>
      </c>
      <c r="Q95" s="176"/>
      <c r="R95" s="177">
        <f>SUM(R96:R99)</f>
        <v>0</v>
      </c>
      <c r="S95" s="176"/>
      <c r="T95" s="178">
        <f>SUM(T96:T99)</f>
        <v>0</v>
      </c>
      <c r="AR95" s="179" t="s">
        <v>24</v>
      </c>
      <c r="AT95" s="180" t="s">
        <v>79</v>
      </c>
      <c r="AU95" s="180" t="s">
        <v>80</v>
      </c>
      <c r="AY95" s="179" t="s">
        <v>159</v>
      </c>
      <c r="BK95" s="181">
        <f>SUM(BK96:BK99)</f>
        <v>0</v>
      </c>
    </row>
    <row r="96" spans="2:65" s="1" customFormat="1" ht="22.5" customHeight="1">
      <c r="B96" s="40"/>
      <c r="C96" s="199" t="s">
        <v>183</v>
      </c>
      <c r="D96" s="199" t="s">
        <v>235</v>
      </c>
      <c r="E96" s="200" t="s">
        <v>1382</v>
      </c>
      <c r="F96" s="201" t="s">
        <v>1383</v>
      </c>
      <c r="G96" s="202" t="s">
        <v>177</v>
      </c>
      <c r="H96" s="203">
        <v>255</v>
      </c>
      <c r="I96" s="204"/>
      <c r="J96" s="205">
        <f>ROUND(I96*H96,2)</f>
        <v>0</v>
      </c>
      <c r="K96" s="201" t="s">
        <v>22</v>
      </c>
      <c r="L96" s="206"/>
      <c r="M96" s="207" t="s">
        <v>22</v>
      </c>
      <c r="N96" s="208" t="s">
        <v>51</v>
      </c>
      <c r="O96" s="41"/>
      <c r="P96" s="191">
        <f>O96*H96</f>
        <v>0</v>
      </c>
      <c r="Q96" s="191">
        <v>0</v>
      </c>
      <c r="R96" s="191">
        <f>Q96*H96</f>
        <v>0</v>
      </c>
      <c r="S96" s="191">
        <v>0</v>
      </c>
      <c r="T96" s="192">
        <f>S96*H96</f>
        <v>0</v>
      </c>
      <c r="AR96" s="23" t="s">
        <v>183</v>
      </c>
      <c r="AT96" s="23" t="s">
        <v>235</v>
      </c>
      <c r="AU96" s="23" t="s">
        <v>24</v>
      </c>
      <c r="AY96" s="23" t="s">
        <v>159</v>
      </c>
      <c r="BE96" s="193">
        <f>IF(N96="základní",J96,0)</f>
        <v>0</v>
      </c>
      <c r="BF96" s="193">
        <f>IF(N96="snížená",J96,0)</f>
        <v>0</v>
      </c>
      <c r="BG96" s="193">
        <f>IF(N96="zákl. přenesená",J96,0)</f>
        <v>0</v>
      </c>
      <c r="BH96" s="193">
        <f>IF(N96="sníž. přenesená",J96,0)</f>
        <v>0</v>
      </c>
      <c r="BI96" s="193">
        <f>IF(N96="nulová",J96,0)</f>
        <v>0</v>
      </c>
      <c r="BJ96" s="23" t="s">
        <v>24</v>
      </c>
      <c r="BK96" s="193">
        <f>ROUND(I96*H96,2)</f>
        <v>0</v>
      </c>
      <c r="BL96" s="23" t="s">
        <v>165</v>
      </c>
      <c r="BM96" s="23" t="s">
        <v>1384</v>
      </c>
    </row>
    <row r="97" spans="2:65" s="1" customFormat="1" ht="22.5" customHeight="1">
      <c r="B97" s="40"/>
      <c r="C97" s="199" t="s">
        <v>204</v>
      </c>
      <c r="D97" s="199" t="s">
        <v>235</v>
      </c>
      <c r="E97" s="200" t="s">
        <v>1385</v>
      </c>
      <c r="F97" s="201" t="s">
        <v>1386</v>
      </c>
      <c r="G97" s="202" t="s">
        <v>419</v>
      </c>
      <c r="H97" s="203">
        <v>18</v>
      </c>
      <c r="I97" s="204"/>
      <c r="J97" s="205">
        <f>ROUND(I97*H97,2)</f>
        <v>0</v>
      </c>
      <c r="K97" s="201" t="s">
        <v>22</v>
      </c>
      <c r="L97" s="206"/>
      <c r="M97" s="207" t="s">
        <v>22</v>
      </c>
      <c r="N97" s="208" t="s">
        <v>51</v>
      </c>
      <c r="O97" s="41"/>
      <c r="P97" s="191">
        <f>O97*H97</f>
        <v>0</v>
      </c>
      <c r="Q97" s="191">
        <v>0</v>
      </c>
      <c r="R97" s="191">
        <f>Q97*H97</f>
        <v>0</v>
      </c>
      <c r="S97" s="191">
        <v>0</v>
      </c>
      <c r="T97" s="192">
        <f>S97*H97</f>
        <v>0</v>
      </c>
      <c r="AR97" s="23" t="s">
        <v>183</v>
      </c>
      <c r="AT97" s="23" t="s">
        <v>235</v>
      </c>
      <c r="AU97" s="23" t="s">
        <v>24</v>
      </c>
      <c r="AY97" s="23" t="s">
        <v>159</v>
      </c>
      <c r="BE97" s="193">
        <f>IF(N97="základní",J97,0)</f>
        <v>0</v>
      </c>
      <c r="BF97" s="193">
        <f>IF(N97="snížená",J97,0)</f>
        <v>0</v>
      </c>
      <c r="BG97" s="193">
        <f>IF(N97="zákl. přenesená",J97,0)</f>
        <v>0</v>
      </c>
      <c r="BH97" s="193">
        <f>IF(N97="sníž. přenesená",J97,0)</f>
        <v>0</v>
      </c>
      <c r="BI97" s="193">
        <f>IF(N97="nulová",J97,0)</f>
        <v>0</v>
      </c>
      <c r="BJ97" s="23" t="s">
        <v>24</v>
      </c>
      <c r="BK97" s="193">
        <f>ROUND(I97*H97,2)</f>
        <v>0</v>
      </c>
      <c r="BL97" s="23" t="s">
        <v>165</v>
      </c>
      <c r="BM97" s="23" t="s">
        <v>1387</v>
      </c>
    </row>
    <row r="98" spans="2:65" s="1" customFormat="1" ht="22.5" customHeight="1">
      <c r="B98" s="40"/>
      <c r="C98" s="199" t="s">
        <v>29</v>
      </c>
      <c r="D98" s="199" t="s">
        <v>235</v>
      </c>
      <c r="E98" s="200" t="s">
        <v>1388</v>
      </c>
      <c r="F98" s="201" t="s">
        <v>1389</v>
      </c>
      <c r="G98" s="202" t="s">
        <v>1390</v>
      </c>
      <c r="H98" s="203">
        <v>5</v>
      </c>
      <c r="I98" s="204"/>
      <c r="J98" s="205">
        <f>ROUND(I98*H98,2)</f>
        <v>0</v>
      </c>
      <c r="K98" s="201" t="s">
        <v>22</v>
      </c>
      <c r="L98" s="206"/>
      <c r="M98" s="207" t="s">
        <v>22</v>
      </c>
      <c r="N98" s="208" t="s">
        <v>51</v>
      </c>
      <c r="O98" s="41"/>
      <c r="P98" s="191">
        <f>O98*H98</f>
        <v>0</v>
      </c>
      <c r="Q98" s="191">
        <v>0</v>
      </c>
      <c r="R98" s="191">
        <f>Q98*H98</f>
        <v>0</v>
      </c>
      <c r="S98" s="191">
        <v>0</v>
      </c>
      <c r="T98" s="192">
        <f>S98*H98</f>
        <v>0</v>
      </c>
      <c r="AR98" s="23" t="s">
        <v>183</v>
      </c>
      <c r="AT98" s="23" t="s">
        <v>235</v>
      </c>
      <c r="AU98" s="23" t="s">
        <v>24</v>
      </c>
      <c r="AY98" s="23" t="s">
        <v>159</v>
      </c>
      <c r="BE98" s="193">
        <f>IF(N98="základní",J98,0)</f>
        <v>0</v>
      </c>
      <c r="BF98" s="193">
        <f>IF(N98="snížená",J98,0)</f>
        <v>0</v>
      </c>
      <c r="BG98" s="193">
        <f>IF(N98="zákl. přenesená",J98,0)</f>
        <v>0</v>
      </c>
      <c r="BH98" s="193">
        <f>IF(N98="sníž. přenesená",J98,0)</f>
        <v>0</v>
      </c>
      <c r="BI98" s="193">
        <f>IF(N98="nulová",J98,0)</f>
        <v>0</v>
      </c>
      <c r="BJ98" s="23" t="s">
        <v>24</v>
      </c>
      <c r="BK98" s="193">
        <f>ROUND(I98*H98,2)</f>
        <v>0</v>
      </c>
      <c r="BL98" s="23" t="s">
        <v>165</v>
      </c>
      <c r="BM98" s="23" t="s">
        <v>1391</v>
      </c>
    </row>
    <row r="99" spans="2:65" s="1" customFormat="1" ht="22.5" customHeight="1">
      <c r="B99" s="40"/>
      <c r="C99" s="199" t="s">
        <v>214</v>
      </c>
      <c r="D99" s="199" t="s">
        <v>235</v>
      </c>
      <c r="E99" s="200" t="s">
        <v>1392</v>
      </c>
      <c r="F99" s="201" t="s">
        <v>1393</v>
      </c>
      <c r="G99" s="202" t="s">
        <v>1390</v>
      </c>
      <c r="H99" s="203">
        <v>7</v>
      </c>
      <c r="I99" s="204"/>
      <c r="J99" s="205">
        <f>ROUND(I99*H99,2)</f>
        <v>0</v>
      </c>
      <c r="K99" s="201" t="s">
        <v>22</v>
      </c>
      <c r="L99" s="206"/>
      <c r="M99" s="207" t="s">
        <v>22</v>
      </c>
      <c r="N99" s="269" t="s">
        <v>51</v>
      </c>
      <c r="O99" s="246"/>
      <c r="P99" s="264">
        <f>O99*H99</f>
        <v>0</v>
      </c>
      <c r="Q99" s="264">
        <v>0</v>
      </c>
      <c r="R99" s="264">
        <f>Q99*H99</f>
        <v>0</v>
      </c>
      <c r="S99" s="264">
        <v>0</v>
      </c>
      <c r="T99" s="265">
        <f>S99*H99</f>
        <v>0</v>
      </c>
      <c r="AR99" s="23" t="s">
        <v>183</v>
      </c>
      <c r="AT99" s="23" t="s">
        <v>235</v>
      </c>
      <c r="AU99" s="23" t="s">
        <v>24</v>
      </c>
      <c r="AY99" s="23" t="s">
        <v>159</v>
      </c>
      <c r="BE99" s="193">
        <f>IF(N99="základní",J99,0)</f>
        <v>0</v>
      </c>
      <c r="BF99" s="193">
        <f>IF(N99="snížená",J99,0)</f>
        <v>0</v>
      </c>
      <c r="BG99" s="193">
        <f>IF(N99="zákl. přenesená",J99,0)</f>
        <v>0</v>
      </c>
      <c r="BH99" s="193">
        <f>IF(N99="sníž. přenesená",J99,0)</f>
        <v>0</v>
      </c>
      <c r="BI99" s="193">
        <f>IF(N99="nulová",J99,0)</f>
        <v>0</v>
      </c>
      <c r="BJ99" s="23" t="s">
        <v>24</v>
      </c>
      <c r="BK99" s="193">
        <f>ROUND(I99*H99,2)</f>
        <v>0</v>
      </c>
      <c r="BL99" s="23" t="s">
        <v>165</v>
      </c>
      <c r="BM99" s="23" t="s">
        <v>1394</v>
      </c>
    </row>
    <row r="100" spans="2:65" s="1" customFormat="1" ht="6.95" customHeight="1">
      <c r="B100" s="55"/>
      <c r="C100" s="56"/>
      <c r="D100" s="56"/>
      <c r="E100" s="56"/>
      <c r="F100" s="56"/>
      <c r="G100" s="56"/>
      <c r="H100" s="56"/>
      <c r="I100" s="138"/>
      <c r="J100" s="56"/>
      <c r="K100" s="56"/>
      <c r="L100" s="60"/>
    </row>
  </sheetData>
  <sheetProtection password="CC35" sheet="1" objects="1" scenarios="1" formatCells="0" formatColumns="0" formatRows="0" sort="0" autoFilter="0"/>
  <autoFilter ref="C81:K99"/>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7"/>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125</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1395</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63834197</v>
      </c>
      <c r="K14" s="44"/>
    </row>
    <row r="15" spans="1:70" s="1" customFormat="1" ht="18" customHeight="1">
      <c r="B15" s="40"/>
      <c r="C15" s="41"/>
      <c r="D15" s="41"/>
      <c r="E15" s="34" t="str">
        <f>IF('Rekapitulace stavby'!E11="","",'Rekapitulace stavby'!E11)</f>
        <v>Technická správa komunikací hl. m. Prahy, a.s.</v>
      </c>
      <c r="F15" s="41"/>
      <c r="G15" s="41"/>
      <c r="H15" s="41"/>
      <c r="I15" s="118" t="s">
        <v>35</v>
      </c>
      <c r="J15" s="34" t="str">
        <f>IF('Rekapitulace stavby'!AN11="","",'Rekapitulace stavby'!AN11)</f>
        <v>CZ 63834197</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ROUND(SUM(BE80:BE96), 2)</f>
        <v>0</v>
      </c>
      <c r="G30" s="41"/>
      <c r="H30" s="41"/>
      <c r="I30" s="130">
        <v>0.21</v>
      </c>
      <c r="J30" s="129">
        <f>ROUND(ROUND((SUM(BE80:BE96)), 2)*I30, 2)</f>
        <v>0</v>
      </c>
      <c r="K30" s="44"/>
    </row>
    <row r="31" spans="2:11" s="1" customFormat="1" ht="14.45" customHeight="1">
      <c r="B31" s="40"/>
      <c r="C31" s="41"/>
      <c r="D31" s="41"/>
      <c r="E31" s="48" t="s">
        <v>52</v>
      </c>
      <c r="F31" s="129">
        <f>ROUND(SUM(BF80:BF96), 2)</f>
        <v>0</v>
      </c>
      <c r="G31" s="41"/>
      <c r="H31" s="41"/>
      <c r="I31" s="130">
        <v>0.15</v>
      </c>
      <c r="J31" s="129">
        <f>ROUND(ROUND((SUM(BF80:BF96)), 2)*I31, 2)</f>
        <v>0</v>
      </c>
      <c r="K31" s="44"/>
    </row>
    <row r="32" spans="2:11" s="1" customFormat="1" ht="14.45" hidden="1" customHeight="1">
      <c r="B32" s="40"/>
      <c r="C32" s="41"/>
      <c r="D32" s="41"/>
      <c r="E32" s="48" t="s">
        <v>53</v>
      </c>
      <c r="F32" s="129">
        <f>ROUND(SUM(BG80:BG96), 2)</f>
        <v>0</v>
      </c>
      <c r="G32" s="41"/>
      <c r="H32" s="41"/>
      <c r="I32" s="130">
        <v>0.21</v>
      </c>
      <c r="J32" s="129">
        <v>0</v>
      </c>
      <c r="K32" s="44"/>
    </row>
    <row r="33" spans="2:11" s="1" customFormat="1" ht="14.45" hidden="1" customHeight="1">
      <c r="B33" s="40"/>
      <c r="C33" s="41"/>
      <c r="D33" s="41"/>
      <c r="E33" s="48" t="s">
        <v>54</v>
      </c>
      <c r="F33" s="129">
        <f>ROUND(SUM(BH80:BH96), 2)</f>
        <v>0</v>
      </c>
      <c r="G33" s="41"/>
      <c r="H33" s="41"/>
      <c r="I33" s="130">
        <v>0.15</v>
      </c>
      <c r="J33" s="129">
        <v>0</v>
      </c>
      <c r="K33" s="44"/>
    </row>
    <row r="34" spans="2:11" s="1" customFormat="1" ht="14.45" hidden="1" customHeight="1">
      <c r="B34" s="40"/>
      <c r="C34" s="41"/>
      <c r="D34" s="41"/>
      <c r="E34" s="48" t="s">
        <v>55</v>
      </c>
      <c r="F34" s="129">
        <f>ROUND(SUM(BI80:BI96),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VON - Vedlejší a ostatní náklady</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J80</f>
        <v>0</v>
      </c>
      <c r="K56" s="44"/>
      <c r="AU56" s="23" t="s">
        <v>138</v>
      </c>
    </row>
    <row r="57" spans="2:47" s="7" customFormat="1" ht="24.95" customHeight="1">
      <c r="B57" s="148"/>
      <c r="C57" s="149"/>
      <c r="D57" s="150" t="s">
        <v>1396</v>
      </c>
      <c r="E57" s="151"/>
      <c r="F57" s="151"/>
      <c r="G57" s="151"/>
      <c r="H57" s="151"/>
      <c r="I57" s="152"/>
      <c r="J57" s="153">
        <f>J81</f>
        <v>0</v>
      </c>
      <c r="K57" s="154"/>
    </row>
    <row r="58" spans="2:47" s="7" customFormat="1" ht="24.95" customHeight="1">
      <c r="B58" s="148"/>
      <c r="C58" s="149"/>
      <c r="D58" s="150" t="s">
        <v>1397</v>
      </c>
      <c r="E58" s="151"/>
      <c r="F58" s="151"/>
      <c r="G58" s="151"/>
      <c r="H58" s="151"/>
      <c r="I58" s="152"/>
      <c r="J58" s="153">
        <f>J84</f>
        <v>0</v>
      </c>
      <c r="K58" s="154"/>
    </row>
    <row r="59" spans="2:47" s="7" customFormat="1" ht="24.95" customHeight="1">
      <c r="B59" s="148"/>
      <c r="C59" s="149"/>
      <c r="D59" s="150" t="s">
        <v>1398</v>
      </c>
      <c r="E59" s="151"/>
      <c r="F59" s="151"/>
      <c r="G59" s="151"/>
      <c r="H59" s="151"/>
      <c r="I59" s="152"/>
      <c r="J59" s="153">
        <f>J88</f>
        <v>0</v>
      </c>
      <c r="K59" s="154"/>
    </row>
    <row r="60" spans="2:47" s="7" customFormat="1" ht="24.95" customHeight="1">
      <c r="B60" s="148"/>
      <c r="C60" s="149"/>
      <c r="D60" s="150" t="s">
        <v>1399</v>
      </c>
      <c r="E60" s="151"/>
      <c r="F60" s="151"/>
      <c r="G60" s="151"/>
      <c r="H60" s="151"/>
      <c r="I60" s="152"/>
      <c r="J60" s="153">
        <f>J92</f>
        <v>0</v>
      </c>
      <c r="K60" s="154"/>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144</v>
      </c>
      <c r="D67" s="62"/>
      <c r="E67" s="62"/>
      <c r="F67" s="62"/>
      <c r="G67" s="62"/>
      <c r="H67" s="62"/>
      <c r="I67" s="155"/>
      <c r="J67" s="62"/>
      <c r="K67" s="62"/>
      <c r="L67" s="60"/>
    </row>
    <row r="68" spans="2:63" s="1" customFormat="1" ht="6.95" customHeight="1">
      <c r="B68" s="40"/>
      <c r="C68" s="62"/>
      <c r="D68" s="62"/>
      <c r="E68" s="62"/>
      <c r="F68" s="62"/>
      <c r="G68" s="62"/>
      <c r="H68" s="62"/>
      <c r="I68" s="155"/>
      <c r="J68" s="62"/>
      <c r="K68" s="62"/>
      <c r="L68" s="60"/>
    </row>
    <row r="69" spans="2:63" s="1" customFormat="1" ht="14.45" customHeight="1">
      <c r="B69" s="40"/>
      <c r="C69" s="64" t="s">
        <v>18</v>
      </c>
      <c r="D69" s="62"/>
      <c r="E69" s="62"/>
      <c r="F69" s="62"/>
      <c r="G69" s="62"/>
      <c r="H69" s="62"/>
      <c r="I69" s="155"/>
      <c r="J69" s="62"/>
      <c r="K69" s="62"/>
      <c r="L69" s="60"/>
    </row>
    <row r="70" spans="2:63" s="1" customFormat="1" ht="22.5" customHeight="1">
      <c r="B70" s="40"/>
      <c r="C70" s="62"/>
      <c r="D70" s="62"/>
      <c r="E70" s="390" t="str">
        <f>E7</f>
        <v>OCELKOVA, PRAHA 14,Č.AKCE 999</v>
      </c>
      <c r="F70" s="391"/>
      <c r="G70" s="391"/>
      <c r="H70" s="391"/>
      <c r="I70" s="155"/>
      <c r="J70" s="62"/>
      <c r="K70" s="62"/>
      <c r="L70" s="60"/>
    </row>
    <row r="71" spans="2:63" s="1" customFormat="1" ht="14.45" customHeight="1">
      <c r="B71" s="40"/>
      <c r="C71" s="64" t="s">
        <v>132</v>
      </c>
      <c r="D71" s="62"/>
      <c r="E71" s="62"/>
      <c r="F71" s="62"/>
      <c r="G71" s="62"/>
      <c r="H71" s="62"/>
      <c r="I71" s="155"/>
      <c r="J71" s="62"/>
      <c r="K71" s="62"/>
      <c r="L71" s="60"/>
    </row>
    <row r="72" spans="2:63" s="1" customFormat="1" ht="23.25" customHeight="1">
      <c r="B72" s="40"/>
      <c r="C72" s="62"/>
      <c r="D72" s="62"/>
      <c r="E72" s="366" t="str">
        <f>E9</f>
        <v>VON - Vedlejší a ostatní náklady</v>
      </c>
      <c r="F72" s="392"/>
      <c r="G72" s="392"/>
      <c r="H72" s="392"/>
      <c r="I72" s="155"/>
      <c r="J72" s="62"/>
      <c r="K72" s="62"/>
      <c r="L72" s="60"/>
    </row>
    <row r="73" spans="2:63" s="1" customFormat="1" ht="6.95" customHeight="1">
      <c r="B73" s="40"/>
      <c r="C73" s="62"/>
      <c r="D73" s="62"/>
      <c r="E73" s="62"/>
      <c r="F73" s="62"/>
      <c r="G73" s="62"/>
      <c r="H73" s="62"/>
      <c r="I73" s="155"/>
      <c r="J73" s="62"/>
      <c r="K73" s="62"/>
      <c r="L73" s="60"/>
    </row>
    <row r="74" spans="2:63" s="1" customFormat="1" ht="18" customHeight="1">
      <c r="B74" s="40"/>
      <c r="C74" s="64" t="s">
        <v>25</v>
      </c>
      <c r="D74" s="62"/>
      <c r="E74" s="62"/>
      <c r="F74" s="156" t="str">
        <f>F12</f>
        <v>Praha</v>
      </c>
      <c r="G74" s="62"/>
      <c r="H74" s="62"/>
      <c r="I74" s="157" t="s">
        <v>27</v>
      </c>
      <c r="J74" s="72" t="str">
        <f>IF(J12="","",J12)</f>
        <v>3. 11. 2016</v>
      </c>
      <c r="K74" s="62"/>
      <c r="L74" s="60"/>
    </row>
    <row r="75" spans="2:63" s="1" customFormat="1" ht="6.95" customHeight="1">
      <c r="B75" s="40"/>
      <c r="C75" s="62"/>
      <c r="D75" s="62"/>
      <c r="E75" s="62"/>
      <c r="F75" s="62"/>
      <c r="G75" s="62"/>
      <c r="H75" s="62"/>
      <c r="I75" s="155"/>
      <c r="J75" s="62"/>
      <c r="K75" s="62"/>
      <c r="L75" s="60"/>
    </row>
    <row r="76" spans="2:63" s="1" customFormat="1" ht="15">
      <c r="B76" s="40"/>
      <c r="C76" s="64" t="s">
        <v>31</v>
      </c>
      <c r="D76" s="62"/>
      <c r="E76" s="62"/>
      <c r="F76" s="156" t="str">
        <f>E15</f>
        <v>Technická správa komunikací hl. m. Prahy, a.s.</v>
      </c>
      <c r="G76" s="62"/>
      <c r="H76" s="62"/>
      <c r="I76" s="157" t="s">
        <v>39</v>
      </c>
      <c r="J76" s="156" t="str">
        <f>E21</f>
        <v>METROPROJEKT Praha a.s.</v>
      </c>
      <c r="K76" s="62"/>
      <c r="L76" s="60"/>
    </row>
    <row r="77" spans="2:63" s="1" customFormat="1" ht="14.45" customHeight="1">
      <c r="B77" s="40"/>
      <c r="C77" s="64" t="s">
        <v>37</v>
      </c>
      <c r="D77" s="62"/>
      <c r="E77" s="62"/>
      <c r="F77" s="156" t="str">
        <f>IF(E18="","",E18)</f>
        <v/>
      </c>
      <c r="G77" s="62"/>
      <c r="H77" s="62"/>
      <c r="I77" s="155"/>
      <c r="J77" s="62"/>
      <c r="K77" s="62"/>
      <c r="L77" s="60"/>
    </row>
    <row r="78" spans="2:63" s="1" customFormat="1" ht="10.35" customHeight="1">
      <c r="B78" s="40"/>
      <c r="C78" s="62"/>
      <c r="D78" s="62"/>
      <c r="E78" s="62"/>
      <c r="F78" s="62"/>
      <c r="G78" s="62"/>
      <c r="H78" s="62"/>
      <c r="I78" s="155"/>
      <c r="J78" s="62"/>
      <c r="K78" s="62"/>
      <c r="L78" s="60"/>
    </row>
    <row r="79" spans="2:63" s="8" customFormat="1" ht="29.25" customHeight="1">
      <c r="B79" s="158"/>
      <c r="C79" s="159" t="s">
        <v>145</v>
      </c>
      <c r="D79" s="160" t="s">
        <v>65</v>
      </c>
      <c r="E79" s="160" t="s">
        <v>61</v>
      </c>
      <c r="F79" s="160" t="s">
        <v>146</v>
      </c>
      <c r="G79" s="160" t="s">
        <v>147</v>
      </c>
      <c r="H79" s="160" t="s">
        <v>148</v>
      </c>
      <c r="I79" s="161" t="s">
        <v>149</v>
      </c>
      <c r="J79" s="160" t="s">
        <v>136</v>
      </c>
      <c r="K79" s="162" t="s">
        <v>150</v>
      </c>
      <c r="L79" s="163"/>
      <c r="M79" s="80" t="s">
        <v>151</v>
      </c>
      <c r="N79" s="81" t="s">
        <v>50</v>
      </c>
      <c r="O79" s="81" t="s">
        <v>152</v>
      </c>
      <c r="P79" s="81" t="s">
        <v>153</v>
      </c>
      <c r="Q79" s="81" t="s">
        <v>154</v>
      </c>
      <c r="R79" s="81" t="s">
        <v>155</v>
      </c>
      <c r="S79" s="81" t="s">
        <v>156</v>
      </c>
      <c r="T79" s="82" t="s">
        <v>157</v>
      </c>
    </row>
    <row r="80" spans="2:63" s="1" customFormat="1" ht="29.25" customHeight="1">
      <c r="B80" s="40"/>
      <c r="C80" s="86" t="s">
        <v>137</v>
      </c>
      <c r="D80" s="62"/>
      <c r="E80" s="62"/>
      <c r="F80" s="62"/>
      <c r="G80" s="62"/>
      <c r="H80" s="62"/>
      <c r="I80" s="155"/>
      <c r="J80" s="164">
        <f>BK80</f>
        <v>0</v>
      </c>
      <c r="K80" s="62"/>
      <c r="L80" s="60"/>
      <c r="M80" s="83"/>
      <c r="N80" s="84"/>
      <c r="O80" s="84"/>
      <c r="P80" s="165">
        <f>P81+P84+P88+P92</f>
        <v>0</v>
      </c>
      <c r="Q80" s="84"/>
      <c r="R80" s="165">
        <f>R81+R84+R88+R92</f>
        <v>0</v>
      </c>
      <c r="S80" s="84"/>
      <c r="T80" s="166">
        <f>T81+T84+T88+T92</f>
        <v>0</v>
      </c>
      <c r="AT80" s="23" t="s">
        <v>79</v>
      </c>
      <c r="AU80" s="23" t="s">
        <v>138</v>
      </c>
      <c r="BK80" s="167">
        <f>BK81+BK84+BK88+BK92</f>
        <v>0</v>
      </c>
    </row>
    <row r="81" spans="2:65" s="9" customFormat="1" ht="37.35" customHeight="1">
      <c r="B81" s="168"/>
      <c r="C81" s="169"/>
      <c r="D81" s="170" t="s">
        <v>79</v>
      </c>
      <c r="E81" s="171" t="s">
        <v>1400</v>
      </c>
      <c r="F81" s="171" t="s">
        <v>1401</v>
      </c>
      <c r="G81" s="169"/>
      <c r="H81" s="169"/>
      <c r="I81" s="172"/>
      <c r="J81" s="173">
        <f>BK81</f>
        <v>0</v>
      </c>
      <c r="K81" s="169"/>
      <c r="L81" s="174"/>
      <c r="M81" s="175"/>
      <c r="N81" s="176"/>
      <c r="O81" s="176"/>
      <c r="P81" s="177">
        <f>SUM(P82:P83)</f>
        <v>0</v>
      </c>
      <c r="Q81" s="176"/>
      <c r="R81" s="177">
        <f>SUM(R82:R83)</f>
        <v>0</v>
      </c>
      <c r="S81" s="176"/>
      <c r="T81" s="178">
        <f>SUM(T82:T83)</f>
        <v>0</v>
      </c>
      <c r="AR81" s="179" t="s">
        <v>24</v>
      </c>
      <c r="AT81" s="180" t="s">
        <v>79</v>
      </c>
      <c r="AU81" s="180" t="s">
        <v>80</v>
      </c>
      <c r="AY81" s="179" t="s">
        <v>159</v>
      </c>
      <c r="BK81" s="181">
        <f>SUM(BK82:BK83)</f>
        <v>0</v>
      </c>
    </row>
    <row r="82" spans="2:65" s="1" customFormat="1" ht="31.5" customHeight="1">
      <c r="B82" s="40"/>
      <c r="C82" s="182" t="s">
        <v>24</v>
      </c>
      <c r="D82" s="182" t="s">
        <v>160</v>
      </c>
      <c r="E82" s="183" t="s">
        <v>1402</v>
      </c>
      <c r="F82" s="184" t="s">
        <v>1403</v>
      </c>
      <c r="G82" s="185" t="s">
        <v>1404</v>
      </c>
      <c r="H82" s="186">
        <v>1</v>
      </c>
      <c r="I82" s="187"/>
      <c r="J82" s="188">
        <f>ROUND(I82*H82,2)</f>
        <v>0</v>
      </c>
      <c r="K82" s="184" t="s">
        <v>22</v>
      </c>
      <c r="L82" s="60"/>
      <c r="M82" s="189" t="s">
        <v>22</v>
      </c>
      <c r="N82" s="190" t="s">
        <v>51</v>
      </c>
      <c r="O82" s="41"/>
      <c r="P82" s="191">
        <f>O82*H82</f>
        <v>0</v>
      </c>
      <c r="Q82" s="191">
        <v>0</v>
      </c>
      <c r="R82" s="191">
        <f>Q82*H82</f>
        <v>0</v>
      </c>
      <c r="S82" s="191">
        <v>0</v>
      </c>
      <c r="T82" s="192">
        <f>S82*H82</f>
        <v>0</v>
      </c>
      <c r="AR82" s="23" t="s">
        <v>1405</v>
      </c>
      <c r="AT82" s="23" t="s">
        <v>160</v>
      </c>
      <c r="AU82" s="23" t="s">
        <v>24</v>
      </c>
      <c r="AY82" s="23" t="s">
        <v>159</v>
      </c>
      <c r="BE82" s="193">
        <f>IF(N82="základní",J82,0)</f>
        <v>0</v>
      </c>
      <c r="BF82" s="193">
        <f>IF(N82="snížená",J82,0)</f>
        <v>0</v>
      </c>
      <c r="BG82" s="193">
        <f>IF(N82="zákl. přenesená",J82,0)</f>
        <v>0</v>
      </c>
      <c r="BH82" s="193">
        <f>IF(N82="sníž. přenesená",J82,0)</f>
        <v>0</v>
      </c>
      <c r="BI82" s="193">
        <f>IF(N82="nulová",J82,0)</f>
        <v>0</v>
      </c>
      <c r="BJ82" s="23" t="s">
        <v>24</v>
      </c>
      <c r="BK82" s="193">
        <f>ROUND(I82*H82,2)</f>
        <v>0</v>
      </c>
      <c r="BL82" s="23" t="s">
        <v>1405</v>
      </c>
      <c r="BM82" s="23" t="s">
        <v>89</v>
      </c>
    </row>
    <row r="83" spans="2:65" s="1" customFormat="1" ht="81">
      <c r="B83" s="40"/>
      <c r="C83" s="62"/>
      <c r="D83" s="194" t="s">
        <v>168</v>
      </c>
      <c r="E83" s="62"/>
      <c r="F83" s="195" t="s">
        <v>1406</v>
      </c>
      <c r="G83" s="62"/>
      <c r="H83" s="62"/>
      <c r="I83" s="155"/>
      <c r="J83" s="62"/>
      <c r="K83" s="62"/>
      <c r="L83" s="60"/>
      <c r="M83" s="196"/>
      <c r="N83" s="41"/>
      <c r="O83" s="41"/>
      <c r="P83" s="41"/>
      <c r="Q83" s="41"/>
      <c r="R83" s="41"/>
      <c r="S83" s="41"/>
      <c r="T83" s="77"/>
      <c r="AT83" s="23" t="s">
        <v>168</v>
      </c>
      <c r="AU83" s="23" t="s">
        <v>24</v>
      </c>
    </row>
    <row r="84" spans="2:65" s="9" customFormat="1" ht="37.35" customHeight="1">
      <c r="B84" s="168"/>
      <c r="C84" s="169"/>
      <c r="D84" s="170" t="s">
        <v>79</v>
      </c>
      <c r="E84" s="171" t="s">
        <v>1407</v>
      </c>
      <c r="F84" s="171" t="s">
        <v>1408</v>
      </c>
      <c r="G84" s="169"/>
      <c r="H84" s="169"/>
      <c r="I84" s="172"/>
      <c r="J84" s="173">
        <f>BK84</f>
        <v>0</v>
      </c>
      <c r="K84" s="169"/>
      <c r="L84" s="174"/>
      <c r="M84" s="175"/>
      <c r="N84" s="176"/>
      <c r="O84" s="176"/>
      <c r="P84" s="177">
        <f>SUM(P85:P87)</f>
        <v>0</v>
      </c>
      <c r="Q84" s="176"/>
      <c r="R84" s="177">
        <f>SUM(R85:R87)</f>
        <v>0</v>
      </c>
      <c r="S84" s="176"/>
      <c r="T84" s="178">
        <f>SUM(T85:T87)</f>
        <v>0</v>
      </c>
      <c r="AR84" s="179" t="s">
        <v>24</v>
      </c>
      <c r="AT84" s="180" t="s">
        <v>79</v>
      </c>
      <c r="AU84" s="180" t="s">
        <v>80</v>
      </c>
      <c r="AY84" s="179" t="s">
        <v>159</v>
      </c>
      <c r="BK84" s="181">
        <f>SUM(BK85:BK87)</f>
        <v>0</v>
      </c>
    </row>
    <row r="85" spans="2:65" s="1" customFormat="1" ht="22.5" customHeight="1">
      <c r="B85" s="40"/>
      <c r="C85" s="182" t="s">
        <v>89</v>
      </c>
      <c r="D85" s="182" t="s">
        <v>160</v>
      </c>
      <c r="E85" s="183" t="s">
        <v>1409</v>
      </c>
      <c r="F85" s="184" t="s">
        <v>1410</v>
      </c>
      <c r="G85" s="185" t="s">
        <v>356</v>
      </c>
      <c r="H85" s="186">
        <v>1</v>
      </c>
      <c r="I85" s="187"/>
      <c r="J85" s="188">
        <f>ROUND(I85*H85,2)</f>
        <v>0</v>
      </c>
      <c r="K85" s="184" t="s">
        <v>22</v>
      </c>
      <c r="L85" s="60"/>
      <c r="M85" s="189" t="s">
        <v>22</v>
      </c>
      <c r="N85" s="190" t="s">
        <v>51</v>
      </c>
      <c r="O85" s="41"/>
      <c r="P85" s="191">
        <f>O85*H85</f>
        <v>0</v>
      </c>
      <c r="Q85" s="191">
        <v>0</v>
      </c>
      <c r="R85" s="191">
        <f>Q85*H85</f>
        <v>0</v>
      </c>
      <c r="S85" s="191">
        <v>0</v>
      </c>
      <c r="T85" s="192">
        <f>S85*H85</f>
        <v>0</v>
      </c>
      <c r="AR85" s="23" t="s">
        <v>1405</v>
      </c>
      <c r="AT85" s="23" t="s">
        <v>160</v>
      </c>
      <c r="AU85" s="23" t="s">
        <v>24</v>
      </c>
      <c r="AY85" s="23" t="s">
        <v>159</v>
      </c>
      <c r="BE85" s="193">
        <f>IF(N85="základní",J85,0)</f>
        <v>0</v>
      </c>
      <c r="BF85" s="193">
        <f>IF(N85="snížená",J85,0)</f>
        <v>0</v>
      </c>
      <c r="BG85" s="193">
        <f>IF(N85="zákl. přenesená",J85,0)</f>
        <v>0</v>
      </c>
      <c r="BH85" s="193">
        <f>IF(N85="sníž. přenesená",J85,0)</f>
        <v>0</v>
      </c>
      <c r="BI85" s="193">
        <f>IF(N85="nulová",J85,0)</f>
        <v>0</v>
      </c>
      <c r="BJ85" s="23" t="s">
        <v>24</v>
      </c>
      <c r="BK85" s="193">
        <f>ROUND(I85*H85,2)</f>
        <v>0</v>
      </c>
      <c r="BL85" s="23" t="s">
        <v>1405</v>
      </c>
      <c r="BM85" s="23" t="s">
        <v>165</v>
      </c>
    </row>
    <row r="86" spans="2:65" s="1" customFormat="1" ht="27">
      <c r="B86" s="40"/>
      <c r="C86" s="62"/>
      <c r="D86" s="197" t="s">
        <v>168</v>
      </c>
      <c r="E86" s="62"/>
      <c r="F86" s="198" t="s">
        <v>1411</v>
      </c>
      <c r="G86" s="62"/>
      <c r="H86" s="62"/>
      <c r="I86" s="155"/>
      <c r="J86" s="62"/>
      <c r="K86" s="62"/>
      <c r="L86" s="60"/>
      <c r="M86" s="196"/>
      <c r="N86" s="41"/>
      <c r="O86" s="41"/>
      <c r="P86" s="41"/>
      <c r="Q86" s="41"/>
      <c r="R86" s="41"/>
      <c r="S86" s="41"/>
      <c r="T86" s="77"/>
      <c r="AT86" s="23" t="s">
        <v>168</v>
      </c>
      <c r="AU86" s="23" t="s">
        <v>24</v>
      </c>
    </row>
    <row r="87" spans="2:65" s="1" customFormat="1" ht="22.5" customHeight="1">
      <c r="B87" s="40"/>
      <c r="C87" s="182" t="s">
        <v>174</v>
      </c>
      <c r="D87" s="182" t="s">
        <v>160</v>
      </c>
      <c r="E87" s="183" t="s">
        <v>1412</v>
      </c>
      <c r="F87" s="184" t="s">
        <v>1413</v>
      </c>
      <c r="G87" s="185" t="s">
        <v>1404</v>
      </c>
      <c r="H87" s="186">
        <v>1</v>
      </c>
      <c r="I87" s="187"/>
      <c r="J87" s="188">
        <f>ROUND(I87*H87,2)</f>
        <v>0</v>
      </c>
      <c r="K87" s="184" t="s">
        <v>22</v>
      </c>
      <c r="L87" s="60"/>
      <c r="M87" s="189" t="s">
        <v>22</v>
      </c>
      <c r="N87" s="190" t="s">
        <v>51</v>
      </c>
      <c r="O87" s="41"/>
      <c r="P87" s="191">
        <f>O87*H87</f>
        <v>0</v>
      </c>
      <c r="Q87" s="191">
        <v>0</v>
      </c>
      <c r="R87" s="191">
        <f>Q87*H87</f>
        <v>0</v>
      </c>
      <c r="S87" s="191">
        <v>0</v>
      </c>
      <c r="T87" s="192">
        <f>S87*H87</f>
        <v>0</v>
      </c>
      <c r="AR87" s="23" t="s">
        <v>1405</v>
      </c>
      <c r="AT87" s="23" t="s">
        <v>160</v>
      </c>
      <c r="AU87" s="23" t="s">
        <v>24</v>
      </c>
      <c r="AY87" s="23" t="s">
        <v>159</v>
      </c>
      <c r="BE87" s="193">
        <f>IF(N87="základní",J87,0)</f>
        <v>0</v>
      </c>
      <c r="BF87" s="193">
        <f>IF(N87="snížená",J87,0)</f>
        <v>0</v>
      </c>
      <c r="BG87" s="193">
        <f>IF(N87="zákl. přenesená",J87,0)</f>
        <v>0</v>
      </c>
      <c r="BH87" s="193">
        <f>IF(N87="sníž. přenesená",J87,0)</f>
        <v>0</v>
      </c>
      <c r="BI87" s="193">
        <f>IF(N87="nulová",J87,0)</f>
        <v>0</v>
      </c>
      <c r="BJ87" s="23" t="s">
        <v>24</v>
      </c>
      <c r="BK87" s="193">
        <f>ROUND(I87*H87,2)</f>
        <v>0</v>
      </c>
      <c r="BL87" s="23" t="s">
        <v>1405</v>
      </c>
      <c r="BM87" s="23" t="s">
        <v>1414</v>
      </c>
    </row>
    <row r="88" spans="2:65" s="9" customFormat="1" ht="37.35" customHeight="1">
      <c r="B88" s="168"/>
      <c r="C88" s="169"/>
      <c r="D88" s="170" t="s">
        <v>79</v>
      </c>
      <c r="E88" s="171" t="s">
        <v>1415</v>
      </c>
      <c r="F88" s="171" t="s">
        <v>1416</v>
      </c>
      <c r="G88" s="169"/>
      <c r="H88" s="169"/>
      <c r="I88" s="172"/>
      <c r="J88" s="173">
        <f>BK88</f>
        <v>0</v>
      </c>
      <c r="K88" s="169"/>
      <c r="L88" s="174"/>
      <c r="M88" s="175"/>
      <c r="N88" s="176"/>
      <c r="O88" s="176"/>
      <c r="P88" s="177">
        <f>SUM(P89:P91)</f>
        <v>0</v>
      </c>
      <c r="Q88" s="176"/>
      <c r="R88" s="177">
        <f>SUM(R89:R91)</f>
        <v>0</v>
      </c>
      <c r="S88" s="176"/>
      <c r="T88" s="178">
        <f>SUM(T89:T91)</f>
        <v>0</v>
      </c>
      <c r="AR88" s="179" t="s">
        <v>24</v>
      </c>
      <c r="AT88" s="180" t="s">
        <v>79</v>
      </c>
      <c r="AU88" s="180" t="s">
        <v>80</v>
      </c>
      <c r="AY88" s="179" t="s">
        <v>159</v>
      </c>
      <c r="BK88" s="181">
        <f>SUM(BK89:BK91)</f>
        <v>0</v>
      </c>
    </row>
    <row r="89" spans="2:65" s="1" customFormat="1" ht="22.5" customHeight="1">
      <c r="B89" s="40"/>
      <c r="C89" s="182" t="s">
        <v>165</v>
      </c>
      <c r="D89" s="182" t="s">
        <v>160</v>
      </c>
      <c r="E89" s="183" t="s">
        <v>1417</v>
      </c>
      <c r="F89" s="184" t="s">
        <v>1418</v>
      </c>
      <c r="G89" s="185" t="s">
        <v>1404</v>
      </c>
      <c r="H89" s="186">
        <v>1</v>
      </c>
      <c r="I89" s="187"/>
      <c r="J89" s="188">
        <f>ROUND(I89*H89,2)</f>
        <v>0</v>
      </c>
      <c r="K89" s="184" t="s">
        <v>22</v>
      </c>
      <c r="L89" s="60"/>
      <c r="M89" s="189" t="s">
        <v>22</v>
      </c>
      <c r="N89" s="190" t="s">
        <v>51</v>
      </c>
      <c r="O89" s="41"/>
      <c r="P89" s="191">
        <f>O89*H89</f>
        <v>0</v>
      </c>
      <c r="Q89" s="191">
        <v>0</v>
      </c>
      <c r="R89" s="191">
        <f>Q89*H89</f>
        <v>0</v>
      </c>
      <c r="S89" s="191">
        <v>0</v>
      </c>
      <c r="T89" s="192">
        <f>S89*H89</f>
        <v>0</v>
      </c>
      <c r="AR89" s="23" t="s">
        <v>1405</v>
      </c>
      <c r="AT89" s="23" t="s">
        <v>160</v>
      </c>
      <c r="AU89" s="23" t="s">
        <v>24</v>
      </c>
      <c r="AY89" s="23" t="s">
        <v>159</v>
      </c>
      <c r="BE89" s="193">
        <f>IF(N89="základní",J89,0)</f>
        <v>0</v>
      </c>
      <c r="BF89" s="193">
        <f>IF(N89="snížená",J89,0)</f>
        <v>0</v>
      </c>
      <c r="BG89" s="193">
        <f>IF(N89="zákl. přenesená",J89,0)</f>
        <v>0</v>
      </c>
      <c r="BH89" s="193">
        <f>IF(N89="sníž. přenesená",J89,0)</f>
        <v>0</v>
      </c>
      <c r="BI89" s="193">
        <f>IF(N89="nulová",J89,0)</f>
        <v>0</v>
      </c>
      <c r="BJ89" s="23" t="s">
        <v>24</v>
      </c>
      <c r="BK89" s="193">
        <f>ROUND(I89*H89,2)</f>
        <v>0</v>
      </c>
      <c r="BL89" s="23" t="s">
        <v>1405</v>
      </c>
      <c r="BM89" s="23" t="s">
        <v>178</v>
      </c>
    </row>
    <row r="90" spans="2:65" s="1" customFormat="1" ht="22.5" customHeight="1">
      <c r="B90" s="40"/>
      <c r="C90" s="182" t="s">
        <v>185</v>
      </c>
      <c r="D90" s="182" t="s">
        <v>160</v>
      </c>
      <c r="E90" s="183" t="s">
        <v>1419</v>
      </c>
      <c r="F90" s="184" t="s">
        <v>1420</v>
      </c>
      <c r="G90" s="185" t="s">
        <v>1404</v>
      </c>
      <c r="H90" s="186">
        <v>1</v>
      </c>
      <c r="I90" s="187"/>
      <c r="J90" s="188">
        <f>ROUND(I90*H90,2)</f>
        <v>0</v>
      </c>
      <c r="K90" s="184" t="s">
        <v>22</v>
      </c>
      <c r="L90" s="60"/>
      <c r="M90" s="189" t="s">
        <v>22</v>
      </c>
      <c r="N90" s="190" t="s">
        <v>51</v>
      </c>
      <c r="O90" s="41"/>
      <c r="P90" s="191">
        <f>O90*H90</f>
        <v>0</v>
      </c>
      <c r="Q90" s="191">
        <v>0</v>
      </c>
      <c r="R90" s="191">
        <f>Q90*H90</f>
        <v>0</v>
      </c>
      <c r="S90" s="191">
        <v>0</v>
      </c>
      <c r="T90" s="192">
        <f>S90*H90</f>
        <v>0</v>
      </c>
      <c r="AR90" s="23" t="s">
        <v>1405</v>
      </c>
      <c r="AT90" s="23" t="s">
        <v>160</v>
      </c>
      <c r="AU90" s="23" t="s">
        <v>24</v>
      </c>
      <c r="AY90" s="23" t="s">
        <v>159</v>
      </c>
      <c r="BE90" s="193">
        <f>IF(N90="základní",J90,0)</f>
        <v>0</v>
      </c>
      <c r="BF90" s="193">
        <f>IF(N90="snížená",J90,0)</f>
        <v>0</v>
      </c>
      <c r="BG90" s="193">
        <f>IF(N90="zákl. přenesená",J90,0)</f>
        <v>0</v>
      </c>
      <c r="BH90" s="193">
        <f>IF(N90="sníž. přenesená",J90,0)</f>
        <v>0</v>
      </c>
      <c r="BI90" s="193">
        <f>IF(N90="nulová",J90,0)</f>
        <v>0</v>
      </c>
      <c r="BJ90" s="23" t="s">
        <v>24</v>
      </c>
      <c r="BK90" s="193">
        <f>ROUND(I90*H90,2)</f>
        <v>0</v>
      </c>
      <c r="BL90" s="23" t="s">
        <v>1405</v>
      </c>
      <c r="BM90" s="23" t="s">
        <v>183</v>
      </c>
    </row>
    <row r="91" spans="2:65" s="1" customFormat="1" ht="22.5" customHeight="1">
      <c r="B91" s="40"/>
      <c r="C91" s="182" t="s">
        <v>178</v>
      </c>
      <c r="D91" s="182" t="s">
        <v>160</v>
      </c>
      <c r="E91" s="183" t="s">
        <v>1421</v>
      </c>
      <c r="F91" s="184" t="s">
        <v>1422</v>
      </c>
      <c r="G91" s="185" t="s">
        <v>1404</v>
      </c>
      <c r="H91" s="186">
        <v>1</v>
      </c>
      <c r="I91" s="187"/>
      <c r="J91" s="188">
        <f>ROUND(I91*H91,2)</f>
        <v>0</v>
      </c>
      <c r="K91" s="184" t="s">
        <v>22</v>
      </c>
      <c r="L91" s="60"/>
      <c r="M91" s="189" t="s">
        <v>22</v>
      </c>
      <c r="N91" s="190" t="s">
        <v>51</v>
      </c>
      <c r="O91" s="41"/>
      <c r="P91" s="191">
        <f>O91*H91</f>
        <v>0</v>
      </c>
      <c r="Q91" s="191">
        <v>0</v>
      </c>
      <c r="R91" s="191">
        <f>Q91*H91</f>
        <v>0</v>
      </c>
      <c r="S91" s="191">
        <v>0</v>
      </c>
      <c r="T91" s="192">
        <f>S91*H91</f>
        <v>0</v>
      </c>
      <c r="AR91" s="23" t="s">
        <v>1405</v>
      </c>
      <c r="AT91" s="23" t="s">
        <v>160</v>
      </c>
      <c r="AU91" s="23" t="s">
        <v>24</v>
      </c>
      <c r="AY91" s="23" t="s">
        <v>159</v>
      </c>
      <c r="BE91" s="193">
        <f>IF(N91="základní",J91,0)</f>
        <v>0</v>
      </c>
      <c r="BF91" s="193">
        <f>IF(N91="snížená",J91,0)</f>
        <v>0</v>
      </c>
      <c r="BG91" s="193">
        <f>IF(N91="zákl. přenesená",J91,0)</f>
        <v>0</v>
      </c>
      <c r="BH91" s="193">
        <f>IF(N91="sníž. přenesená",J91,0)</f>
        <v>0</v>
      </c>
      <c r="BI91" s="193">
        <f>IF(N91="nulová",J91,0)</f>
        <v>0</v>
      </c>
      <c r="BJ91" s="23" t="s">
        <v>24</v>
      </c>
      <c r="BK91" s="193">
        <f>ROUND(I91*H91,2)</f>
        <v>0</v>
      </c>
      <c r="BL91" s="23" t="s">
        <v>1405</v>
      </c>
      <c r="BM91" s="23" t="s">
        <v>190</v>
      </c>
    </row>
    <row r="92" spans="2:65" s="9" customFormat="1" ht="37.35" customHeight="1">
      <c r="B92" s="168"/>
      <c r="C92" s="169"/>
      <c r="D92" s="170" t="s">
        <v>79</v>
      </c>
      <c r="E92" s="171" t="s">
        <v>1423</v>
      </c>
      <c r="F92" s="171" t="s">
        <v>1424</v>
      </c>
      <c r="G92" s="169"/>
      <c r="H92" s="169"/>
      <c r="I92" s="172"/>
      <c r="J92" s="173">
        <f>BK92</f>
        <v>0</v>
      </c>
      <c r="K92" s="169"/>
      <c r="L92" s="174"/>
      <c r="M92" s="175"/>
      <c r="N92" s="176"/>
      <c r="O92" s="176"/>
      <c r="P92" s="177">
        <f>SUM(P93:P96)</f>
        <v>0</v>
      </c>
      <c r="Q92" s="176"/>
      <c r="R92" s="177">
        <f>SUM(R93:R96)</f>
        <v>0</v>
      </c>
      <c r="S92" s="176"/>
      <c r="T92" s="178">
        <f>SUM(T93:T96)</f>
        <v>0</v>
      </c>
      <c r="AR92" s="179" t="s">
        <v>24</v>
      </c>
      <c r="AT92" s="180" t="s">
        <v>79</v>
      </c>
      <c r="AU92" s="180" t="s">
        <v>80</v>
      </c>
      <c r="AY92" s="179" t="s">
        <v>159</v>
      </c>
      <c r="BK92" s="181">
        <f>SUM(BK93:BK96)</f>
        <v>0</v>
      </c>
    </row>
    <row r="93" spans="2:65" s="1" customFormat="1" ht="22.5" customHeight="1">
      <c r="B93" s="40"/>
      <c r="C93" s="182" t="s">
        <v>192</v>
      </c>
      <c r="D93" s="182" t="s">
        <v>160</v>
      </c>
      <c r="E93" s="183" t="s">
        <v>1425</v>
      </c>
      <c r="F93" s="184" t="s">
        <v>1426</v>
      </c>
      <c r="G93" s="185" t="s">
        <v>1404</v>
      </c>
      <c r="H93" s="186">
        <v>1</v>
      </c>
      <c r="I93" s="187"/>
      <c r="J93" s="188">
        <f>ROUND(I93*H93,2)</f>
        <v>0</v>
      </c>
      <c r="K93" s="184" t="s">
        <v>22</v>
      </c>
      <c r="L93" s="60"/>
      <c r="M93" s="189" t="s">
        <v>22</v>
      </c>
      <c r="N93" s="190" t="s">
        <v>51</v>
      </c>
      <c r="O93" s="41"/>
      <c r="P93" s="191">
        <f>O93*H93</f>
        <v>0</v>
      </c>
      <c r="Q93" s="191">
        <v>0</v>
      </c>
      <c r="R93" s="191">
        <f>Q93*H93</f>
        <v>0</v>
      </c>
      <c r="S93" s="191">
        <v>0</v>
      </c>
      <c r="T93" s="192">
        <f>S93*H93</f>
        <v>0</v>
      </c>
      <c r="AR93" s="23" t="s">
        <v>1405</v>
      </c>
      <c r="AT93" s="23" t="s">
        <v>160</v>
      </c>
      <c r="AU93" s="23" t="s">
        <v>24</v>
      </c>
      <c r="AY93" s="23" t="s">
        <v>159</v>
      </c>
      <c r="BE93" s="193">
        <f>IF(N93="základní",J93,0)</f>
        <v>0</v>
      </c>
      <c r="BF93" s="193">
        <f>IF(N93="snížená",J93,0)</f>
        <v>0</v>
      </c>
      <c r="BG93" s="193">
        <f>IF(N93="zákl. přenesená",J93,0)</f>
        <v>0</v>
      </c>
      <c r="BH93" s="193">
        <f>IF(N93="sníž. přenesená",J93,0)</f>
        <v>0</v>
      </c>
      <c r="BI93" s="193">
        <f>IF(N93="nulová",J93,0)</f>
        <v>0</v>
      </c>
      <c r="BJ93" s="23" t="s">
        <v>24</v>
      </c>
      <c r="BK93" s="193">
        <f>ROUND(I93*H93,2)</f>
        <v>0</v>
      </c>
      <c r="BL93" s="23" t="s">
        <v>1405</v>
      </c>
      <c r="BM93" s="23" t="s">
        <v>195</v>
      </c>
    </row>
    <row r="94" spans="2:65" s="1" customFormat="1" ht="22.5" customHeight="1">
      <c r="B94" s="40"/>
      <c r="C94" s="182" t="s">
        <v>183</v>
      </c>
      <c r="D94" s="182" t="s">
        <v>160</v>
      </c>
      <c r="E94" s="183" t="s">
        <v>1427</v>
      </c>
      <c r="F94" s="184" t="s">
        <v>1428</v>
      </c>
      <c r="G94" s="185" t="s">
        <v>1404</v>
      </c>
      <c r="H94" s="186">
        <v>1</v>
      </c>
      <c r="I94" s="187"/>
      <c r="J94" s="188">
        <f>ROUND(I94*H94,2)</f>
        <v>0</v>
      </c>
      <c r="K94" s="184" t="s">
        <v>22</v>
      </c>
      <c r="L94" s="60"/>
      <c r="M94" s="189" t="s">
        <v>22</v>
      </c>
      <c r="N94" s="190" t="s">
        <v>51</v>
      </c>
      <c r="O94" s="41"/>
      <c r="P94" s="191">
        <f>O94*H94</f>
        <v>0</v>
      </c>
      <c r="Q94" s="191">
        <v>0</v>
      </c>
      <c r="R94" s="191">
        <f>Q94*H94</f>
        <v>0</v>
      </c>
      <c r="S94" s="191">
        <v>0</v>
      </c>
      <c r="T94" s="192">
        <f>S94*H94</f>
        <v>0</v>
      </c>
      <c r="AR94" s="23" t="s">
        <v>1405</v>
      </c>
      <c r="AT94" s="23" t="s">
        <v>160</v>
      </c>
      <c r="AU94" s="23" t="s">
        <v>24</v>
      </c>
      <c r="AY94" s="23" t="s">
        <v>159</v>
      </c>
      <c r="BE94" s="193">
        <f>IF(N94="základní",J94,0)</f>
        <v>0</v>
      </c>
      <c r="BF94" s="193">
        <f>IF(N94="snížená",J94,0)</f>
        <v>0</v>
      </c>
      <c r="BG94" s="193">
        <f>IF(N94="zákl. přenesená",J94,0)</f>
        <v>0</v>
      </c>
      <c r="BH94" s="193">
        <f>IF(N94="sníž. přenesená",J94,0)</f>
        <v>0</v>
      </c>
      <c r="BI94" s="193">
        <f>IF(N94="nulová",J94,0)</f>
        <v>0</v>
      </c>
      <c r="BJ94" s="23" t="s">
        <v>24</v>
      </c>
      <c r="BK94" s="193">
        <f>ROUND(I94*H94,2)</f>
        <v>0</v>
      </c>
      <c r="BL94" s="23" t="s">
        <v>1405</v>
      </c>
      <c r="BM94" s="23" t="s">
        <v>1429</v>
      </c>
    </row>
    <row r="95" spans="2:65" s="1" customFormat="1" ht="22.5" customHeight="1">
      <c r="B95" s="40"/>
      <c r="C95" s="182" t="s">
        <v>204</v>
      </c>
      <c r="D95" s="182" t="s">
        <v>160</v>
      </c>
      <c r="E95" s="183" t="s">
        <v>1430</v>
      </c>
      <c r="F95" s="184" t="s">
        <v>1431</v>
      </c>
      <c r="G95" s="185" t="s">
        <v>356</v>
      </c>
      <c r="H95" s="186">
        <v>2</v>
      </c>
      <c r="I95" s="187"/>
      <c r="J95" s="188">
        <f>ROUND(I95*H95,2)</f>
        <v>0</v>
      </c>
      <c r="K95" s="184" t="s">
        <v>22</v>
      </c>
      <c r="L95" s="60"/>
      <c r="M95" s="189" t="s">
        <v>22</v>
      </c>
      <c r="N95" s="190" t="s">
        <v>51</v>
      </c>
      <c r="O95" s="41"/>
      <c r="P95" s="191">
        <f>O95*H95</f>
        <v>0</v>
      </c>
      <c r="Q95" s="191">
        <v>0</v>
      </c>
      <c r="R95" s="191">
        <f>Q95*H95</f>
        <v>0</v>
      </c>
      <c r="S95" s="191">
        <v>0</v>
      </c>
      <c r="T95" s="192">
        <f>S95*H95</f>
        <v>0</v>
      </c>
      <c r="AR95" s="23" t="s">
        <v>1405</v>
      </c>
      <c r="AT95" s="23" t="s">
        <v>160</v>
      </c>
      <c r="AU95" s="23" t="s">
        <v>24</v>
      </c>
      <c r="AY95" s="23" t="s">
        <v>159</v>
      </c>
      <c r="BE95" s="193">
        <f>IF(N95="základní",J95,0)</f>
        <v>0</v>
      </c>
      <c r="BF95" s="193">
        <f>IF(N95="snížená",J95,0)</f>
        <v>0</v>
      </c>
      <c r="BG95" s="193">
        <f>IF(N95="zákl. přenesená",J95,0)</f>
        <v>0</v>
      </c>
      <c r="BH95" s="193">
        <f>IF(N95="sníž. přenesená",J95,0)</f>
        <v>0</v>
      </c>
      <c r="BI95" s="193">
        <f>IF(N95="nulová",J95,0)</f>
        <v>0</v>
      </c>
      <c r="BJ95" s="23" t="s">
        <v>24</v>
      </c>
      <c r="BK95" s="193">
        <f>ROUND(I95*H95,2)</f>
        <v>0</v>
      </c>
      <c r="BL95" s="23" t="s">
        <v>1405</v>
      </c>
      <c r="BM95" s="23" t="s">
        <v>201</v>
      </c>
    </row>
    <row r="96" spans="2:65" s="1" customFormat="1" ht="22.5" customHeight="1">
      <c r="B96" s="40"/>
      <c r="C96" s="182" t="s">
        <v>29</v>
      </c>
      <c r="D96" s="182" t="s">
        <v>160</v>
      </c>
      <c r="E96" s="183" t="s">
        <v>1432</v>
      </c>
      <c r="F96" s="184" t="s">
        <v>1433</v>
      </c>
      <c r="G96" s="185" t="s">
        <v>1404</v>
      </c>
      <c r="H96" s="186">
        <v>1</v>
      </c>
      <c r="I96" s="187"/>
      <c r="J96" s="188">
        <f>ROUND(I96*H96,2)</f>
        <v>0</v>
      </c>
      <c r="K96" s="184" t="s">
        <v>22</v>
      </c>
      <c r="L96" s="60"/>
      <c r="M96" s="189" t="s">
        <v>22</v>
      </c>
      <c r="N96" s="263" t="s">
        <v>51</v>
      </c>
      <c r="O96" s="246"/>
      <c r="P96" s="264">
        <f>O96*H96</f>
        <v>0</v>
      </c>
      <c r="Q96" s="264">
        <v>0</v>
      </c>
      <c r="R96" s="264">
        <f>Q96*H96</f>
        <v>0</v>
      </c>
      <c r="S96" s="264">
        <v>0</v>
      </c>
      <c r="T96" s="265">
        <f>S96*H96</f>
        <v>0</v>
      </c>
      <c r="AR96" s="23" t="s">
        <v>1405</v>
      </c>
      <c r="AT96" s="23" t="s">
        <v>160</v>
      </c>
      <c r="AU96" s="23" t="s">
        <v>24</v>
      </c>
      <c r="AY96" s="23" t="s">
        <v>159</v>
      </c>
      <c r="BE96" s="193">
        <f>IF(N96="základní",J96,0)</f>
        <v>0</v>
      </c>
      <c r="BF96" s="193">
        <f>IF(N96="snížená",J96,0)</f>
        <v>0</v>
      </c>
      <c r="BG96" s="193">
        <f>IF(N96="zákl. přenesená",J96,0)</f>
        <v>0</v>
      </c>
      <c r="BH96" s="193">
        <f>IF(N96="sníž. přenesená",J96,0)</f>
        <v>0</v>
      </c>
      <c r="BI96" s="193">
        <f>IF(N96="nulová",J96,0)</f>
        <v>0</v>
      </c>
      <c r="BJ96" s="23" t="s">
        <v>24</v>
      </c>
      <c r="BK96" s="193">
        <f>ROUND(I96*H96,2)</f>
        <v>0</v>
      </c>
      <c r="BL96" s="23" t="s">
        <v>1405</v>
      </c>
      <c r="BM96" s="23" t="s">
        <v>207</v>
      </c>
    </row>
    <row r="97" spans="2:12" s="1" customFormat="1" ht="6.95" customHeight="1">
      <c r="B97" s="55"/>
      <c r="C97" s="56"/>
      <c r="D97" s="56"/>
      <c r="E97" s="56"/>
      <c r="F97" s="56"/>
      <c r="G97" s="56"/>
      <c r="H97" s="56"/>
      <c r="I97" s="138"/>
      <c r="J97" s="56"/>
      <c r="K97" s="56"/>
      <c r="L97" s="60"/>
    </row>
  </sheetData>
  <sheetProtection password="CC35" sheet="1" objects="1" scenarios="1" formatCells="0" formatColumns="0" formatRows="0" sort="0" autoFilter="0"/>
  <autoFilter ref="C79:K96"/>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70" customWidth="1"/>
    <col min="2" max="2" width="1.6640625" style="270" customWidth="1"/>
    <col min="3" max="4" width="5" style="270" customWidth="1"/>
    <col min="5" max="5" width="11.6640625" style="270" customWidth="1"/>
    <col min="6" max="6" width="9.1640625" style="270" customWidth="1"/>
    <col min="7" max="7" width="5" style="270" customWidth="1"/>
    <col min="8" max="8" width="77.83203125" style="270" customWidth="1"/>
    <col min="9" max="10" width="20" style="270" customWidth="1"/>
    <col min="11" max="11" width="1.6640625" style="270" customWidth="1"/>
  </cols>
  <sheetData>
    <row r="1" spans="2:11" ht="37.5" customHeight="1"/>
    <row r="2" spans="2:11" ht="7.5" customHeight="1">
      <c r="B2" s="271"/>
      <c r="C2" s="272"/>
      <c r="D2" s="272"/>
      <c r="E2" s="272"/>
      <c r="F2" s="272"/>
      <c r="G2" s="272"/>
      <c r="H2" s="272"/>
      <c r="I2" s="272"/>
      <c r="J2" s="272"/>
      <c r="K2" s="273"/>
    </row>
    <row r="3" spans="2:11" s="14" customFormat="1" ht="45" customHeight="1">
      <c r="B3" s="274"/>
      <c r="C3" s="397" t="s">
        <v>1434</v>
      </c>
      <c r="D3" s="397"/>
      <c r="E3" s="397"/>
      <c r="F3" s="397"/>
      <c r="G3" s="397"/>
      <c r="H3" s="397"/>
      <c r="I3" s="397"/>
      <c r="J3" s="397"/>
      <c r="K3" s="275"/>
    </row>
    <row r="4" spans="2:11" ht="25.5" customHeight="1">
      <c r="B4" s="276"/>
      <c r="C4" s="401" t="s">
        <v>1435</v>
      </c>
      <c r="D4" s="401"/>
      <c r="E4" s="401"/>
      <c r="F4" s="401"/>
      <c r="G4" s="401"/>
      <c r="H4" s="401"/>
      <c r="I4" s="401"/>
      <c r="J4" s="401"/>
      <c r="K4" s="277"/>
    </row>
    <row r="5" spans="2:11" ht="5.25" customHeight="1">
      <c r="B5" s="276"/>
      <c r="C5" s="278"/>
      <c r="D5" s="278"/>
      <c r="E5" s="278"/>
      <c r="F5" s="278"/>
      <c r="G5" s="278"/>
      <c r="H5" s="278"/>
      <c r="I5" s="278"/>
      <c r="J5" s="278"/>
      <c r="K5" s="277"/>
    </row>
    <row r="6" spans="2:11" ht="15" customHeight="1">
      <c r="B6" s="276"/>
      <c r="C6" s="400" t="s">
        <v>1436</v>
      </c>
      <c r="D6" s="400"/>
      <c r="E6" s="400"/>
      <c r="F6" s="400"/>
      <c r="G6" s="400"/>
      <c r="H6" s="400"/>
      <c r="I6" s="400"/>
      <c r="J6" s="400"/>
      <c r="K6" s="277"/>
    </row>
    <row r="7" spans="2:11" ht="15" customHeight="1">
      <c r="B7" s="280"/>
      <c r="C7" s="400" t="s">
        <v>1437</v>
      </c>
      <c r="D7" s="400"/>
      <c r="E7" s="400"/>
      <c r="F7" s="400"/>
      <c r="G7" s="400"/>
      <c r="H7" s="400"/>
      <c r="I7" s="400"/>
      <c r="J7" s="400"/>
      <c r="K7" s="277"/>
    </row>
    <row r="8" spans="2:11" ht="12.75" customHeight="1">
      <c r="B8" s="280"/>
      <c r="C8" s="279"/>
      <c r="D8" s="279"/>
      <c r="E8" s="279"/>
      <c r="F8" s="279"/>
      <c r="G8" s="279"/>
      <c r="H8" s="279"/>
      <c r="I8" s="279"/>
      <c r="J8" s="279"/>
      <c r="K8" s="277"/>
    </row>
    <row r="9" spans="2:11" ht="15" customHeight="1">
      <c r="B9" s="280"/>
      <c r="C9" s="400" t="s">
        <v>1438</v>
      </c>
      <c r="D9" s="400"/>
      <c r="E9" s="400"/>
      <c r="F9" s="400"/>
      <c r="G9" s="400"/>
      <c r="H9" s="400"/>
      <c r="I9" s="400"/>
      <c r="J9" s="400"/>
      <c r="K9" s="277"/>
    </row>
    <row r="10" spans="2:11" ht="15" customHeight="1">
      <c r="B10" s="280"/>
      <c r="C10" s="279"/>
      <c r="D10" s="400" t="s">
        <v>1439</v>
      </c>
      <c r="E10" s="400"/>
      <c r="F10" s="400"/>
      <c r="G10" s="400"/>
      <c r="H10" s="400"/>
      <c r="I10" s="400"/>
      <c r="J10" s="400"/>
      <c r="K10" s="277"/>
    </row>
    <row r="11" spans="2:11" ht="15" customHeight="1">
      <c r="B11" s="280"/>
      <c r="C11" s="281"/>
      <c r="D11" s="400" t="s">
        <v>1440</v>
      </c>
      <c r="E11" s="400"/>
      <c r="F11" s="400"/>
      <c r="G11" s="400"/>
      <c r="H11" s="400"/>
      <c r="I11" s="400"/>
      <c r="J11" s="400"/>
      <c r="K11" s="277"/>
    </row>
    <row r="12" spans="2:11" ht="12.75" customHeight="1">
      <c r="B12" s="280"/>
      <c r="C12" s="281"/>
      <c r="D12" s="281"/>
      <c r="E12" s="281"/>
      <c r="F12" s="281"/>
      <c r="G12" s="281"/>
      <c r="H12" s="281"/>
      <c r="I12" s="281"/>
      <c r="J12" s="281"/>
      <c r="K12" s="277"/>
    </row>
    <row r="13" spans="2:11" ht="15" customHeight="1">
      <c r="B13" s="280"/>
      <c r="C13" s="281"/>
      <c r="D13" s="400" t="s">
        <v>1441</v>
      </c>
      <c r="E13" s="400"/>
      <c r="F13" s="400"/>
      <c r="G13" s="400"/>
      <c r="H13" s="400"/>
      <c r="I13" s="400"/>
      <c r="J13" s="400"/>
      <c r="K13" s="277"/>
    </row>
    <row r="14" spans="2:11" ht="15" customHeight="1">
      <c r="B14" s="280"/>
      <c r="C14" s="281"/>
      <c r="D14" s="400" t="s">
        <v>1442</v>
      </c>
      <c r="E14" s="400"/>
      <c r="F14" s="400"/>
      <c r="G14" s="400"/>
      <c r="H14" s="400"/>
      <c r="I14" s="400"/>
      <c r="J14" s="400"/>
      <c r="K14" s="277"/>
    </row>
    <row r="15" spans="2:11" ht="15" customHeight="1">
      <c r="B15" s="280"/>
      <c r="C15" s="281"/>
      <c r="D15" s="400" t="s">
        <v>1443</v>
      </c>
      <c r="E15" s="400"/>
      <c r="F15" s="400"/>
      <c r="G15" s="400"/>
      <c r="H15" s="400"/>
      <c r="I15" s="400"/>
      <c r="J15" s="400"/>
      <c r="K15" s="277"/>
    </row>
    <row r="16" spans="2:11" ht="15" customHeight="1">
      <c r="B16" s="280"/>
      <c r="C16" s="281"/>
      <c r="D16" s="281"/>
      <c r="E16" s="282" t="s">
        <v>87</v>
      </c>
      <c r="F16" s="400" t="s">
        <v>1444</v>
      </c>
      <c r="G16" s="400"/>
      <c r="H16" s="400"/>
      <c r="I16" s="400"/>
      <c r="J16" s="400"/>
      <c r="K16" s="277"/>
    </row>
    <row r="17" spans="2:11" ht="15" customHeight="1">
      <c r="B17" s="280"/>
      <c r="C17" s="281"/>
      <c r="D17" s="281"/>
      <c r="E17" s="282" t="s">
        <v>1445</v>
      </c>
      <c r="F17" s="400" t="s">
        <v>1446</v>
      </c>
      <c r="G17" s="400"/>
      <c r="H17" s="400"/>
      <c r="I17" s="400"/>
      <c r="J17" s="400"/>
      <c r="K17" s="277"/>
    </row>
    <row r="18" spans="2:11" ht="15" customHeight="1">
      <c r="B18" s="280"/>
      <c r="C18" s="281"/>
      <c r="D18" s="281"/>
      <c r="E18" s="282" t="s">
        <v>1447</v>
      </c>
      <c r="F18" s="400" t="s">
        <v>1448</v>
      </c>
      <c r="G18" s="400"/>
      <c r="H18" s="400"/>
      <c r="I18" s="400"/>
      <c r="J18" s="400"/>
      <c r="K18" s="277"/>
    </row>
    <row r="19" spans="2:11" ht="15" customHeight="1">
      <c r="B19" s="280"/>
      <c r="C19" s="281"/>
      <c r="D19" s="281"/>
      <c r="E19" s="282" t="s">
        <v>123</v>
      </c>
      <c r="F19" s="400" t="s">
        <v>124</v>
      </c>
      <c r="G19" s="400"/>
      <c r="H19" s="400"/>
      <c r="I19" s="400"/>
      <c r="J19" s="400"/>
      <c r="K19" s="277"/>
    </row>
    <row r="20" spans="2:11" ht="15" customHeight="1">
      <c r="B20" s="280"/>
      <c r="C20" s="281"/>
      <c r="D20" s="281"/>
      <c r="E20" s="282" t="s">
        <v>1289</v>
      </c>
      <c r="F20" s="400" t="s">
        <v>1290</v>
      </c>
      <c r="G20" s="400"/>
      <c r="H20" s="400"/>
      <c r="I20" s="400"/>
      <c r="J20" s="400"/>
      <c r="K20" s="277"/>
    </row>
    <row r="21" spans="2:11" ht="15" customHeight="1">
      <c r="B21" s="280"/>
      <c r="C21" s="281"/>
      <c r="D21" s="281"/>
      <c r="E21" s="282" t="s">
        <v>1449</v>
      </c>
      <c r="F21" s="400" t="s">
        <v>1450</v>
      </c>
      <c r="G21" s="400"/>
      <c r="H21" s="400"/>
      <c r="I21" s="400"/>
      <c r="J21" s="400"/>
      <c r="K21" s="277"/>
    </row>
    <row r="22" spans="2:11" ht="12.75" customHeight="1">
      <c r="B22" s="280"/>
      <c r="C22" s="281"/>
      <c r="D22" s="281"/>
      <c r="E22" s="281"/>
      <c r="F22" s="281"/>
      <c r="G22" s="281"/>
      <c r="H22" s="281"/>
      <c r="I22" s="281"/>
      <c r="J22" s="281"/>
      <c r="K22" s="277"/>
    </row>
    <row r="23" spans="2:11" ht="15" customHeight="1">
      <c r="B23" s="280"/>
      <c r="C23" s="400" t="s">
        <v>1451</v>
      </c>
      <c r="D23" s="400"/>
      <c r="E23" s="400"/>
      <c r="F23" s="400"/>
      <c r="G23" s="400"/>
      <c r="H23" s="400"/>
      <c r="I23" s="400"/>
      <c r="J23" s="400"/>
      <c r="K23" s="277"/>
    </row>
    <row r="24" spans="2:11" ht="15" customHeight="1">
      <c r="B24" s="280"/>
      <c r="C24" s="400" t="s">
        <v>1452</v>
      </c>
      <c r="D24" s="400"/>
      <c r="E24" s="400"/>
      <c r="F24" s="400"/>
      <c r="G24" s="400"/>
      <c r="H24" s="400"/>
      <c r="I24" s="400"/>
      <c r="J24" s="400"/>
      <c r="K24" s="277"/>
    </row>
    <row r="25" spans="2:11" ht="15" customHeight="1">
      <c r="B25" s="280"/>
      <c r="C25" s="279"/>
      <c r="D25" s="400" t="s">
        <v>1453</v>
      </c>
      <c r="E25" s="400"/>
      <c r="F25" s="400"/>
      <c r="G25" s="400"/>
      <c r="H25" s="400"/>
      <c r="I25" s="400"/>
      <c r="J25" s="400"/>
      <c r="K25" s="277"/>
    </row>
    <row r="26" spans="2:11" ht="15" customHeight="1">
      <c r="B26" s="280"/>
      <c r="C26" s="281"/>
      <c r="D26" s="400" t="s">
        <v>1454</v>
      </c>
      <c r="E26" s="400"/>
      <c r="F26" s="400"/>
      <c r="G26" s="400"/>
      <c r="H26" s="400"/>
      <c r="I26" s="400"/>
      <c r="J26" s="400"/>
      <c r="K26" s="277"/>
    </row>
    <row r="27" spans="2:11" ht="12.75" customHeight="1">
      <c r="B27" s="280"/>
      <c r="C27" s="281"/>
      <c r="D27" s="281"/>
      <c r="E27" s="281"/>
      <c r="F27" s="281"/>
      <c r="G27" s="281"/>
      <c r="H27" s="281"/>
      <c r="I27" s="281"/>
      <c r="J27" s="281"/>
      <c r="K27" s="277"/>
    </row>
    <row r="28" spans="2:11" ht="15" customHeight="1">
      <c r="B28" s="280"/>
      <c r="C28" s="281"/>
      <c r="D28" s="400" t="s">
        <v>1455</v>
      </c>
      <c r="E28" s="400"/>
      <c r="F28" s="400"/>
      <c r="G28" s="400"/>
      <c r="H28" s="400"/>
      <c r="I28" s="400"/>
      <c r="J28" s="400"/>
      <c r="K28" s="277"/>
    </row>
    <row r="29" spans="2:11" ht="15" customHeight="1">
      <c r="B29" s="280"/>
      <c r="C29" s="281"/>
      <c r="D29" s="400" t="s">
        <v>1456</v>
      </c>
      <c r="E29" s="400"/>
      <c r="F29" s="400"/>
      <c r="G29" s="400"/>
      <c r="H29" s="400"/>
      <c r="I29" s="400"/>
      <c r="J29" s="400"/>
      <c r="K29" s="277"/>
    </row>
    <row r="30" spans="2:11" ht="12.75" customHeight="1">
      <c r="B30" s="280"/>
      <c r="C30" s="281"/>
      <c r="D30" s="281"/>
      <c r="E30" s="281"/>
      <c r="F30" s="281"/>
      <c r="G30" s="281"/>
      <c r="H30" s="281"/>
      <c r="I30" s="281"/>
      <c r="J30" s="281"/>
      <c r="K30" s="277"/>
    </row>
    <row r="31" spans="2:11" ht="15" customHeight="1">
      <c r="B31" s="280"/>
      <c r="C31" s="281"/>
      <c r="D31" s="400" t="s">
        <v>1457</v>
      </c>
      <c r="E31" s="400"/>
      <c r="F31" s="400"/>
      <c r="G31" s="400"/>
      <c r="H31" s="400"/>
      <c r="I31" s="400"/>
      <c r="J31" s="400"/>
      <c r="K31" s="277"/>
    </row>
    <row r="32" spans="2:11" ht="15" customHeight="1">
      <c r="B32" s="280"/>
      <c r="C32" s="281"/>
      <c r="D32" s="400" t="s">
        <v>1458</v>
      </c>
      <c r="E32" s="400"/>
      <c r="F32" s="400"/>
      <c r="G32" s="400"/>
      <c r="H32" s="400"/>
      <c r="I32" s="400"/>
      <c r="J32" s="400"/>
      <c r="K32" s="277"/>
    </row>
    <row r="33" spans="2:11" ht="15" customHeight="1">
      <c r="B33" s="280"/>
      <c r="C33" s="281"/>
      <c r="D33" s="400" t="s">
        <v>1459</v>
      </c>
      <c r="E33" s="400"/>
      <c r="F33" s="400"/>
      <c r="G33" s="400"/>
      <c r="H33" s="400"/>
      <c r="I33" s="400"/>
      <c r="J33" s="400"/>
      <c r="K33" s="277"/>
    </row>
    <row r="34" spans="2:11" ht="15" customHeight="1">
      <c r="B34" s="280"/>
      <c r="C34" s="281"/>
      <c r="D34" s="279"/>
      <c r="E34" s="283" t="s">
        <v>145</v>
      </c>
      <c r="F34" s="279"/>
      <c r="G34" s="400" t="s">
        <v>1460</v>
      </c>
      <c r="H34" s="400"/>
      <c r="I34" s="400"/>
      <c r="J34" s="400"/>
      <c r="K34" s="277"/>
    </row>
    <row r="35" spans="2:11" ht="30.75" customHeight="1">
      <c r="B35" s="280"/>
      <c r="C35" s="281"/>
      <c r="D35" s="279"/>
      <c r="E35" s="283" t="s">
        <v>1461</v>
      </c>
      <c r="F35" s="279"/>
      <c r="G35" s="400" t="s">
        <v>1462</v>
      </c>
      <c r="H35" s="400"/>
      <c r="I35" s="400"/>
      <c r="J35" s="400"/>
      <c r="K35" s="277"/>
    </row>
    <row r="36" spans="2:11" ht="15" customHeight="1">
      <c r="B36" s="280"/>
      <c r="C36" s="281"/>
      <c r="D36" s="279"/>
      <c r="E36" s="283" t="s">
        <v>61</v>
      </c>
      <c r="F36" s="279"/>
      <c r="G36" s="400" t="s">
        <v>1463</v>
      </c>
      <c r="H36" s="400"/>
      <c r="I36" s="400"/>
      <c r="J36" s="400"/>
      <c r="K36" s="277"/>
    </row>
    <row r="37" spans="2:11" ht="15" customHeight="1">
      <c r="B37" s="280"/>
      <c r="C37" s="281"/>
      <c r="D37" s="279"/>
      <c r="E37" s="283" t="s">
        <v>146</v>
      </c>
      <c r="F37" s="279"/>
      <c r="G37" s="400" t="s">
        <v>1464</v>
      </c>
      <c r="H37" s="400"/>
      <c r="I37" s="400"/>
      <c r="J37" s="400"/>
      <c r="K37" s="277"/>
    </row>
    <row r="38" spans="2:11" ht="15" customHeight="1">
      <c r="B38" s="280"/>
      <c r="C38" s="281"/>
      <c r="D38" s="279"/>
      <c r="E38" s="283" t="s">
        <v>147</v>
      </c>
      <c r="F38" s="279"/>
      <c r="G38" s="400" t="s">
        <v>1465</v>
      </c>
      <c r="H38" s="400"/>
      <c r="I38" s="400"/>
      <c r="J38" s="400"/>
      <c r="K38" s="277"/>
    </row>
    <row r="39" spans="2:11" ht="15" customHeight="1">
      <c r="B39" s="280"/>
      <c r="C39" s="281"/>
      <c r="D39" s="279"/>
      <c r="E39" s="283" t="s">
        <v>148</v>
      </c>
      <c r="F39" s="279"/>
      <c r="G39" s="400" t="s">
        <v>1466</v>
      </c>
      <c r="H39" s="400"/>
      <c r="I39" s="400"/>
      <c r="J39" s="400"/>
      <c r="K39" s="277"/>
    </row>
    <row r="40" spans="2:11" ht="15" customHeight="1">
      <c r="B40" s="280"/>
      <c r="C40" s="281"/>
      <c r="D40" s="279"/>
      <c r="E40" s="283" t="s">
        <v>1467</v>
      </c>
      <c r="F40" s="279"/>
      <c r="G40" s="400" t="s">
        <v>1468</v>
      </c>
      <c r="H40" s="400"/>
      <c r="I40" s="400"/>
      <c r="J40" s="400"/>
      <c r="K40" s="277"/>
    </row>
    <row r="41" spans="2:11" ht="15" customHeight="1">
      <c r="B41" s="280"/>
      <c r="C41" s="281"/>
      <c r="D41" s="279"/>
      <c r="E41" s="283"/>
      <c r="F41" s="279"/>
      <c r="G41" s="400" t="s">
        <v>1469</v>
      </c>
      <c r="H41" s="400"/>
      <c r="I41" s="400"/>
      <c r="J41" s="400"/>
      <c r="K41" s="277"/>
    </row>
    <row r="42" spans="2:11" ht="15" customHeight="1">
      <c r="B42" s="280"/>
      <c r="C42" s="281"/>
      <c r="D42" s="279"/>
      <c r="E42" s="283" t="s">
        <v>1470</v>
      </c>
      <c r="F42" s="279"/>
      <c r="G42" s="400" t="s">
        <v>1471</v>
      </c>
      <c r="H42" s="400"/>
      <c r="I42" s="400"/>
      <c r="J42" s="400"/>
      <c r="K42" s="277"/>
    </row>
    <row r="43" spans="2:11" ht="15" customHeight="1">
      <c r="B43" s="280"/>
      <c r="C43" s="281"/>
      <c r="D43" s="279"/>
      <c r="E43" s="283" t="s">
        <v>150</v>
      </c>
      <c r="F43" s="279"/>
      <c r="G43" s="400" t="s">
        <v>1472</v>
      </c>
      <c r="H43" s="400"/>
      <c r="I43" s="400"/>
      <c r="J43" s="400"/>
      <c r="K43" s="277"/>
    </row>
    <row r="44" spans="2:11" ht="12.75" customHeight="1">
      <c r="B44" s="280"/>
      <c r="C44" s="281"/>
      <c r="D44" s="279"/>
      <c r="E44" s="279"/>
      <c r="F44" s="279"/>
      <c r="G44" s="279"/>
      <c r="H44" s="279"/>
      <c r="I44" s="279"/>
      <c r="J44" s="279"/>
      <c r="K44" s="277"/>
    </row>
    <row r="45" spans="2:11" ht="15" customHeight="1">
      <c r="B45" s="280"/>
      <c r="C45" s="281"/>
      <c r="D45" s="400" t="s">
        <v>1473</v>
      </c>
      <c r="E45" s="400"/>
      <c r="F45" s="400"/>
      <c r="G45" s="400"/>
      <c r="H45" s="400"/>
      <c r="I45" s="400"/>
      <c r="J45" s="400"/>
      <c r="K45" s="277"/>
    </row>
    <row r="46" spans="2:11" ht="15" customHeight="1">
      <c r="B46" s="280"/>
      <c r="C46" s="281"/>
      <c r="D46" s="281"/>
      <c r="E46" s="400" t="s">
        <v>1474</v>
      </c>
      <c r="F46" s="400"/>
      <c r="G46" s="400"/>
      <c r="H46" s="400"/>
      <c r="I46" s="400"/>
      <c r="J46" s="400"/>
      <c r="K46" s="277"/>
    </row>
    <row r="47" spans="2:11" ht="15" customHeight="1">
      <c r="B47" s="280"/>
      <c r="C47" s="281"/>
      <c r="D47" s="281"/>
      <c r="E47" s="400" t="s">
        <v>1475</v>
      </c>
      <c r="F47" s="400"/>
      <c r="G47" s="400"/>
      <c r="H47" s="400"/>
      <c r="I47" s="400"/>
      <c r="J47" s="400"/>
      <c r="K47" s="277"/>
    </row>
    <row r="48" spans="2:11" ht="15" customHeight="1">
      <c r="B48" s="280"/>
      <c r="C48" s="281"/>
      <c r="D48" s="281"/>
      <c r="E48" s="400" t="s">
        <v>1476</v>
      </c>
      <c r="F48" s="400"/>
      <c r="G48" s="400"/>
      <c r="H48" s="400"/>
      <c r="I48" s="400"/>
      <c r="J48" s="400"/>
      <c r="K48" s="277"/>
    </row>
    <row r="49" spans="2:11" ht="15" customHeight="1">
      <c r="B49" s="280"/>
      <c r="C49" s="281"/>
      <c r="D49" s="400" t="s">
        <v>1477</v>
      </c>
      <c r="E49" s="400"/>
      <c r="F49" s="400"/>
      <c r="G49" s="400"/>
      <c r="H49" s="400"/>
      <c r="I49" s="400"/>
      <c r="J49" s="400"/>
      <c r="K49" s="277"/>
    </row>
    <row r="50" spans="2:11" ht="25.5" customHeight="1">
      <c r="B50" s="276"/>
      <c r="C50" s="401" t="s">
        <v>1478</v>
      </c>
      <c r="D50" s="401"/>
      <c r="E50" s="401"/>
      <c r="F50" s="401"/>
      <c r="G50" s="401"/>
      <c r="H50" s="401"/>
      <c r="I50" s="401"/>
      <c r="J50" s="401"/>
      <c r="K50" s="277"/>
    </row>
    <row r="51" spans="2:11" ht="5.25" customHeight="1">
      <c r="B51" s="276"/>
      <c r="C51" s="278"/>
      <c r="D51" s="278"/>
      <c r="E51" s="278"/>
      <c r="F51" s="278"/>
      <c r="G51" s="278"/>
      <c r="H51" s="278"/>
      <c r="I51" s="278"/>
      <c r="J51" s="278"/>
      <c r="K51" s="277"/>
    </row>
    <row r="52" spans="2:11" ht="15" customHeight="1">
      <c r="B52" s="276"/>
      <c r="C52" s="400" t="s">
        <v>1479</v>
      </c>
      <c r="D52" s="400"/>
      <c r="E52" s="400"/>
      <c r="F52" s="400"/>
      <c r="G52" s="400"/>
      <c r="H52" s="400"/>
      <c r="I52" s="400"/>
      <c r="J52" s="400"/>
      <c r="K52" s="277"/>
    </row>
    <row r="53" spans="2:11" ht="15" customHeight="1">
      <c r="B53" s="276"/>
      <c r="C53" s="400" t="s">
        <v>1480</v>
      </c>
      <c r="D53" s="400"/>
      <c r="E53" s="400"/>
      <c r="F53" s="400"/>
      <c r="G53" s="400"/>
      <c r="H53" s="400"/>
      <c r="I53" s="400"/>
      <c r="J53" s="400"/>
      <c r="K53" s="277"/>
    </row>
    <row r="54" spans="2:11" ht="12.75" customHeight="1">
      <c r="B54" s="276"/>
      <c r="C54" s="279"/>
      <c r="D54" s="279"/>
      <c r="E54" s="279"/>
      <c r="F54" s="279"/>
      <c r="G54" s="279"/>
      <c r="H54" s="279"/>
      <c r="I54" s="279"/>
      <c r="J54" s="279"/>
      <c r="K54" s="277"/>
    </row>
    <row r="55" spans="2:11" ht="15" customHeight="1">
      <c r="B55" s="276"/>
      <c r="C55" s="400" t="s">
        <v>1481</v>
      </c>
      <c r="D55" s="400"/>
      <c r="E55" s="400"/>
      <c r="F55" s="400"/>
      <c r="G55" s="400"/>
      <c r="H55" s="400"/>
      <c r="I55" s="400"/>
      <c r="J55" s="400"/>
      <c r="K55" s="277"/>
    </row>
    <row r="56" spans="2:11" ht="15" customHeight="1">
      <c r="B56" s="276"/>
      <c r="C56" s="281"/>
      <c r="D56" s="400" t="s">
        <v>1482</v>
      </c>
      <c r="E56" s="400"/>
      <c r="F56" s="400"/>
      <c r="G56" s="400"/>
      <c r="H56" s="400"/>
      <c r="I56" s="400"/>
      <c r="J56" s="400"/>
      <c r="K56" s="277"/>
    </row>
    <row r="57" spans="2:11" ht="15" customHeight="1">
      <c r="B57" s="276"/>
      <c r="C57" s="281"/>
      <c r="D57" s="400" t="s">
        <v>1483</v>
      </c>
      <c r="E57" s="400"/>
      <c r="F57" s="400"/>
      <c r="G57" s="400"/>
      <c r="H57" s="400"/>
      <c r="I57" s="400"/>
      <c r="J57" s="400"/>
      <c r="K57" s="277"/>
    </row>
    <row r="58" spans="2:11" ht="15" customHeight="1">
      <c r="B58" s="276"/>
      <c r="C58" s="281"/>
      <c r="D58" s="400" t="s">
        <v>1484</v>
      </c>
      <c r="E58" s="400"/>
      <c r="F58" s="400"/>
      <c r="G58" s="400"/>
      <c r="H58" s="400"/>
      <c r="I58" s="400"/>
      <c r="J58" s="400"/>
      <c r="K58" s="277"/>
    </row>
    <row r="59" spans="2:11" ht="15" customHeight="1">
      <c r="B59" s="276"/>
      <c r="C59" s="281"/>
      <c r="D59" s="400" t="s">
        <v>1485</v>
      </c>
      <c r="E59" s="400"/>
      <c r="F59" s="400"/>
      <c r="G59" s="400"/>
      <c r="H59" s="400"/>
      <c r="I59" s="400"/>
      <c r="J59" s="400"/>
      <c r="K59" s="277"/>
    </row>
    <row r="60" spans="2:11" ht="15" customHeight="1">
      <c r="B60" s="276"/>
      <c r="C60" s="281"/>
      <c r="D60" s="399" t="s">
        <v>1486</v>
      </c>
      <c r="E60" s="399"/>
      <c r="F60" s="399"/>
      <c r="G60" s="399"/>
      <c r="H60" s="399"/>
      <c r="I60" s="399"/>
      <c r="J60" s="399"/>
      <c r="K60" s="277"/>
    </row>
    <row r="61" spans="2:11" ht="15" customHeight="1">
      <c r="B61" s="276"/>
      <c r="C61" s="281"/>
      <c r="D61" s="400" t="s">
        <v>1487</v>
      </c>
      <c r="E61" s="400"/>
      <c r="F61" s="400"/>
      <c r="G61" s="400"/>
      <c r="H61" s="400"/>
      <c r="I61" s="400"/>
      <c r="J61" s="400"/>
      <c r="K61" s="277"/>
    </row>
    <row r="62" spans="2:11" ht="12.75" customHeight="1">
      <c r="B62" s="276"/>
      <c r="C62" s="281"/>
      <c r="D62" s="281"/>
      <c r="E62" s="284"/>
      <c r="F62" s="281"/>
      <c r="G62" s="281"/>
      <c r="H62" s="281"/>
      <c r="I62" s="281"/>
      <c r="J62" s="281"/>
      <c r="K62" s="277"/>
    </row>
    <row r="63" spans="2:11" ht="15" customHeight="1">
      <c r="B63" s="276"/>
      <c r="C63" s="281"/>
      <c r="D63" s="400" t="s">
        <v>1488</v>
      </c>
      <c r="E63" s="400"/>
      <c r="F63" s="400"/>
      <c r="G63" s="400"/>
      <c r="H63" s="400"/>
      <c r="I63" s="400"/>
      <c r="J63" s="400"/>
      <c r="K63" s="277"/>
    </row>
    <row r="64" spans="2:11" ht="15" customHeight="1">
      <c r="B64" s="276"/>
      <c r="C64" s="281"/>
      <c r="D64" s="399" t="s">
        <v>1489</v>
      </c>
      <c r="E64" s="399"/>
      <c r="F64" s="399"/>
      <c r="G64" s="399"/>
      <c r="H64" s="399"/>
      <c r="I64" s="399"/>
      <c r="J64" s="399"/>
      <c r="K64" s="277"/>
    </row>
    <row r="65" spans="2:11" ht="15" customHeight="1">
      <c r="B65" s="276"/>
      <c r="C65" s="281"/>
      <c r="D65" s="400" t="s">
        <v>1490</v>
      </c>
      <c r="E65" s="400"/>
      <c r="F65" s="400"/>
      <c r="G65" s="400"/>
      <c r="H65" s="400"/>
      <c r="I65" s="400"/>
      <c r="J65" s="400"/>
      <c r="K65" s="277"/>
    </row>
    <row r="66" spans="2:11" ht="15" customHeight="1">
      <c r="B66" s="276"/>
      <c r="C66" s="281"/>
      <c r="D66" s="400" t="s">
        <v>1491</v>
      </c>
      <c r="E66" s="400"/>
      <c r="F66" s="400"/>
      <c r="G66" s="400"/>
      <c r="H66" s="400"/>
      <c r="I66" s="400"/>
      <c r="J66" s="400"/>
      <c r="K66" s="277"/>
    </row>
    <row r="67" spans="2:11" ht="15" customHeight="1">
      <c r="B67" s="276"/>
      <c r="C67" s="281"/>
      <c r="D67" s="400" t="s">
        <v>1492</v>
      </c>
      <c r="E67" s="400"/>
      <c r="F67" s="400"/>
      <c r="G67" s="400"/>
      <c r="H67" s="400"/>
      <c r="I67" s="400"/>
      <c r="J67" s="400"/>
      <c r="K67" s="277"/>
    </row>
    <row r="68" spans="2:11" ht="15" customHeight="1">
      <c r="B68" s="276"/>
      <c r="C68" s="281"/>
      <c r="D68" s="400" t="s">
        <v>1493</v>
      </c>
      <c r="E68" s="400"/>
      <c r="F68" s="400"/>
      <c r="G68" s="400"/>
      <c r="H68" s="400"/>
      <c r="I68" s="400"/>
      <c r="J68" s="400"/>
      <c r="K68" s="277"/>
    </row>
    <row r="69" spans="2:11" ht="12.75" customHeight="1">
      <c r="B69" s="285"/>
      <c r="C69" s="286"/>
      <c r="D69" s="286"/>
      <c r="E69" s="286"/>
      <c r="F69" s="286"/>
      <c r="G69" s="286"/>
      <c r="H69" s="286"/>
      <c r="I69" s="286"/>
      <c r="J69" s="286"/>
      <c r="K69" s="287"/>
    </row>
    <row r="70" spans="2:11" ht="18.75" customHeight="1">
      <c r="B70" s="288"/>
      <c r="C70" s="288"/>
      <c r="D70" s="288"/>
      <c r="E70" s="288"/>
      <c r="F70" s="288"/>
      <c r="G70" s="288"/>
      <c r="H70" s="288"/>
      <c r="I70" s="288"/>
      <c r="J70" s="288"/>
      <c r="K70" s="289"/>
    </row>
    <row r="71" spans="2:11" ht="18.75" customHeight="1">
      <c r="B71" s="289"/>
      <c r="C71" s="289"/>
      <c r="D71" s="289"/>
      <c r="E71" s="289"/>
      <c r="F71" s="289"/>
      <c r="G71" s="289"/>
      <c r="H71" s="289"/>
      <c r="I71" s="289"/>
      <c r="J71" s="289"/>
      <c r="K71" s="289"/>
    </row>
    <row r="72" spans="2:11" ht="7.5" customHeight="1">
      <c r="B72" s="290"/>
      <c r="C72" s="291"/>
      <c r="D72" s="291"/>
      <c r="E72" s="291"/>
      <c r="F72" s="291"/>
      <c r="G72" s="291"/>
      <c r="H72" s="291"/>
      <c r="I72" s="291"/>
      <c r="J72" s="291"/>
      <c r="K72" s="292"/>
    </row>
    <row r="73" spans="2:11" ht="45" customHeight="1">
      <c r="B73" s="293"/>
      <c r="C73" s="398" t="s">
        <v>130</v>
      </c>
      <c r="D73" s="398"/>
      <c r="E73" s="398"/>
      <c r="F73" s="398"/>
      <c r="G73" s="398"/>
      <c r="H73" s="398"/>
      <c r="I73" s="398"/>
      <c r="J73" s="398"/>
      <c r="K73" s="294"/>
    </row>
    <row r="74" spans="2:11" ht="17.25" customHeight="1">
      <c r="B74" s="293"/>
      <c r="C74" s="295" t="s">
        <v>1494</v>
      </c>
      <c r="D74" s="295"/>
      <c r="E74" s="295"/>
      <c r="F74" s="295" t="s">
        <v>1495</v>
      </c>
      <c r="G74" s="296"/>
      <c r="H74" s="295" t="s">
        <v>146</v>
      </c>
      <c r="I74" s="295" t="s">
        <v>65</v>
      </c>
      <c r="J74" s="295" t="s">
        <v>1496</v>
      </c>
      <c r="K74" s="294"/>
    </row>
    <row r="75" spans="2:11" ht="17.25" customHeight="1">
      <c r="B75" s="293"/>
      <c r="C75" s="297" t="s">
        <v>1497</v>
      </c>
      <c r="D75" s="297"/>
      <c r="E75" s="297"/>
      <c r="F75" s="298" t="s">
        <v>1498</v>
      </c>
      <c r="G75" s="299"/>
      <c r="H75" s="297"/>
      <c r="I75" s="297"/>
      <c r="J75" s="297" t="s">
        <v>1499</v>
      </c>
      <c r="K75" s="294"/>
    </row>
    <row r="76" spans="2:11" ht="5.25" customHeight="1">
      <c r="B76" s="293"/>
      <c r="C76" s="300"/>
      <c r="D76" s="300"/>
      <c r="E76" s="300"/>
      <c r="F76" s="300"/>
      <c r="G76" s="301"/>
      <c r="H76" s="300"/>
      <c r="I76" s="300"/>
      <c r="J76" s="300"/>
      <c r="K76" s="294"/>
    </row>
    <row r="77" spans="2:11" ht="15" customHeight="1">
      <c r="B77" s="293"/>
      <c r="C77" s="283" t="s">
        <v>61</v>
      </c>
      <c r="D77" s="300"/>
      <c r="E77" s="300"/>
      <c r="F77" s="302" t="s">
        <v>1500</v>
      </c>
      <c r="G77" s="301"/>
      <c r="H77" s="283" t="s">
        <v>1501</v>
      </c>
      <c r="I77" s="283" t="s">
        <v>1502</v>
      </c>
      <c r="J77" s="283">
        <v>20</v>
      </c>
      <c r="K77" s="294"/>
    </row>
    <row r="78" spans="2:11" ht="15" customHeight="1">
      <c r="B78" s="293"/>
      <c r="C78" s="283" t="s">
        <v>1503</v>
      </c>
      <c r="D78" s="283"/>
      <c r="E78" s="283"/>
      <c r="F78" s="302" t="s">
        <v>1500</v>
      </c>
      <c r="G78" s="301"/>
      <c r="H78" s="283" t="s">
        <v>1504</v>
      </c>
      <c r="I78" s="283" t="s">
        <v>1502</v>
      </c>
      <c r="J78" s="283">
        <v>120</v>
      </c>
      <c r="K78" s="294"/>
    </row>
    <row r="79" spans="2:11" ht="15" customHeight="1">
      <c r="B79" s="303"/>
      <c r="C79" s="283" t="s">
        <v>1505</v>
      </c>
      <c r="D79" s="283"/>
      <c r="E79" s="283"/>
      <c r="F79" s="302" t="s">
        <v>1506</v>
      </c>
      <c r="G79" s="301"/>
      <c r="H79" s="283" t="s">
        <v>1507</v>
      </c>
      <c r="I79" s="283" t="s">
        <v>1502</v>
      </c>
      <c r="J79" s="283">
        <v>50</v>
      </c>
      <c r="K79" s="294"/>
    </row>
    <row r="80" spans="2:11" ht="15" customHeight="1">
      <c r="B80" s="303"/>
      <c r="C80" s="283" t="s">
        <v>1508</v>
      </c>
      <c r="D80" s="283"/>
      <c r="E80" s="283"/>
      <c r="F80" s="302" t="s">
        <v>1500</v>
      </c>
      <c r="G80" s="301"/>
      <c r="H80" s="283" t="s">
        <v>1509</v>
      </c>
      <c r="I80" s="283" t="s">
        <v>1510</v>
      </c>
      <c r="J80" s="283"/>
      <c r="K80" s="294"/>
    </row>
    <row r="81" spans="2:11" ht="15" customHeight="1">
      <c r="B81" s="303"/>
      <c r="C81" s="304" t="s">
        <v>1511</v>
      </c>
      <c r="D81" s="304"/>
      <c r="E81" s="304"/>
      <c r="F81" s="305" t="s">
        <v>1506</v>
      </c>
      <c r="G81" s="304"/>
      <c r="H81" s="304" t="s">
        <v>1512</v>
      </c>
      <c r="I81" s="304" t="s">
        <v>1502</v>
      </c>
      <c r="J81" s="304">
        <v>15</v>
      </c>
      <c r="K81" s="294"/>
    </row>
    <row r="82" spans="2:11" ht="15" customHeight="1">
      <c r="B82" s="303"/>
      <c r="C82" s="304" t="s">
        <v>1513</v>
      </c>
      <c r="D82" s="304"/>
      <c r="E82" s="304"/>
      <c r="F82" s="305" t="s">
        <v>1506</v>
      </c>
      <c r="G82" s="304"/>
      <c r="H82" s="304" t="s">
        <v>1514</v>
      </c>
      <c r="I82" s="304" t="s">
        <v>1502</v>
      </c>
      <c r="J82" s="304">
        <v>15</v>
      </c>
      <c r="K82" s="294"/>
    </row>
    <row r="83" spans="2:11" ht="15" customHeight="1">
      <c r="B83" s="303"/>
      <c r="C83" s="304" t="s">
        <v>1515</v>
      </c>
      <c r="D83" s="304"/>
      <c r="E83" s="304"/>
      <c r="F83" s="305" t="s">
        <v>1506</v>
      </c>
      <c r="G83" s="304"/>
      <c r="H83" s="304" t="s">
        <v>1516</v>
      </c>
      <c r="I83" s="304" t="s">
        <v>1502</v>
      </c>
      <c r="J83" s="304">
        <v>20</v>
      </c>
      <c r="K83" s="294"/>
    </row>
    <row r="84" spans="2:11" ht="15" customHeight="1">
      <c r="B84" s="303"/>
      <c r="C84" s="304" t="s">
        <v>1517</v>
      </c>
      <c r="D84" s="304"/>
      <c r="E84" s="304"/>
      <c r="F84" s="305" t="s">
        <v>1506</v>
      </c>
      <c r="G84" s="304"/>
      <c r="H84" s="304" t="s">
        <v>1518</v>
      </c>
      <c r="I84" s="304" t="s">
        <v>1502</v>
      </c>
      <c r="J84" s="304">
        <v>20</v>
      </c>
      <c r="K84" s="294"/>
    </row>
    <row r="85" spans="2:11" ht="15" customHeight="1">
      <c r="B85" s="303"/>
      <c r="C85" s="283" t="s">
        <v>1519</v>
      </c>
      <c r="D85" s="283"/>
      <c r="E85" s="283"/>
      <c r="F85" s="302" t="s">
        <v>1506</v>
      </c>
      <c r="G85" s="301"/>
      <c r="H85" s="283" t="s">
        <v>1520</v>
      </c>
      <c r="I85" s="283" t="s">
        <v>1502</v>
      </c>
      <c r="J85" s="283">
        <v>50</v>
      </c>
      <c r="K85" s="294"/>
    </row>
    <row r="86" spans="2:11" ht="15" customHeight="1">
      <c r="B86" s="303"/>
      <c r="C86" s="283" t="s">
        <v>1521</v>
      </c>
      <c r="D86" s="283"/>
      <c r="E86" s="283"/>
      <c r="F86" s="302" t="s">
        <v>1506</v>
      </c>
      <c r="G86" s="301"/>
      <c r="H86" s="283" t="s">
        <v>1522</v>
      </c>
      <c r="I86" s="283" t="s">
        <v>1502</v>
      </c>
      <c r="J86" s="283">
        <v>20</v>
      </c>
      <c r="K86" s="294"/>
    </row>
    <row r="87" spans="2:11" ht="15" customHeight="1">
      <c r="B87" s="303"/>
      <c r="C87" s="283" t="s">
        <v>1523</v>
      </c>
      <c r="D87" s="283"/>
      <c r="E87" s="283"/>
      <c r="F87" s="302" t="s">
        <v>1506</v>
      </c>
      <c r="G87" s="301"/>
      <c r="H87" s="283" t="s">
        <v>1524</v>
      </c>
      <c r="I87" s="283" t="s">
        <v>1502</v>
      </c>
      <c r="J87" s="283">
        <v>20</v>
      </c>
      <c r="K87" s="294"/>
    </row>
    <row r="88" spans="2:11" ht="15" customHeight="1">
      <c r="B88" s="303"/>
      <c r="C88" s="283" t="s">
        <v>1525</v>
      </c>
      <c r="D88" s="283"/>
      <c r="E88" s="283"/>
      <c r="F88" s="302" t="s">
        <v>1506</v>
      </c>
      <c r="G88" s="301"/>
      <c r="H88" s="283" t="s">
        <v>1526</v>
      </c>
      <c r="I88" s="283" t="s">
        <v>1502</v>
      </c>
      <c r="J88" s="283">
        <v>50</v>
      </c>
      <c r="K88" s="294"/>
    </row>
    <row r="89" spans="2:11" ht="15" customHeight="1">
      <c r="B89" s="303"/>
      <c r="C89" s="283" t="s">
        <v>1527</v>
      </c>
      <c r="D89" s="283"/>
      <c r="E89" s="283"/>
      <c r="F89" s="302" t="s">
        <v>1506</v>
      </c>
      <c r="G89" s="301"/>
      <c r="H89" s="283" t="s">
        <v>1527</v>
      </c>
      <c r="I89" s="283" t="s">
        <v>1502</v>
      </c>
      <c r="J89" s="283">
        <v>50</v>
      </c>
      <c r="K89" s="294"/>
    </row>
    <row r="90" spans="2:11" ht="15" customHeight="1">
      <c r="B90" s="303"/>
      <c r="C90" s="283" t="s">
        <v>151</v>
      </c>
      <c r="D90" s="283"/>
      <c r="E90" s="283"/>
      <c r="F90" s="302" t="s">
        <v>1506</v>
      </c>
      <c r="G90" s="301"/>
      <c r="H90" s="283" t="s">
        <v>1528</v>
      </c>
      <c r="I90" s="283" t="s">
        <v>1502</v>
      </c>
      <c r="J90" s="283">
        <v>255</v>
      </c>
      <c r="K90" s="294"/>
    </row>
    <row r="91" spans="2:11" ht="15" customHeight="1">
      <c r="B91" s="303"/>
      <c r="C91" s="283" t="s">
        <v>1529</v>
      </c>
      <c r="D91" s="283"/>
      <c r="E91" s="283"/>
      <c r="F91" s="302" t="s">
        <v>1500</v>
      </c>
      <c r="G91" s="301"/>
      <c r="H91" s="283" t="s">
        <v>1530</v>
      </c>
      <c r="I91" s="283" t="s">
        <v>1531</v>
      </c>
      <c r="J91" s="283"/>
      <c r="K91" s="294"/>
    </row>
    <row r="92" spans="2:11" ht="15" customHeight="1">
      <c r="B92" s="303"/>
      <c r="C92" s="283" t="s">
        <v>1532</v>
      </c>
      <c r="D92" s="283"/>
      <c r="E92" s="283"/>
      <c r="F92" s="302" t="s">
        <v>1500</v>
      </c>
      <c r="G92" s="301"/>
      <c r="H92" s="283" t="s">
        <v>1533</v>
      </c>
      <c r="I92" s="283" t="s">
        <v>1534</v>
      </c>
      <c r="J92" s="283"/>
      <c r="K92" s="294"/>
    </row>
    <row r="93" spans="2:11" ht="15" customHeight="1">
      <c r="B93" s="303"/>
      <c r="C93" s="283" t="s">
        <v>1535</v>
      </c>
      <c r="D93" s="283"/>
      <c r="E93" s="283"/>
      <c r="F93" s="302" t="s">
        <v>1500</v>
      </c>
      <c r="G93" s="301"/>
      <c r="H93" s="283" t="s">
        <v>1535</v>
      </c>
      <c r="I93" s="283" t="s">
        <v>1534</v>
      </c>
      <c r="J93" s="283"/>
      <c r="K93" s="294"/>
    </row>
    <row r="94" spans="2:11" ht="15" customHeight="1">
      <c r="B94" s="303"/>
      <c r="C94" s="283" t="s">
        <v>46</v>
      </c>
      <c r="D94" s="283"/>
      <c r="E94" s="283"/>
      <c r="F94" s="302" t="s">
        <v>1500</v>
      </c>
      <c r="G94" s="301"/>
      <c r="H94" s="283" t="s">
        <v>1536</v>
      </c>
      <c r="I94" s="283" t="s">
        <v>1534</v>
      </c>
      <c r="J94" s="283"/>
      <c r="K94" s="294"/>
    </row>
    <row r="95" spans="2:11" ht="15" customHeight="1">
      <c r="B95" s="303"/>
      <c r="C95" s="283" t="s">
        <v>56</v>
      </c>
      <c r="D95" s="283"/>
      <c r="E95" s="283"/>
      <c r="F95" s="302" t="s">
        <v>1500</v>
      </c>
      <c r="G95" s="301"/>
      <c r="H95" s="283" t="s">
        <v>1537</v>
      </c>
      <c r="I95" s="283" t="s">
        <v>1534</v>
      </c>
      <c r="J95" s="283"/>
      <c r="K95" s="294"/>
    </row>
    <row r="96" spans="2:11" ht="15" customHeight="1">
      <c r="B96" s="306"/>
      <c r="C96" s="307"/>
      <c r="D96" s="307"/>
      <c r="E96" s="307"/>
      <c r="F96" s="307"/>
      <c r="G96" s="307"/>
      <c r="H96" s="307"/>
      <c r="I96" s="307"/>
      <c r="J96" s="307"/>
      <c r="K96" s="308"/>
    </row>
    <row r="97" spans="2:11" ht="18.75" customHeight="1">
      <c r="B97" s="309"/>
      <c r="C97" s="310"/>
      <c r="D97" s="310"/>
      <c r="E97" s="310"/>
      <c r="F97" s="310"/>
      <c r="G97" s="310"/>
      <c r="H97" s="310"/>
      <c r="I97" s="310"/>
      <c r="J97" s="310"/>
      <c r="K97" s="309"/>
    </row>
    <row r="98" spans="2:11" ht="18.75" customHeight="1">
      <c r="B98" s="289"/>
      <c r="C98" s="289"/>
      <c r="D98" s="289"/>
      <c r="E98" s="289"/>
      <c r="F98" s="289"/>
      <c r="G98" s="289"/>
      <c r="H98" s="289"/>
      <c r="I98" s="289"/>
      <c r="J98" s="289"/>
      <c r="K98" s="289"/>
    </row>
    <row r="99" spans="2:11" ht="7.5" customHeight="1">
      <c r="B99" s="290"/>
      <c r="C99" s="291"/>
      <c r="D99" s="291"/>
      <c r="E99" s="291"/>
      <c r="F99" s="291"/>
      <c r="G99" s="291"/>
      <c r="H99" s="291"/>
      <c r="I99" s="291"/>
      <c r="J99" s="291"/>
      <c r="K99" s="292"/>
    </row>
    <row r="100" spans="2:11" ht="45" customHeight="1">
      <c r="B100" s="293"/>
      <c r="C100" s="398" t="s">
        <v>1538</v>
      </c>
      <c r="D100" s="398"/>
      <c r="E100" s="398"/>
      <c r="F100" s="398"/>
      <c r="G100" s="398"/>
      <c r="H100" s="398"/>
      <c r="I100" s="398"/>
      <c r="J100" s="398"/>
      <c r="K100" s="294"/>
    </row>
    <row r="101" spans="2:11" ht="17.25" customHeight="1">
      <c r="B101" s="293"/>
      <c r="C101" s="295" t="s">
        <v>1494</v>
      </c>
      <c r="D101" s="295"/>
      <c r="E101" s="295"/>
      <c r="F101" s="295" t="s">
        <v>1495</v>
      </c>
      <c r="G101" s="296"/>
      <c r="H101" s="295" t="s">
        <v>146</v>
      </c>
      <c r="I101" s="295" t="s">
        <v>65</v>
      </c>
      <c r="J101" s="295" t="s">
        <v>1496</v>
      </c>
      <c r="K101" s="294"/>
    </row>
    <row r="102" spans="2:11" ht="17.25" customHeight="1">
      <c r="B102" s="293"/>
      <c r="C102" s="297" t="s">
        <v>1497</v>
      </c>
      <c r="D102" s="297"/>
      <c r="E102" s="297"/>
      <c r="F102" s="298" t="s">
        <v>1498</v>
      </c>
      <c r="G102" s="299"/>
      <c r="H102" s="297"/>
      <c r="I102" s="297"/>
      <c r="J102" s="297" t="s">
        <v>1499</v>
      </c>
      <c r="K102" s="294"/>
    </row>
    <row r="103" spans="2:11" ht="5.25" customHeight="1">
      <c r="B103" s="293"/>
      <c r="C103" s="295"/>
      <c r="D103" s="295"/>
      <c r="E103" s="295"/>
      <c r="F103" s="295"/>
      <c r="G103" s="311"/>
      <c r="H103" s="295"/>
      <c r="I103" s="295"/>
      <c r="J103" s="295"/>
      <c r="K103" s="294"/>
    </row>
    <row r="104" spans="2:11" ht="15" customHeight="1">
      <c r="B104" s="293"/>
      <c r="C104" s="283" t="s">
        <v>61</v>
      </c>
      <c r="D104" s="300"/>
      <c r="E104" s="300"/>
      <c r="F104" s="302" t="s">
        <v>1500</v>
      </c>
      <c r="G104" s="311"/>
      <c r="H104" s="283" t="s">
        <v>1539</v>
      </c>
      <c r="I104" s="283" t="s">
        <v>1502</v>
      </c>
      <c r="J104" s="283">
        <v>20</v>
      </c>
      <c r="K104" s="294"/>
    </row>
    <row r="105" spans="2:11" ht="15" customHeight="1">
      <c r="B105" s="293"/>
      <c r="C105" s="283" t="s">
        <v>1503</v>
      </c>
      <c r="D105" s="283"/>
      <c r="E105" s="283"/>
      <c r="F105" s="302" t="s">
        <v>1500</v>
      </c>
      <c r="G105" s="283"/>
      <c r="H105" s="283" t="s">
        <v>1539</v>
      </c>
      <c r="I105" s="283" t="s">
        <v>1502</v>
      </c>
      <c r="J105" s="283">
        <v>120</v>
      </c>
      <c r="K105" s="294"/>
    </row>
    <row r="106" spans="2:11" ht="15" customHeight="1">
      <c r="B106" s="303"/>
      <c r="C106" s="283" t="s">
        <v>1505</v>
      </c>
      <c r="D106" s="283"/>
      <c r="E106" s="283"/>
      <c r="F106" s="302" t="s">
        <v>1506</v>
      </c>
      <c r="G106" s="283"/>
      <c r="H106" s="283" t="s">
        <v>1539</v>
      </c>
      <c r="I106" s="283" t="s">
        <v>1502</v>
      </c>
      <c r="J106" s="283">
        <v>50</v>
      </c>
      <c r="K106" s="294"/>
    </row>
    <row r="107" spans="2:11" ht="15" customHeight="1">
      <c r="B107" s="303"/>
      <c r="C107" s="283" t="s">
        <v>1508</v>
      </c>
      <c r="D107" s="283"/>
      <c r="E107" s="283"/>
      <c r="F107" s="302" t="s">
        <v>1500</v>
      </c>
      <c r="G107" s="283"/>
      <c r="H107" s="283" t="s">
        <v>1539</v>
      </c>
      <c r="I107" s="283" t="s">
        <v>1510</v>
      </c>
      <c r="J107" s="283"/>
      <c r="K107" s="294"/>
    </row>
    <row r="108" spans="2:11" ht="15" customHeight="1">
      <c r="B108" s="303"/>
      <c r="C108" s="283" t="s">
        <v>1519</v>
      </c>
      <c r="D108" s="283"/>
      <c r="E108" s="283"/>
      <c r="F108" s="302" t="s">
        <v>1506</v>
      </c>
      <c r="G108" s="283"/>
      <c r="H108" s="283" t="s">
        <v>1539</v>
      </c>
      <c r="I108" s="283" t="s">
        <v>1502</v>
      </c>
      <c r="J108" s="283">
        <v>50</v>
      </c>
      <c r="K108" s="294"/>
    </row>
    <row r="109" spans="2:11" ht="15" customHeight="1">
      <c r="B109" s="303"/>
      <c r="C109" s="283" t="s">
        <v>1527</v>
      </c>
      <c r="D109" s="283"/>
      <c r="E109" s="283"/>
      <c r="F109" s="302" t="s">
        <v>1506</v>
      </c>
      <c r="G109" s="283"/>
      <c r="H109" s="283" t="s">
        <v>1539</v>
      </c>
      <c r="I109" s="283" t="s">
        <v>1502</v>
      </c>
      <c r="J109" s="283">
        <v>50</v>
      </c>
      <c r="K109" s="294"/>
    </row>
    <row r="110" spans="2:11" ht="15" customHeight="1">
      <c r="B110" s="303"/>
      <c r="C110" s="283" t="s">
        <v>1525</v>
      </c>
      <c r="D110" s="283"/>
      <c r="E110" s="283"/>
      <c r="F110" s="302" t="s">
        <v>1506</v>
      </c>
      <c r="G110" s="283"/>
      <c r="H110" s="283" t="s">
        <v>1539</v>
      </c>
      <c r="I110" s="283" t="s">
        <v>1502</v>
      </c>
      <c r="J110" s="283">
        <v>50</v>
      </c>
      <c r="K110" s="294"/>
    </row>
    <row r="111" spans="2:11" ht="15" customHeight="1">
      <c r="B111" s="303"/>
      <c r="C111" s="283" t="s">
        <v>61</v>
      </c>
      <c r="D111" s="283"/>
      <c r="E111" s="283"/>
      <c r="F111" s="302" t="s">
        <v>1500</v>
      </c>
      <c r="G111" s="283"/>
      <c r="H111" s="283" t="s">
        <v>1540</v>
      </c>
      <c r="I111" s="283" t="s">
        <v>1502</v>
      </c>
      <c r="J111" s="283">
        <v>20</v>
      </c>
      <c r="K111" s="294"/>
    </row>
    <row r="112" spans="2:11" ht="15" customHeight="1">
      <c r="B112" s="303"/>
      <c r="C112" s="283" t="s">
        <v>1541</v>
      </c>
      <c r="D112" s="283"/>
      <c r="E112" s="283"/>
      <c r="F112" s="302" t="s">
        <v>1500</v>
      </c>
      <c r="G112" s="283"/>
      <c r="H112" s="283" t="s">
        <v>1542</v>
      </c>
      <c r="I112" s="283" t="s">
        <v>1502</v>
      </c>
      <c r="J112" s="283">
        <v>120</v>
      </c>
      <c r="K112" s="294"/>
    </row>
    <row r="113" spans="2:11" ht="15" customHeight="1">
      <c r="B113" s="303"/>
      <c r="C113" s="283" t="s">
        <v>46</v>
      </c>
      <c r="D113" s="283"/>
      <c r="E113" s="283"/>
      <c r="F113" s="302" t="s">
        <v>1500</v>
      </c>
      <c r="G113" s="283"/>
      <c r="H113" s="283" t="s">
        <v>1543</v>
      </c>
      <c r="I113" s="283" t="s">
        <v>1534</v>
      </c>
      <c r="J113" s="283"/>
      <c r="K113" s="294"/>
    </row>
    <row r="114" spans="2:11" ht="15" customHeight="1">
      <c r="B114" s="303"/>
      <c r="C114" s="283" t="s">
        <v>56</v>
      </c>
      <c r="D114" s="283"/>
      <c r="E114" s="283"/>
      <c r="F114" s="302" t="s">
        <v>1500</v>
      </c>
      <c r="G114" s="283"/>
      <c r="H114" s="283" t="s">
        <v>1544</v>
      </c>
      <c r="I114" s="283" t="s">
        <v>1534</v>
      </c>
      <c r="J114" s="283"/>
      <c r="K114" s="294"/>
    </row>
    <row r="115" spans="2:11" ht="15" customHeight="1">
      <c r="B115" s="303"/>
      <c r="C115" s="283" t="s">
        <v>65</v>
      </c>
      <c r="D115" s="283"/>
      <c r="E115" s="283"/>
      <c r="F115" s="302" t="s">
        <v>1500</v>
      </c>
      <c r="G115" s="283"/>
      <c r="H115" s="283" t="s">
        <v>1545</v>
      </c>
      <c r="I115" s="283" t="s">
        <v>1546</v>
      </c>
      <c r="J115" s="283"/>
      <c r="K115" s="294"/>
    </row>
    <row r="116" spans="2:11" ht="15" customHeight="1">
      <c r="B116" s="306"/>
      <c r="C116" s="312"/>
      <c r="D116" s="312"/>
      <c r="E116" s="312"/>
      <c r="F116" s="312"/>
      <c r="G116" s="312"/>
      <c r="H116" s="312"/>
      <c r="I116" s="312"/>
      <c r="J116" s="312"/>
      <c r="K116" s="308"/>
    </row>
    <row r="117" spans="2:11" ht="18.75" customHeight="1">
      <c r="B117" s="313"/>
      <c r="C117" s="279"/>
      <c r="D117" s="279"/>
      <c r="E117" s="279"/>
      <c r="F117" s="314"/>
      <c r="G117" s="279"/>
      <c r="H117" s="279"/>
      <c r="I117" s="279"/>
      <c r="J117" s="279"/>
      <c r="K117" s="313"/>
    </row>
    <row r="118" spans="2:11" ht="18.75" customHeight="1">
      <c r="B118" s="289"/>
      <c r="C118" s="289"/>
      <c r="D118" s="289"/>
      <c r="E118" s="289"/>
      <c r="F118" s="289"/>
      <c r="G118" s="289"/>
      <c r="H118" s="289"/>
      <c r="I118" s="289"/>
      <c r="J118" s="289"/>
      <c r="K118" s="289"/>
    </row>
    <row r="119" spans="2:11" ht="7.5" customHeight="1">
      <c r="B119" s="315"/>
      <c r="C119" s="316"/>
      <c r="D119" s="316"/>
      <c r="E119" s="316"/>
      <c r="F119" s="316"/>
      <c r="G119" s="316"/>
      <c r="H119" s="316"/>
      <c r="I119" s="316"/>
      <c r="J119" s="316"/>
      <c r="K119" s="317"/>
    </row>
    <row r="120" spans="2:11" ht="45" customHeight="1">
      <c r="B120" s="318"/>
      <c r="C120" s="397" t="s">
        <v>1547</v>
      </c>
      <c r="D120" s="397"/>
      <c r="E120" s="397"/>
      <c r="F120" s="397"/>
      <c r="G120" s="397"/>
      <c r="H120" s="397"/>
      <c r="I120" s="397"/>
      <c r="J120" s="397"/>
      <c r="K120" s="319"/>
    </row>
    <row r="121" spans="2:11" ht="17.25" customHeight="1">
      <c r="B121" s="320"/>
      <c r="C121" s="295" t="s">
        <v>1494</v>
      </c>
      <c r="D121" s="295"/>
      <c r="E121" s="295"/>
      <c r="F121" s="295" t="s">
        <v>1495</v>
      </c>
      <c r="G121" s="296"/>
      <c r="H121" s="295" t="s">
        <v>146</v>
      </c>
      <c r="I121" s="295" t="s">
        <v>65</v>
      </c>
      <c r="J121" s="295" t="s">
        <v>1496</v>
      </c>
      <c r="K121" s="321"/>
    </row>
    <row r="122" spans="2:11" ht="17.25" customHeight="1">
      <c r="B122" s="320"/>
      <c r="C122" s="297" t="s">
        <v>1497</v>
      </c>
      <c r="D122" s="297"/>
      <c r="E122" s="297"/>
      <c r="F122" s="298" t="s">
        <v>1498</v>
      </c>
      <c r="G122" s="299"/>
      <c r="H122" s="297"/>
      <c r="I122" s="297"/>
      <c r="J122" s="297" t="s">
        <v>1499</v>
      </c>
      <c r="K122" s="321"/>
    </row>
    <row r="123" spans="2:11" ht="5.25" customHeight="1">
      <c r="B123" s="322"/>
      <c r="C123" s="300"/>
      <c r="D123" s="300"/>
      <c r="E123" s="300"/>
      <c r="F123" s="300"/>
      <c r="G123" s="283"/>
      <c r="H123" s="300"/>
      <c r="I123" s="300"/>
      <c r="J123" s="300"/>
      <c r="K123" s="323"/>
    </row>
    <row r="124" spans="2:11" ht="15" customHeight="1">
      <c r="B124" s="322"/>
      <c r="C124" s="283" t="s">
        <v>1503</v>
      </c>
      <c r="D124" s="300"/>
      <c r="E124" s="300"/>
      <c r="F124" s="302" t="s">
        <v>1500</v>
      </c>
      <c r="G124" s="283"/>
      <c r="H124" s="283" t="s">
        <v>1539</v>
      </c>
      <c r="I124" s="283" t="s">
        <v>1502</v>
      </c>
      <c r="J124" s="283">
        <v>120</v>
      </c>
      <c r="K124" s="324"/>
    </row>
    <row r="125" spans="2:11" ht="15" customHeight="1">
      <c r="B125" s="322"/>
      <c r="C125" s="283" t="s">
        <v>1548</v>
      </c>
      <c r="D125" s="283"/>
      <c r="E125" s="283"/>
      <c r="F125" s="302" t="s">
        <v>1500</v>
      </c>
      <c r="G125" s="283"/>
      <c r="H125" s="283" t="s">
        <v>1549</v>
      </c>
      <c r="I125" s="283" t="s">
        <v>1502</v>
      </c>
      <c r="J125" s="283" t="s">
        <v>1550</v>
      </c>
      <c r="K125" s="324"/>
    </row>
    <row r="126" spans="2:11" ht="15" customHeight="1">
      <c r="B126" s="322"/>
      <c r="C126" s="283" t="s">
        <v>1449</v>
      </c>
      <c r="D126" s="283"/>
      <c r="E126" s="283"/>
      <c r="F126" s="302" t="s">
        <v>1500</v>
      </c>
      <c r="G126" s="283"/>
      <c r="H126" s="283" t="s">
        <v>1551</v>
      </c>
      <c r="I126" s="283" t="s">
        <v>1502</v>
      </c>
      <c r="J126" s="283" t="s">
        <v>1550</v>
      </c>
      <c r="K126" s="324"/>
    </row>
    <row r="127" spans="2:11" ht="15" customHeight="1">
      <c r="B127" s="322"/>
      <c r="C127" s="283" t="s">
        <v>1511</v>
      </c>
      <c r="D127" s="283"/>
      <c r="E127" s="283"/>
      <c r="F127" s="302" t="s">
        <v>1506</v>
      </c>
      <c r="G127" s="283"/>
      <c r="H127" s="283" t="s">
        <v>1512</v>
      </c>
      <c r="I127" s="283" t="s">
        <v>1502</v>
      </c>
      <c r="J127" s="283">
        <v>15</v>
      </c>
      <c r="K127" s="324"/>
    </row>
    <row r="128" spans="2:11" ht="15" customHeight="1">
      <c r="B128" s="322"/>
      <c r="C128" s="304" t="s">
        <v>1513</v>
      </c>
      <c r="D128" s="304"/>
      <c r="E128" s="304"/>
      <c r="F128" s="305" t="s">
        <v>1506</v>
      </c>
      <c r="G128" s="304"/>
      <c r="H128" s="304" t="s">
        <v>1514</v>
      </c>
      <c r="I128" s="304" t="s">
        <v>1502</v>
      </c>
      <c r="J128" s="304">
        <v>15</v>
      </c>
      <c r="K128" s="324"/>
    </row>
    <row r="129" spans="2:11" ht="15" customHeight="1">
      <c r="B129" s="322"/>
      <c r="C129" s="304" t="s">
        <v>1515</v>
      </c>
      <c r="D129" s="304"/>
      <c r="E129" s="304"/>
      <c r="F129" s="305" t="s">
        <v>1506</v>
      </c>
      <c r="G129" s="304"/>
      <c r="H129" s="304" t="s">
        <v>1516</v>
      </c>
      <c r="I129" s="304" t="s">
        <v>1502</v>
      </c>
      <c r="J129" s="304">
        <v>20</v>
      </c>
      <c r="K129" s="324"/>
    </row>
    <row r="130" spans="2:11" ht="15" customHeight="1">
      <c r="B130" s="322"/>
      <c r="C130" s="304" t="s">
        <v>1517</v>
      </c>
      <c r="D130" s="304"/>
      <c r="E130" s="304"/>
      <c r="F130" s="305" t="s">
        <v>1506</v>
      </c>
      <c r="G130" s="304"/>
      <c r="H130" s="304" t="s">
        <v>1518</v>
      </c>
      <c r="I130" s="304" t="s">
        <v>1502</v>
      </c>
      <c r="J130" s="304">
        <v>20</v>
      </c>
      <c r="K130" s="324"/>
    </row>
    <row r="131" spans="2:11" ht="15" customHeight="1">
      <c r="B131" s="322"/>
      <c r="C131" s="283" t="s">
        <v>1505</v>
      </c>
      <c r="D131" s="283"/>
      <c r="E131" s="283"/>
      <c r="F131" s="302" t="s">
        <v>1506</v>
      </c>
      <c r="G131" s="283"/>
      <c r="H131" s="283" t="s">
        <v>1539</v>
      </c>
      <c r="I131" s="283" t="s">
        <v>1502</v>
      </c>
      <c r="J131" s="283">
        <v>50</v>
      </c>
      <c r="K131" s="324"/>
    </row>
    <row r="132" spans="2:11" ht="15" customHeight="1">
      <c r="B132" s="322"/>
      <c r="C132" s="283" t="s">
        <v>1519</v>
      </c>
      <c r="D132" s="283"/>
      <c r="E132" s="283"/>
      <c r="F132" s="302" t="s">
        <v>1506</v>
      </c>
      <c r="G132" s="283"/>
      <c r="H132" s="283" t="s">
        <v>1539</v>
      </c>
      <c r="I132" s="283" t="s">
        <v>1502</v>
      </c>
      <c r="J132" s="283">
        <v>50</v>
      </c>
      <c r="K132" s="324"/>
    </row>
    <row r="133" spans="2:11" ht="15" customHeight="1">
      <c r="B133" s="322"/>
      <c r="C133" s="283" t="s">
        <v>1525</v>
      </c>
      <c r="D133" s="283"/>
      <c r="E133" s="283"/>
      <c r="F133" s="302" t="s">
        <v>1506</v>
      </c>
      <c r="G133" s="283"/>
      <c r="H133" s="283" t="s">
        <v>1539</v>
      </c>
      <c r="I133" s="283" t="s">
        <v>1502</v>
      </c>
      <c r="J133" s="283">
        <v>50</v>
      </c>
      <c r="K133" s="324"/>
    </row>
    <row r="134" spans="2:11" ht="15" customHeight="1">
      <c r="B134" s="322"/>
      <c r="C134" s="283" t="s">
        <v>1527</v>
      </c>
      <c r="D134" s="283"/>
      <c r="E134" s="283"/>
      <c r="F134" s="302" t="s">
        <v>1506</v>
      </c>
      <c r="G134" s="283"/>
      <c r="H134" s="283" t="s">
        <v>1539</v>
      </c>
      <c r="I134" s="283" t="s">
        <v>1502</v>
      </c>
      <c r="J134" s="283">
        <v>50</v>
      </c>
      <c r="K134" s="324"/>
    </row>
    <row r="135" spans="2:11" ht="15" customHeight="1">
      <c r="B135" s="322"/>
      <c r="C135" s="283" t="s">
        <v>151</v>
      </c>
      <c r="D135" s="283"/>
      <c r="E135" s="283"/>
      <c r="F135" s="302" t="s">
        <v>1506</v>
      </c>
      <c r="G135" s="283"/>
      <c r="H135" s="283" t="s">
        <v>1552</v>
      </c>
      <c r="I135" s="283" t="s">
        <v>1502</v>
      </c>
      <c r="J135" s="283">
        <v>255</v>
      </c>
      <c r="K135" s="324"/>
    </row>
    <row r="136" spans="2:11" ht="15" customHeight="1">
      <c r="B136" s="322"/>
      <c r="C136" s="283" t="s">
        <v>1529</v>
      </c>
      <c r="D136" s="283"/>
      <c r="E136" s="283"/>
      <c r="F136" s="302" t="s">
        <v>1500</v>
      </c>
      <c r="G136" s="283"/>
      <c r="H136" s="283" t="s">
        <v>1553</v>
      </c>
      <c r="I136" s="283" t="s">
        <v>1531</v>
      </c>
      <c r="J136" s="283"/>
      <c r="K136" s="324"/>
    </row>
    <row r="137" spans="2:11" ht="15" customHeight="1">
      <c r="B137" s="322"/>
      <c r="C137" s="283" t="s">
        <v>1532</v>
      </c>
      <c r="D137" s="283"/>
      <c r="E137" s="283"/>
      <c r="F137" s="302" t="s">
        <v>1500</v>
      </c>
      <c r="G137" s="283"/>
      <c r="H137" s="283" t="s">
        <v>1554</v>
      </c>
      <c r="I137" s="283" t="s">
        <v>1534</v>
      </c>
      <c r="J137" s="283"/>
      <c r="K137" s="324"/>
    </row>
    <row r="138" spans="2:11" ht="15" customHeight="1">
      <c r="B138" s="322"/>
      <c r="C138" s="283" t="s">
        <v>1535</v>
      </c>
      <c r="D138" s="283"/>
      <c r="E138" s="283"/>
      <c r="F138" s="302" t="s">
        <v>1500</v>
      </c>
      <c r="G138" s="283"/>
      <c r="H138" s="283" t="s">
        <v>1535</v>
      </c>
      <c r="I138" s="283" t="s">
        <v>1534</v>
      </c>
      <c r="J138" s="283"/>
      <c r="K138" s="324"/>
    </row>
    <row r="139" spans="2:11" ht="15" customHeight="1">
      <c r="B139" s="322"/>
      <c r="C139" s="283" t="s">
        <v>46</v>
      </c>
      <c r="D139" s="283"/>
      <c r="E139" s="283"/>
      <c r="F139" s="302" t="s">
        <v>1500</v>
      </c>
      <c r="G139" s="283"/>
      <c r="H139" s="283" t="s">
        <v>1555</v>
      </c>
      <c r="I139" s="283" t="s">
        <v>1534</v>
      </c>
      <c r="J139" s="283"/>
      <c r="K139" s="324"/>
    </row>
    <row r="140" spans="2:11" ht="15" customHeight="1">
      <c r="B140" s="322"/>
      <c r="C140" s="283" t="s">
        <v>1556</v>
      </c>
      <c r="D140" s="283"/>
      <c r="E140" s="283"/>
      <c r="F140" s="302" t="s">
        <v>1500</v>
      </c>
      <c r="G140" s="283"/>
      <c r="H140" s="283" t="s">
        <v>1557</v>
      </c>
      <c r="I140" s="283" t="s">
        <v>1534</v>
      </c>
      <c r="J140" s="283"/>
      <c r="K140" s="324"/>
    </row>
    <row r="141" spans="2:11" ht="15" customHeight="1">
      <c r="B141" s="325"/>
      <c r="C141" s="326"/>
      <c r="D141" s="326"/>
      <c r="E141" s="326"/>
      <c r="F141" s="326"/>
      <c r="G141" s="326"/>
      <c r="H141" s="326"/>
      <c r="I141" s="326"/>
      <c r="J141" s="326"/>
      <c r="K141" s="327"/>
    </row>
    <row r="142" spans="2:11" ht="18.75" customHeight="1">
      <c r="B142" s="279"/>
      <c r="C142" s="279"/>
      <c r="D142" s="279"/>
      <c r="E142" s="279"/>
      <c r="F142" s="314"/>
      <c r="G142" s="279"/>
      <c r="H142" s="279"/>
      <c r="I142" s="279"/>
      <c r="J142" s="279"/>
      <c r="K142" s="279"/>
    </row>
    <row r="143" spans="2:11" ht="18.75" customHeight="1">
      <c r="B143" s="289"/>
      <c r="C143" s="289"/>
      <c r="D143" s="289"/>
      <c r="E143" s="289"/>
      <c r="F143" s="289"/>
      <c r="G143" s="289"/>
      <c r="H143" s="289"/>
      <c r="I143" s="289"/>
      <c r="J143" s="289"/>
      <c r="K143" s="289"/>
    </row>
    <row r="144" spans="2:11" ht="7.5" customHeight="1">
      <c r="B144" s="290"/>
      <c r="C144" s="291"/>
      <c r="D144" s="291"/>
      <c r="E144" s="291"/>
      <c r="F144" s="291"/>
      <c r="G144" s="291"/>
      <c r="H144" s="291"/>
      <c r="I144" s="291"/>
      <c r="J144" s="291"/>
      <c r="K144" s="292"/>
    </row>
    <row r="145" spans="2:11" ht="45" customHeight="1">
      <c r="B145" s="293"/>
      <c r="C145" s="398" t="s">
        <v>1558</v>
      </c>
      <c r="D145" s="398"/>
      <c r="E145" s="398"/>
      <c r="F145" s="398"/>
      <c r="G145" s="398"/>
      <c r="H145" s="398"/>
      <c r="I145" s="398"/>
      <c r="J145" s="398"/>
      <c r="K145" s="294"/>
    </row>
    <row r="146" spans="2:11" ht="17.25" customHeight="1">
      <c r="B146" s="293"/>
      <c r="C146" s="295" t="s">
        <v>1494</v>
      </c>
      <c r="D146" s="295"/>
      <c r="E146" s="295"/>
      <c r="F146" s="295" t="s">
        <v>1495</v>
      </c>
      <c r="G146" s="296"/>
      <c r="H146" s="295" t="s">
        <v>146</v>
      </c>
      <c r="I146" s="295" t="s">
        <v>65</v>
      </c>
      <c r="J146" s="295" t="s">
        <v>1496</v>
      </c>
      <c r="K146" s="294"/>
    </row>
    <row r="147" spans="2:11" ht="17.25" customHeight="1">
      <c r="B147" s="293"/>
      <c r="C147" s="297" t="s">
        <v>1497</v>
      </c>
      <c r="D147" s="297"/>
      <c r="E147" s="297"/>
      <c r="F147" s="298" t="s">
        <v>1498</v>
      </c>
      <c r="G147" s="299"/>
      <c r="H147" s="297"/>
      <c r="I147" s="297"/>
      <c r="J147" s="297" t="s">
        <v>1499</v>
      </c>
      <c r="K147" s="294"/>
    </row>
    <row r="148" spans="2:11" ht="5.25" customHeight="1">
      <c r="B148" s="303"/>
      <c r="C148" s="300"/>
      <c r="D148" s="300"/>
      <c r="E148" s="300"/>
      <c r="F148" s="300"/>
      <c r="G148" s="301"/>
      <c r="H148" s="300"/>
      <c r="I148" s="300"/>
      <c r="J148" s="300"/>
      <c r="K148" s="324"/>
    </row>
    <row r="149" spans="2:11" ht="15" customHeight="1">
      <c r="B149" s="303"/>
      <c r="C149" s="328" t="s">
        <v>1503</v>
      </c>
      <c r="D149" s="283"/>
      <c r="E149" s="283"/>
      <c r="F149" s="329" t="s">
        <v>1500</v>
      </c>
      <c r="G149" s="283"/>
      <c r="H149" s="328" t="s">
        <v>1539</v>
      </c>
      <c r="I149" s="328" t="s">
        <v>1502</v>
      </c>
      <c r="J149" s="328">
        <v>120</v>
      </c>
      <c r="K149" s="324"/>
    </row>
    <row r="150" spans="2:11" ht="15" customHeight="1">
      <c r="B150" s="303"/>
      <c r="C150" s="328" t="s">
        <v>1548</v>
      </c>
      <c r="D150" s="283"/>
      <c r="E150" s="283"/>
      <c r="F150" s="329" t="s">
        <v>1500</v>
      </c>
      <c r="G150" s="283"/>
      <c r="H150" s="328" t="s">
        <v>1559</v>
      </c>
      <c r="I150" s="328" t="s">
        <v>1502</v>
      </c>
      <c r="J150" s="328" t="s">
        <v>1550</v>
      </c>
      <c r="K150" s="324"/>
    </row>
    <row r="151" spans="2:11" ht="15" customHeight="1">
      <c r="B151" s="303"/>
      <c r="C151" s="328" t="s">
        <v>1449</v>
      </c>
      <c r="D151" s="283"/>
      <c r="E151" s="283"/>
      <c r="F151" s="329" t="s">
        <v>1500</v>
      </c>
      <c r="G151" s="283"/>
      <c r="H151" s="328" t="s">
        <v>1560</v>
      </c>
      <c r="I151" s="328" t="s">
        <v>1502</v>
      </c>
      <c r="J151" s="328" t="s">
        <v>1550</v>
      </c>
      <c r="K151" s="324"/>
    </row>
    <row r="152" spans="2:11" ht="15" customHeight="1">
      <c r="B152" s="303"/>
      <c r="C152" s="328" t="s">
        <v>1505</v>
      </c>
      <c r="D152" s="283"/>
      <c r="E152" s="283"/>
      <c r="F152" s="329" t="s">
        <v>1506</v>
      </c>
      <c r="G152" s="283"/>
      <c r="H152" s="328" t="s">
        <v>1539</v>
      </c>
      <c r="I152" s="328" t="s">
        <v>1502</v>
      </c>
      <c r="J152" s="328">
        <v>50</v>
      </c>
      <c r="K152" s="324"/>
    </row>
    <row r="153" spans="2:11" ht="15" customHeight="1">
      <c r="B153" s="303"/>
      <c r="C153" s="328" t="s">
        <v>1508</v>
      </c>
      <c r="D153" s="283"/>
      <c r="E153" s="283"/>
      <c r="F153" s="329" t="s">
        <v>1500</v>
      </c>
      <c r="G153" s="283"/>
      <c r="H153" s="328" t="s">
        <v>1539</v>
      </c>
      <c r="I153" s="328" t="s">
        <v>1510</v>
      </c>
      <c r="J153" s="328"/>
      <c r="K153" s="324"/>
    </row>
    <row r="154" spans="2:11" ht="15" customHeight="1">
      <c r="B154" s="303"/>
      <c r="C154" s="328" t="s">
        <v>1519</v>
      </c>
      <c r="D154" s="283"/>
      <c r="E154" s="283"/>
      <c r="F154" s="329" t="s">
        <v>1506</v>
      </c>
      <c r="G154" s="283"/>
      <c r="H154" s="328" t="s">
        <v>1539</v>
      </c>
      <c r="I154" s="328" t="s">
        <v>1502</v>
      </c>
      <c r="J154" s="328">
        <v>50</v>
      </c>
      <c r="K154" s="324"/>
    </row>
    <row r="155" spans="2:11" ht="15" customHeight="1">
      <c r="B155" s="303"/>
      <c r="C155" s="328" t="s">
        <v>1527</v>
      </c>
      <c r="D155" s="283"/>
      <c r="E155" s="283"/>
      <c r="F155" s="329" t="s">
        <v>1506</v>
      </c>
      <c r="G155" s="283"/>
      <c r="H155" s="328" t="s">
        <v>1539</v>
      </c>
      <c r="I155" s="328" t="s">
        <v>1502</v>
      </c>
      <c r="J155" s="328">
        <v>50</v>
      </c>
      <c r="K155" s="324"/>
    </row>
    <row r="156" spans="2:11" ht="15" customHeight="1">
      <c r="B156" s="303"/>
      <c r="C156" s="328" t="s">
        <v>1525</v>
      </c>
      <c r="D156" s="283"/>
      <c r="E156" s="283"/>
      <c r="F156" s="329" t="s">
        <v>1506</v>
      </c>
      <c r="G156" s="283"/>
      <c r="H156" s="328" t="s">
        <v>1539</v>
      </c>
      <c r="I156" s="328" t="s">
        <v>1502</v>
      </c>
      <c r="J156" s="328">
        <v>50</v>
      </c>
      <c r="K156" s="324"/>
    </row>
    <row r="157" spans="2:11" ht="15" customHeight="1">
      <c r="B157" s="303"/>
      <c r="C157" s="328" t="s">
        <v>135</v>
      </c>
      <c r="D157" s="283"/>
      <c r="E157" s="283"/>
      <c r="F157" s="329" t="s">
        <v>1500</v>
      </c>
      <c r="G157" s="283"/>
      <c r="H157" s="328" t="s">
        <v>1561</v>
      </c>
      <c r="I157" s="328" t="s">
        <v>1502</v>
      </c>
      <c r="J157" s="328" t="s">
        <v>1562</v>
      </c>
      <c r="K157" s="324"/>
    </row>
    <row r="158" spans="2:11" ht="15" customHeight="1">
      <c r="B158" s="303"/>
      <c r="C158" s="328" t="s">
        <v>1563</v>
      </c>
      <c r="D158" s="283"/>
      <c r="E158" s="283"/>
      <c r="F158" s="329" t="s">
        <v>1500</v>
      </c>
      <c r="G158" s="283"/>
      <c r="H158" s="328" t="s">
        <v>1564</v>
      </c>
      <c r="I158" s="328" t="s">
        <v>1534</v>
      </c>
      <c r="J158" s="328"/>
      <c r="K158" s="324"/>
    </row>
    <row r="159" spans="2:11" ht="15" customHeight="1">
      <c r="B159" s="330"/>
      <c r="C159" s="312"/>
      <c r="D159" s="312"/>
      <c r="E159" s="312"/>
      <c r="F159" s="312"/>
      <c r="G159" s="312"/>
      <c r="H159" s="312"/>
      <c r="I159" s="312"/>
      <c r="J159" s="312"/>
      <c r="K159" s="331"/>
    </row>
    <row r="160" spans="2:11" ht="18.75" customHeight="1">
      <c r="B160" s="279"/>
      <c r="C160" s="283"/>
      <c r="D160" s="283"/>
      <c r="E160" s="283"/>
      <c r="F160" s="302"/>
      <c r="G160" s="283"/>
      <c r="H160" s="283"/>
      <c r="I160" s="283"/>
      <c r="J160" s="283"/>
      <c r="K160" s="279"/>
    </row>
    <row r="161" spans="2:11" ht="18.75" customHeight="1">
      <c r="B161" s="289"/>
      <c r="C161" s="289"/>
      <c r="D161" s="289"/>
      <c r="E161" s="289"/>
      <c r="F161" s="289"/>
      <c r="G161" s="289"/>
      <c r="H161" s="289"/>
      <c r="I161" s="289"/>
      <c r="J161" s="289"/>
      <c r="K161" s="289"/>
    </row>
    <row r="162" spans="2:11" ht="7.5" customHeight="1">
      <c r="B162" s="271"/>
      <c r="C162" s="272"/>
      <c r="D162" s="272"/>
      <c r="E162" s="272"/>
      <c r="F162" s="272"/>
      <c r="G162" s="272"/>
      <c r="H162" s="272"/>
      <c r="I162" s="272"/>
      <c r="J162" s="272"/>
      <c r="K162" s="273"/>
    </row>
    <row r="163" spans="2:11" ht="45" customHeight="1">
      <c r="B163" s="274"/>
      <c r="C163" s="397" t="s">
        <v>1565</v>
      </c>
      <c r="D163" s="397"/>
      <c r="E163" s="397"/>
      <c r="F163" s="397"/>
      <c r="G163" s="397"/>
      <c r="H163" s="397"/>
      <c r="I163" s="397"/>
      <c r="J163" s="397"/>
      <c r="K163" s="275"/>
    </row>
    <row r="164" spans="2:11" ht="17.25" customHeight="1">
      <c r="B164" s="274"/>
      <c r="C164" s="295" t="s">
        <v>1494</v>
      </c>
      <c r="D164" s="295"/>
      <c r="E164" s="295"/>
      <c r="F164" s="295" t="s">
        <v>1495</v>
      </c>
      <c r="G164" s="332"/>
      <c r="H164" s="333" t="s">
        <v>146</v>
      </c>
      <c r="I164" s="333" t="s">
        <v>65</v>
      </c>
      <c r="J164" s="295" t="s">
        <v>1496</v>
      </c>
      <c r="K164" s="275"/>
    </row>
    <row r="165" spans="2:11" ht="17.25" customHeight="1">
      <c r="B165" s="276"/>
      <c r="C165" s="297" t="s">
        <v>1497</v>
      </c>
      <c r="D165" s="297"/>
      <c r="E165" s="297"/>
      <c r="F165" s="298" t="s">
        <v>1498</v>
      </c>
      <c r="G165" s="334"/>
      <c r="H165" s="335"/>
      <c r="I165" s="335"/>
      <c r="J165" s="297" t="s">
        <v>1499</v>
      </c>
      <c r="K165" s="277"/>
    </row>
    <row r="166" spans="2:11" ht="5.25" customHeight="1">
      <c r="B166" s="303"/>
      <c r="C166" s="300"/>
      <c r="D166" s="300"/>
      <c r="E166" s="300"/>
      <c r="F166" s="300"/>
      <c r="G166" s="301"/>
      <c r="H166" s="300"/>
      <c r="I166" s="300"/>
      <c r="J166" s="300"/>
      <c r="K166" s="324"/>
    </row>
    <row r="167" spans="2:11" ht="15" customHeight="1">
      <c r="B167" s="303"/>
      <c r="C167" s="283" t="s">
        <v>1503</v>
      </c>
      <c r="D167" s="283"/>
      <c r="E167" s="283"/>
      <c r="F167" s="302" t="s">
        <v>1500</v>
      </c>
      <c r="G167" s="283"/>
      <c r="H167" s="283" t="s">
        <v>1539</v>
      </c>
      <c r="I167" s="283" t="s">
        <v>1502</v>
      </c>
      <c r="J167" s="283">
        <v>120</v>
      </c>
      <c r="K167" s="324"/>
    </row>
    <row r="168" spans="2:11" ht="15" customHeight="1">
      <c r="B168" s="303"/>
      <c r="C168" s="283" t="s">
        <v>1548</v>
      </c>
      <c r="D168" s="283"/>
      <c r="E168" s="283"/>
      <c r="F168" s="302" t="s">
        <v>1500</v>
      </c>
      <c r="G168" s="283"/>
      <c r="H168" s="283" t="s">
        <v>1549</v>
      </c>
      <c r="I168" s="283" t="s">
        <v>1502</v>
      </c>
      <c r="J168" s="283" t="s">
        <v>1550</v>
      </c>
      <c r="K168" s="324"/>
    </row>
    <row r="169" spans="2:11" ht="15" customHeight="1">
      <c r="B169" s="303"/>
      <c r="C169" s="283" t="s">
        <v>1449</v>
      </c>
      <c r="D169" s="283"/>
      <c r="E169" s="283"/>
      <c r="F169" s="302" t="s">
        <v>1500</v>
      </c>
      <c r="G169" s="283"/>
      <c r="H169" s="283" t="s">
        <v>1566</v>
      </c>
      <c r="I169" s="283" t="s">
        <v>1502</v>
      </c>
      <c r="J169" s="283" t="s">
        <v>1550</v>
      </c>
      <c r="K169" s="324"/>
    </row>
    <row r="170" spans="2:11" ht="15" customHeight="1">
      <c r="B170" s="303"/>
      <c r="C170" s="283" t="s">
        <v>1505</v>
      </c>
      <c r="D170" s="283"/>
      <c r="E170" s="283"/>
      <c r="F170" s="302" t="s">
        <v>1506</v>
      </c>
      <c r="G170" s="283"/>
      <c r="H170" s="283" t="s">
        <v>1566</v>
      </c>
      <c r="I170" s="283" t="s">
        <v>1502</v>
      </c>
      <c r="J170" s="283">
        <v>50</v>
      </c>
      <c r="K170" s="324"/>
    </row>
    <row r="171" spans="2:11" ht="15" customHeight="1">
      <c r="B171" s="303"/>
      <c r="C171" s="283" t="s">
        <v>1508</v>
      </c>
      <c r="D171" s="283"/>
      <c r="E171" s="283"/>
      <c r="F171" s="302" t="s">
        <v>1500</v>
      </c>
      <c r="G171" s="283"/>
      <c r="H171" s="283" t="s">
        <v>1566</v>
      </c>
      <c r="I171" s="283" t="s">
        <v>1510</v>
      </c>
      <c r="J171" s="283"/>
      <c r="K171" s="324"/>
    </row>
    <row r="172" spans="2:11" ht="15" customHeight="1">
      <c r="B172" s="303"/>
      <c r="C172" s="283" t="s">
        <v>1519</v>
      </c>
      <c r="D172" s="283"/>
      <c r="E172" s="283"/>
      <c r="F172" s="302" t="s">
        <v>1506</v>
      </c>
      <c r="G172" s="283"/>
      <c r="H172" s="283" t="s">
        <v>1566</v>
      </c>
      <c r="I172" s="283" t="s">
        <v>1502</v>
      </c>
      <c r="J172" s="283">
        <v>50</v>
      </c>
      <c r="K172" s="324"/>
    </row>
    <row r="173" spans="2:11" ht="15" customHeight="1">
      <c r="B173" s="303"/>
      <c r="C173" s="283" t="s">
        <v>1527</v>
      </c>
      <c r="D173" s="283"/>
      <c r="E173" s="283"/>
      <c r="F173" s="302" t="s">
        <v>1506</v>
      </c>
      <c r="G173" s="283"/>
      <c r="H173" s="283" t="s">
        <v>1566</v>
      </c>
      <c r="I173" s="283" t="s">
        <v>1502</v>
      </c>
      <c r="J173" s="283">
        <v>50</v>
      </c>
      <c r="K173" s="324"/>
    </row>
    <row r="174" spans="2:11" ht="15" customHeight="1">
      <c r="B174" s="303"/>
      <c r="C174" s="283" t="s">
        <v>1525</v>
      </c>
      <c r="D174" s="283"/>
      <c r="E174" s="283"/>
      <c r="F174" s="302" t="s">
        <v>1506</v>
      </c>
      <c r="G174" s="283"/>
      <c r="H174" s="283" t="s">
        <v>1566</v>
      </c>
      <c r="I174" s="283" t="s">
        <v>1502</v>
      </c>
      <c r="J174" s="283">
        <v>50</v>
      </c>
      <c r="K174" s="324"/>
    </row>
    <row r="175" spans="2:11" ht="15" customHeight="1">
      <c r="B175" s="303"/>
      <c r="C175" s="283" t="s">
        <v>145</v>
      </c>
      <c r="D175" s="283"/>
      <c r="E175" s="283"/>
      <c r="F175" s="302" t="s">
        <v>1500</v>
      </c>
      <c r="G175" s="283"/>
      <c r="H175" s="283" t="s">
        <v>1567</v>
      </c>
      <c r="I175" s="283" t="s">
        <v>1568</v>
      </c>
      <c r="J175" s="283"/>
      <c r="K175" s="324"/>
    </row>
    <row r="176" spans="2:11" ht="15" customHeight="1">
      <c r="B176" s="303"/>
      <c r="C176" s="283" t="s">
        <v>65</v>
      </c>
      <c r="D176" s="283"/>
      <c r="E176" s="283"/>
      <c r="F176" s="302" t="s">
        <v>1500</v>
      </c>
      <c r="G176" s="283"/>
      <c r="H176" s="283" t="s">
        <v>1569</v>
      </c>
      <c r="I176" s="283" t="s">
        <v>1570</v>
      </c>
      <c r="J176" s="283">
        <v>1</v>
      </c>
      <c r="K176" s="324"/>
    </row>
    <row r="177" spans="2:11" ht="15" customHeight="1">
      <c r="B177" s="303"/>
      <c r="C177" s="283" t="s">
        <v>61</v>
      </c>
      <c r="D177" s="283"/>
      <c r="E177" s="283"/>
      <c r="F177" s="302" t="s">
        <v>1500</v>
      </c>
      <c r="G177" s="283"/>
      <c r="H177" s="283" t="s">
        <v>1571</v>
      </c>
      <c r="I177" s="283" t="s">
        <v>1502</v>
      </c>
      <c r="J177" s="283">
        <v>20</v>
      </c>
      <c r="K177" s="324"/>
    </row>
    <row r="178" spans="2:11" ht="15" customHeight="1">
      <c r="B178" s="303"/>
      <c r="C178" s="283" t="s">
        <v>146</v>
      </c>
      <c r="D178" s="283"/>
      <c r="E178" s="283"/>
      <c r="F178" s="302" t="s">
        <v>1500</v>
      </c>
      <c r="G178" s="283"/>
      <c r="H178" s="283" t="s">
        <v>1572</v>
      </c>
      <c r="I178" s="283" t="s">
        <v>1502</v>
      </c>
      <c r="J178" s="283">
        <v>255</v>
      </c>
      <c r="K178" s="324"/>
    </row>
    <row r="179" spans="2:11" ht="15" customHeight="1">
      <c r="B179" s="303"/>
      <c r="C179" s="283" t="s">
        <v>147</v>
      </c>
      <c r="D179" s="283"/>
      <c r="E179" s="283"/>
      <c r="F179" s="302" t="s">
        <v>1500</v>
      </c>
      <c r="G179" s="283"/>
      <c r="H179" s="283" t="s">
        <v>1465</v>
      </c>
      <c r="I179" s="283" t="s">
        <v>1502</v>
      </c>
      <c r="J179" s="283">
        <v>10</v>
      </c>
      <c r="K179" s="324"/>
    </row>
    <row r="180" spans="2:11" ht="15" customHeight="1">
      <c r="B180" s="303"/>
      <c r="C180" s="283" t="s">
        <v>148</v>
      </c>
      <c r="D180" s="283"/>
      <c r="E180" s="283"/>
      <c r="F180" s="302" t="s">
        <v>1500</v>
      </c>
      <c r="G180" s="283"/>
      <c r="H180" s="283" t="s">
        <v>1573</v>
      </c>
      <c r="I180" s="283" t="s">
        <v>1534</v>
      </c>
      <c r="J180" s="283"/>
      <c r="K180" s="324"/>
    </row>
    <row r="181" spans="2:11" ht="15" customHeight="1">
      <c r="B181" s="303"/>
      <c r="C181" s="283" t="s">
        <v>1574</v>
      </c>
      <c r="D181" s="283"/>
      <c r="E181" s="283"/>
      <c r="F181" s="302" t="s">
        <v>1500</v>
      </c>
      <c r="G181" s="283"/>
      <c r="H181" s="283" t="s">
        <v>1575</v>
      </c>
      <c r="I181" s="283" t="s">
        <v>1534</v>
      </c>
      <c r="J181" s="283"/>
      <c r="K181" s="324"/>
    </row>
    <row r="182" spans="2:11" ht="15" customHeight="1">
      <c r="B182" s="303"/>
      <c r="C182" s="283" t="s">
        <v>1563</v>
      </c>
      <c r="D182" s="283"/>
      <c r="E182" s="283"/>
      <c r="F182" s="302" t="s">
        <v>1500</v>
      </c>
      <c r="G182" s="283"/>
      <c r="H182" s="283" t="s">
        <v>1576</v>
      </c>
      <c r="I182" s="283" t="s">
        <v>1534</v>
      </c>
      <c r="J182" s="283"/>
      <c r="K182" s="324"/>
    </row>
    <row r="183" spans="2:11" ht="15" customHeight="1">
      <c r="B183" s="303"/>
      <c r="C183" s="283" t="s">
        <v>150</v>
      </c>
      <c r="D183" s="283"/>
      <c r="E183" s="283"/>
      <c r="F183" s="302" t="s">
        <v>1506</v>
      </c>
      <c r="G183" s="283"/>
      <c r="H183" s="283" t="s">
        <v>1577</v>
      </c>
      <c r="I183" s="283" t="s">
        <v>1502</v>
      </c>
      <c r="J183" s="283">
        <v>50</v>
      </c>
      <c r="K183" s="324"/>
    </row>
    <row r="184" spans="2:11" ht="15" customHeight="1">
      <c r="B184" s="303"/>
      <c r="C184" s="283" t="s">
        <v>1578</v>
      </c>
      <c r="D184" s="283"/>
      <c r="E184" s="283"/>
      <c r="F184" s="302" t="s">
        <v>1506</v>
      </c>
      <c r="G184" s="283"/>
      <c r="H184" s="283" t="s">
        <v>1579</v>
      </c>
      <c r="I184" s="283" t="s">
        <v>1580</v>
      </c>
      <c r="J184" s="283"/>
      <c r="K184" s="324"/>
    </row>
    <row r="185" spans="2:11" ht="15" customHeight="1">
      <c r="B185" s="303"/>
      <c r="C185" s="283" t="s">
        <v>1581</v>
      </c>
      <c r="D185" s="283"/>
      <c r="E185" s="283"/>
      <c r="F185" s="302" t="s">
        <v>1506</v>
      </c>
      <c r="G185" s="283"/>
      <c r="H185" s="283" t="s">
        <v>1582</v>
      </c>
      <c r="I185" s="283" t="s">
        <v>1580</v>
      </c>
      <c r="J185" s="283"/>
      <c r="K185" s="324"/>
    </row>
    <row r="186" spans="2:11" ht="15" customHeight="1">
      <c r="B186" s="303"/>
      <c r="C186" s="283" t="s">
        <v>1583</v>
      </c>
      <c r="D186" s="283"/>
      <c r="E186" s="283"/>
      <c r="F186" s="302" t="s">
        <v>1506</v>
      </c>
      <c r="G186" s="283"/>
      <c r="H186" s="283" t="s">
        <v>1584</v>
      </c>
      <c r="I186" s="283" t="s">
        <v>1580</v>
      </c>
      <c r="J186" s="283"/>
      <c r="K186" s="324"/>
    </row>
    <row r="187" spans="2:11" ht="15" customHeight="1">
      <c r="B187" s="303"/>
      <c r="C187" s="336" t="s">
        <v>1585</v>
      </c>
      <c r="D187" s="283"/>
      <c r="E187" s="283"/>
      <c r="F187" s="302" t="s">
        <v>1506</v>
      </c>
      <c r="G187" s="283"/>
      <c r="H187" s="283" t="s">
        <v>1586</v>
      </c>
      <c r="I187" s="283" t="s">
        <v>1587</v>
      </c>
      <c r="J187" s="337" t="s">
        <v>1588</v>
      </c>
      <c r="K187" s="324"/>
    </row>
    <row r="188" spans="2:11" ht="15" customHeight="1">
      <c r="B188" s="303"/>
      <c r="C188" s="288" t="s">
        <v>50</v>
      </c>
      <c r="D188" s="283"/>
      <c r="E188" s="283"/>
      <c r="F188" s="302" t="s">
        <v>1500</v>
      </c>
      <c r="G188" s="283"/>
      <c r="H188" s="279" t="s">
        <v>1589</v>
      </c>
      <c r="I188" s="283" t="s">
        <v>1590</v>
      </c>
      <c r="J188" s="283"/>
      <c r="K188" s="324"/>
    </row>
    <row r="189" spans="2:11" ht="15" customHeight="1">
      <c r="B189" s="303"/>
      <c r="C189" s="288" t="s">
        <v>1591</v>
      </c>
      <c r="D189" s="283"/>
      <c r="E189" s="283"/>
      <c r="F189" s="302" t="s">
        <v>1500</v>
      </c>
      <c r="G189" s="283"/>
      <c r="H189" s="283" t="s">
        <v>1592</v>
      </c>
      <c r="I189" s="283" t="s">
        <v>1534</v>
      </c>
      <c r="J189" s="283"/>
      <c r="K189" s="324"/>
    </row>
    <row r="190" spans="2:11" ht="15" customHeight="1">
      <c r="B190" s="303"/>
      <c r="C190" s="288" t="s">
        <v>1593</v>
      </c>
      <c r="D190" s="283"/>
      <c r="E190" s="283"/>
      <c r="F190" s="302" t="s">
        <v>1500</v>
      </c>
      <c r="G190" s="283"/>
      <c r="H190" s="283" t="s">
        <v>1594</v>
      </c>
      <c r="I190" s="283" t="s">
        <v>1534</v>
      </c>
      <c r="J190" s="283"/>
      <c r="K190" s="324"/>
    </row>
    <row r="191" spans="2:11" ht="15" customHeight="1">
      <c r="B191" s="303"/>
      <c r="C191" s="288" t="s">
        <v>1595</v>
      </c>
      <c r="D191" s="283"/>
      <c r="E191" s="283"/>
      <c r="F191" s="302" t="s">
        <v>1506</v>
      </c>
      <c r="G191" s="283"/>
      <c r="H191" s="283" t="s">
        <v>1596</v>
      </c>
      <c r="I191" s="283" t="s">
        <v>1534</v>
      </c>
      <c r="J191" s="283"/>
      <c r="K191" s="324"/>
    </row>
    <row r="192" spans="2:11" ht="15" customHeight="1">
      <c r="B192" s="330"/>
      <c r="C192" s="338"/>
      <c r="D192" s="312"/>
      <c r="E192" s="312"/>
      <c r="F192" s="312"/>
      <c r="G192" s="312"/>
      <c r="H192" s="312"/>
      <c r="I192" s="312"/>
      <c r="J192" s="312"/>
      <c r="K192" s="331"/>
    </row>
    <row r="193" spans="2:11" ht="18.75" customHeight="1">
      <c r="B193" s="279"/>
      <c r="C193" s="283"/>
      <c r="D193" s="283"/>
      <c r="E193" s="283"/>
      <c r="F193" s="302"/>
      <c r="G193" s="283"/>
      <c r="H193" s="283"/>
      <c r="I193" s="283"/>
      <c r="J193" s="283"/>
      <c r="K193" s="279"/>
    </row>
    <row r="194" spans="2:11" ht="18.75" customHeight="1">
      <c r="B194" s="279"/>
      <c r="C194" s="283"/>
      <c r="D194" s="283"/>
      <c r="E194" s="283"/>
      <c r="F194" s="302"/>
      <c r="G194" s="283"/>
      <c r="H194" s="283"/>
      <c r="I194" s="283"/>
      <c r="J194" s="283"/>
      <c r="K194" s="279"/>
    </row>
    <row r="195" spans="2:11" ht="18.75" customHeight="1">
      <c r="B195" s="289"/>
      <c r="C195" s="289"/>
      <c r="D195" s="289"/>
      <c r="E195" s="289"/>
      <c r="F195" s="289"/>
      <c r="G195" s="289"/>
      <c r="H195" s="289"/>
      <c r="I195" s="289"/>
      <c r="J195" s="289"/>
      <c r="K195" s="289"/>
    </row>
    <row r="196" spans="2:11">
      <c r="B196" s="271"/>
      <c r="C196" s="272"/>
      <c r="D196" s="272"/>
      <c r="E196" s="272"/>
      <c r="F196" s="272"/>
      <c r="G196" s="272"/>
      <c r="H196" s="272"/>
      <c r="I196" s="272"/>
      <c r="J196" s="272"/>
      <c r="K196" s="273"/>
    </row>
    <row r="197" spans="2:11" ht="21">
      <c r="B197" s="274"/>
      <c r="C197" s="397" t="s">
        <v>1597</v>
      </c>
      <c r="D197" s="397"/>
      <c r="E197" s="397"/>
      <c r="F197" s="397"/>
      <c r="G197" s="397"/>
      <c r="H197" s="397"/>
      <c r="I197" s="397"/>
      <c r="J197" s="397"/>
      <c r="K197" s="275"/>
    </row>
    <row r="198" spans="2:11" ht="25.5" customHeight="1">
      <c r="B198" s="274"/>
      <c r="C198" s="339" t="s">
        <v>1598</v>
      </c>
      <c r="D198" s="339"/>
      <c r="E198" s="339"/>
      <c r="F198" s="339" t="s">
        <v>1599</v>
      </c>
      <c r="G198" s="340"/>
      <c r="H198" s="396" t="s">
        <v>1600</v>
      </c>
      <c r="I198" s="396"/>
      <c r="J198" s="396"/>
      <c r="K198" s="275"/>
    </row>
    <row r="199" spans="2:11" ht="5.25" customHeight="1">
      <c r="B199" s="303"/>
      <c r="C199" s="300"/>
      <c r="D199" s="300"/>
      <c r="E199" s="300"/>
      <c r="F199" s="300"/>
      <c r="G199" s="283"/>
      <c r="H199" s="300"/>
      <c r="I199" s="300"/>
      <c r="J199" s="300"/>
      <c r="K199" s="324"/>
    </row>
    <row r="200" spans="2:11" ht="15" customHeight="1">
      <c r="B200" s="303"/>
      <c r="C200" s="283" t="s">
        <v>1590</v>
      </c>
      <c r="D200" s="283"/>
      <c r="E200" s="283"/>
      <c r="F200" s="302" t="s">
        <v>51</v>
      </c>
      <c r="G200" s="283"/>
      <c r="H200" s="394" t="s">
        <v>1601</v>
      </c>
      <c r="I200" s="394"/>
      <c r="J200" s="394"/>
      <c r="K200" s="324"/>
    </row>
    <row r="201" spans="2:11" ht="15" customHeight="1">
      <c r="B201" s="303"/>
      <c r="C201" s="309"/>
      <c r="D201" s="283"/>
      <c r="E201" s="283"/>
      <c r="F201" s="302" t="s">
        <v>52</v>
      </c>
      <c r="G201" s="283"/>
      <c r="H201" s="394" t="s">
        <v>1602</v>
      </c>
      <c r="I201" s="394"/>
      <c r="J201" s="394"/>
      <c r="K201" s="324"/>
    </row>
    <row r="202" spans="2:11" ht="15" customHeight="1">
      <c r="B202" s="303"/>
      <c r="C202" s="309"/>
      <c r="D202" s="283"/>
      <c r="E202" s="283"/>
      <c r="F202" s="302" t="s">
        <v>55</v>
      </c>
      <c r="G202" s="283"/>
      <c r="H202" s="394" t="s">
        <v>1603</v>
      </c>
      <c r="I202" s="394"/>
      <c r="J202" s="394"/>
      <c r="K202" s="324"/>
    </row>
    <row r="203" spans="2:11" ht="15" customHeight="1">
      <c r="B203" s="303"/>
      <c r="C203" s="283"/>
      <c r="D203" s="283"/>
      <c r="E203" s="283"/>
      <c r="F203" s="302" t="s">
        <v>53</v>
      </c>
      <c r="G203" s="283"/>
      <c r="H203" s="394" t="s">
        <v>1604</v>
      </c>
      <c r="I203" s="394"/>
      <c r="J203" s="394"/>
      <c r="K203" s="324"/>
    </row>
    <row r="204" spans="2:11" ht="15" customHeight="1">
      <c r="B204" s="303"/>
      <c r="C204" s="283"/>
      <c r="D204" s="283"/>
      <c r="E204" s="283"/>
      <c r="F204" s="302" t="s">
        <v>54</v>
      </c>
      <c r="G204" s="283"/>
      <c r="H204" s="394" t="s">
        <v>1605</v>
      </c>
      <c r="I204" s="394"/>
      <c r="J204" s="394"/>
      <c r="K204" s="324"/>
    </row>
    <row r="205" spans="2:11" ht="15" customHeight="1">
      <c r="B205" s="303"/>
      <c r="C205" s="283"/>
      <c r="D205" s="283"/>
      <c r="E205" s="283"/>
      <c r="F205" s="302"/>
      <c r="G205" s="283"/>
      <c r="H205" s="283"/>
      <c r="I205" s="283"/>
      <c r="J205" s="283"/>
      <c r="K205" s="324"/>
    </row>
    <row r="206" spans="2:11" ht="15" customHeight="1">
      <c r="B206" s="303"/>
      <c r="C206" s="283" t="s">
        <v>1546</v>
      </c>
      <c r="D206" s="283"/>
      <c r="E206" s="283"/>
      <c r="F206" s="302" t="s">
        <v>87</v>
      </c>
      <c r="G206" s="283"/>
      <c r="H206" s="394" t="s">
        <v>1606</v>
      </c>
      <c r="I206" s="394"/>
      <c r="J206" s="394"/>
      <c r="K206" s="324"/>
    </row>
    <row r="207" spans="2:11" ht="15" customHeight="1">
      <c r="B207" s="303"/>
      <c r="C207" s="309"/>
      <c r="D207" s="283"/>
      <c r="E207" s="283"/>
      <c r="F207" s="302" t="s">
        <v>1447</v>
      </c>
      <c r="G207" s="283"/>
      <c r="H207" s="394" t="s">
        <v>1448</v>
      </c>
      <c r="I207" s="394"/>
      <c r="J207" s="394"/>
      <c r="K207" s="324"/>
    </row>
    <row r="208" spans="2:11" ht="15" customHeight="1">
      <c r="B208" s="303"/>
      <c r="C208" s="283"/>
      <c r="D208" s="283"/>
      <c r="E208" s="283"/>
      <c r="F208" s="302" t="s">
        <v>1445</v>
      </c>
      <c r="G208" s="283"/>
      <c r="H208" s="394" t="s">
        <v>1607</v>
      </c>
      <c r="I208" s="394"/>
      <c r="J208" s="394"/>
      <c r="K208" s="324"/>
    </row>
    <row r="209" spans="2:11" ht="15" customHeight="1">
      <c r="B209" s="341"/>
      <c r="C209" s="309"/>
      <c r="D209" s="309"/>
      <c r="E209" s="309"/>
      <c r="F209" s="302" t="s">
        <v>123</v>
      </c>
      <c r="G209" s="288"/>
      <c r="H209" s="395" t="s">
        <v>124</v>
      </c>
      <c r="I209" s="395"/>
      <c r="J209" s="395"/>
      <c r="K209" s="342"/>
    </row>
    <row r="210" spans="2:11" ht="15" customHeight="1">
      <c r="B210" s="341"/>
      <c r="C210" s="309"/>
      <c r="D210" s="309"/>
      <c r="E210" s="309"/>
      <c r="F210" s="302" t="s">
        <v>1289</v>
      </c>
      <c r="G210" s="288"/>
      <c r="H210" s="395" t="s">
        <v>1424</v>
      </c>
      <c r="I210" s="395"/>
      <c r="J210" s="395"/>
      <c r="K210" s="342"/>
    </row>
    <row r="211" spans="2:11" ht="15" customHeight="1">
      <c r="B211" s="341"/>
      <c r="C211" s="309"/>
      <c r="D211" s="309"/>
      <c r="E211" s="309"/>
      <c r="F211" s="343"/>
      <c r="G211" s="288"/>
      <c r="H211" s="344"/>
      <c r="I211" s="344"/>
      <c r="J211" s="344"/>
      <c r="K211" s="342"/>
    </row>
    <row r="212" spans="2:11" ht="15" customHeight="1">
      <c r="B212" s="341"/>
      <c r="C212" s="283" t="s">
        <v>1570</v>
      </c>
      <c r="D212" s="309"/>
      <c r="E212" s="309"/>
      <c r="F212" s="302">
        <v>1</v>
      </c>
      <c r="G212" s="288"/>
      <c r="H212" s="395" t="s">
        <v>1608</v>
      </c>
      <c r="I212" s="395"/>
      <c r="J212" s="395"/>
      <c r="K212" s="342"/>
    </row>
    <row r="213" spans="2:11" ht="15" customHeight="1">
      <c r="B213" s="341"/>
      <c r="C213" s="309"/>
      <c r="D213" s="309"/>
      <c r="E213" s="309"/>
      <c r="F213" s="302">
        <v>2</v>
      </c>
      <c r="G213" s="288"/>
      <c r="H213" s="395" t="s">
        <v>1609</v>
      </c>
      <c r="I213" s="395"/>
      <c r="J213" s="395"/>
      <c r="K213" s="342"/>
    </row>
    <row r="214" spans="2:11" ht="15" customHeight="1">
      <c r="B214" s="341"/>
      <c r="C214" s="309"/>
      <c r="D214" s="309"/>
      <c r="E214" s="309"/>
      <c r="F214" s="302">
        <v>3</v>
      </c>
      <c r="G214" s="288"/>
      <c r="H214" s="395" t="s">
        <v>1610</v>
      </c>
      <c r="I214" s="395"/>
      <c r="J214" s="395"/>
      <c r="K214" s="342"/>
    </row>
    <row r="215" spans="2:11" ht="15" customHeight="1">
      <c r="B215" s="341"/>
      <c r="C215" s="309"/>
      <c r="D215" s="309"/>
      <c r="E215" s="309"/>
      <c r="F215" s="302">
        <v>4</v>
      </c>
      <c r="G215" s="288"/>
      <c r="H215" s="395" t="s">
        <v>1611</v>
      </c>
      <c r="I215" s="395"/>
      <c r="J215" s="395"/>
      <c r="K215" s="342"/>
    </row>
    <row r="216" spans="2:11" ht="12.75" customHeight="1">
      <c r="B216" s="345"/>
      <c r="C216" s="346"/>
      <c r="D216" s="346"/>
      <c r="E216" s="346"/>
      <c r="F216" s="346"/>
      <c r="G216" s="346"/>
      <c r="H216" s="346"/>
      <c r="I216" s="346"/>
      <c r="J216" s="346"/>
      <c r="K216" s="347"/>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5"/>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88</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133</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ROUND(SUM(BE81:BE274), 2)</f>
        <v>0</v>
      </c>
      <c r="G30" s="41"/>
      <c r="H30" s="41"/>
      <c r="I30" s="130">
        <v>0.21</v>
      </c>
      <c r="J30" s="129">
        <f>ROUND(ROUND((SUM(BE81:BE274)), 2)*I30, 2)</f>
        <v>0</v>
      </c>
      <c r="K30" s="44"/>
    </row>
    <row r="31" spans="2:11" s="1" customFormat="1" ht="14.45" customHeight="1">
      <c r="B31" s="40"/>
      <c r="C31" s="41"/>
      <c r="D31" s="41"/>
      <c r="E31" s="48" t="s">
        <v>52</v>
      </c>
      <c r="F31" s="129">
        <f>ROUND(SUM(BF81:BF274), 2)</f>
        <v>0</v>
      </c>
      <c r="G31" s="41"/>
      <c r="H31" s="41"/>
      <c r="I31" s="130">
        <v>0.15</v>
      </c>
      <c r="J31" s="129">
        <f>ROUND(ROUND((SUM(BF81:BF274)), 2)*I31, 2)</f>
        <v>0</v>
      </c>
      <c r="K31" s="44"/>
    </row>
    <row r="32" spans="2:11" s="1" customFormat="1" ht="14.45" hidden="1" customHeight="1">
      <c r="B32" s="40"/>
      <c r="C32" s="41"/>
      <c r="D32" s="41"/>
      <c r="E32" s="48" t="s">
        <v>53</v>
      </c>
      <c r="F32" s="129">
        <f>ROUND(SUM(BG81:BG274), 2)</f>
        <v>0</v>
      </c>
      <c r="G32" s="41"/>
      <c r="H32" s="41"/>
      <c r="I32" s="130">
        <v>0.21</v>
      </c>
      <c r="J32" s="129">
        <v>0</v>
      </c>
      <c r="K32" s="44"/>
    </row>
    <row r="33" spans="2:11" s="1" customFormat="1" ht="14.45" hidden="1" customHeight="1">
      <c r="B33" s="40"/>
      <c r="C33" s="41"/>
      <c r="D33" s="41"/>
      <c r="E33" s="48" t="s">
        <v>54</v>
      </c>
      <c r="F33" s="129">
        <f>ROUND(SUM(BH81:BH274), 2)</f>
        <v>0</v>
      </c>
      <c r="G33" s="41"/>
      <c r="H33" s="41"/>
      <c r="I33" s="130">
        <v>0.15</v>
      </c>
      <c r="J33" s="129">
        <v>0</v>
      </c>
      <c r="K33" s="44"/>
    </row>
    <row r="34" spans="2:11" s="1" customFormat="1" ht="14.45" hidden="1" customHeight="1">
      <c r="B34" s="40"/>
      <c r="C34" s="41"/>
      <c r="D34" s="41"/>
      <c r="E34" s="48" t="s">
        <v>55</v>
      </c>
      <c r="F34" s="129">
        <f>ROUND(SUM(BI81:BI274),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01.1 - Vozovky a chodníky (DC)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J81</f>
        <v>0</v>
      </c>
      <c r="K56" s="44"/>
      <c r="AU56" s="23" t="s">
        <v>138</v>
      </c>
    </row>
    <row r="57" spans="2:47" s="7" customFormat="1" ht="24.95" customHeight="1">
      <c r="B57" s="148"/>
      <c r="C57" s="149"/>
      <c r="D57" s="150" t="s">
        <v>139</v>
      </c>
      <c r="E57" s="151"/>
      <c r="F57" s="151"/>
      <c r="G57" s="151"/>
      <c r="H57" s="151"/>
      <c r="I57" s="152"/>
      <c r="J57" s="153">
        <f>J82</f>
        <v>0</v>
      </c>
      <c r="K57" s="154"/>
    </row>
    <row r="58" spans="2:47" s="7" customFormat="1" ht="24.95" customHeight="1">
      <c r="B58" s="148"/>
      <c r="C58" s="149"/>
      <c r="D58" s="150" t="s">
        <v>140</v>
      </c>
      <c r="E58" s="151"/>
      <c r="F58" s="151"/>
      <c r="G58" s="151"/>
      <c r="H58" s="151"/>
      <c r="I58" s="152"/>
      <c r="J58" s="153">
        <f>J129</f>
        <v>0</v>
      </c>
      <c r="K58" s="154"/>
    </row>
    <row r="59" spans="2:47" s="7" customFormat="1" ht="24.95" customHeight="1">
      <c r="B59" s="148"/>
      <c r="C59" s="149"/>
      <c r="D59" s="150" t="s">
        <v>141</v>
      </c>
      <c r="E59" s="151"/>
      <c r="F59" s="151"/>
      <c r="G59" s="151"/>
      <c r="H59" s="151"/>
      <c r="I59" s="152"/>
      <c r="J59" s="153">
        <f>J212</f>
        <v>0</v>
      </c>
      <c r="K59" s="154"/>
    </row>
    <row r="60" spans="2:47" s="7" customFormat="1" ht="24.95" customHeight="1">
      <c r="B60" s="148"/>
      <c r="C60" s="149"/>
      <c r="D60" s="150" t="s">
        <v>142</v>
      </c>
      <c r="E60" s="151"/>
      <c r="F60" s="151"/>
      <c r="G60" s="151"/>
      <c r="H60" s="151"/>
      <c r="I60" s="152"/>
      <c r="J60" s="153">
        <f>J218</f>
        <v>0</v>
      </c>
      <c r="K60" s="154"/>
    </row>
    <row r="61" spans="2:47" s="7" customFormat="1" ht="24.95" customHeight="1">
      <c r="B61" s="148"/>
      <c r="C61" s="149"/>
      <c r="D61" s="150" t="s">
        <v>143</v>
      </c>
      <c r="E61" s="151"/>
      <c r="F61" s="151"/>
      <c r="G61" s="151"/>
      <c r="H61" s="151"/>
      <c r="I61" s="152"/>
      <c r="J61" s="153">
        <f>J249</f>
        <v>0</v>
      </c>
      <c r="K61" s="154"/>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144</v>
      </c>
      <c r="D68" s="62"/>
      <c r="E68" s="62"/>
      <c r="F68" s="62"/>
      <c r="G68" s="62"/>
      <c r="H68" s="62"/>
      <c r="I68" s="155"/>
      <c r="J68" s="62"/>
      <c r="K68" s="62"/>
      <c r="L68" s="60"/>
    </row>
    <row r="69" spans="2:20" s="1" customFormat="1" ht="6.95" customHeight="1">
      <c r="B69" s="40"/>
      <c r="C69" s="62"/>
      <c r="D69" s="62"/>
      <c r="E69" s="62"/>
      <c r="F69" s="62"/>
      <c r="G69" s="62"/>
      <c r="H69" s="62"/>
      <c r="I69" s="155"/>
      <c r="J69" s="62"/>
      <c r="K69" s="62"/>
      <c r="L69" s="60"/>
    </row>
    <row r="70" spans="2:20" s="1" customFormat="1" ht="14.45" customHeight="1">
      <c r="B70" s="40"/>
      <c r="C70" s="64" t="s">
        <v>18</v>
      </c>
      <c r="D70" s="62"/>
      <c r="E70" s="62"/>
      <c r="F70" s="62"/>
      <c r="G70" s="62"/>
      <c r="H70" s="62"/>
      <c r="I70" s="155"/>
      <c r="J70" s="62"/>
      <c r="K70" s="62"/>
      <c r="L70" s="60"/>
    </row>
    <row r="71" spans="2:20" s="1" customFormat="1" ht="22.5" customHeight="1">
      <c r="B71" s="40"/>
      <c r="C71" s="62"/>
      <c r="D71" s="62"/>
      <c r="E71" s="390" t="str">
        <f>E7</f>
        <v>OCELKOVA, PRAHA 14,Č.AKCE 999</v>
      </c>
      <c r="F71" s="391"/>
      <c r="G71" s="391"/>
      <c r="H71" s="391"/>
      <c r="I71" s="155"/>
      <c r="J71" s="62"/>
      <c r="K71" s="62"/>
      <c r="L71" s="60"/>
    </row>
    <row r="72" spans="2:20" s="1" customFormat="1" ht="14.45" customHeight="1">
      <c r="B72" s="40"/>
      <c r="C72" s="64" t="s">
        <v>132</v>
      </c>
      <c r="D72" s="62"/>
      <c r="E72" s="62"/>
      <c r="F72" s="62"/>
      <c r="G72" s="62"/>
      <c r="H72" s="62"/>
      <c r="I72" s="155"/>
      <c r="J72" s="62"/>
      <c r="K72" s="62"/>
      <c r="L72" s="60"/>
    </row>
    <row r="73" spans="2:20" s="1" customFormat="1" ht="23.25" customHeight="1">
      <c r="B73" s="40"/>
      <c r="C73" s="62"/>
      <c r="D73" s="62"/>
      <c r="E73" s="366" t="str">
        <f>E9</f>
        <v>SO 01.1 - Vozovky a chodníky (DC)</v>
      </c>
      <c r="F73" s="392"/>
      <c r="G73" s="392"/>
      <c r="H73" s="392"/>
      <c r="I73" s="155"/>
      <c r="J73" s="62"/>
      <c r="K73" s="62"/>
      <c r="L73" s="60"/>
    </row>
    <row r="74" spans="2:20" s="1" customFormat="1" ht="6.95" customHeight="1">
      <c r="B74" s="40"/>
      <c r="C74" s="62"/>
      <c r="D74" s="62"/>
      <c r="E74" s="62"/>
      <c r="F74" s="62"/>
      <c r="G74" s="62"/>
      <c r="H74" s="62"/>
      <c r="I74" s="155"/>
      <c r="J74" s="62"/>
      <c r="K74" s="62"/>
      <c r="L74" s="60"/>
    </row>
    <row r="75" spans="2:20" s="1" customFormat="1" ht="18" customHeight="1">
      <c r="B75" s="40"/>
      <c r="C75" s="64" t="s">
        <v>25</v>
      </c>
      <c r="D75" s="62"/>
      <c r="E75" s="62"/>
      <c r="F75" s="156" t="str">
        <f>F12</f>
        <v>Praha</v>
      </c>
      <c r="G75" s="62"/>
      <c r="H75" s="62"/>
      <c r="I75" s="157" t="s">
        <v>27</v>
      </c>
      <c r="J75" s="72" t="str">
        <f>IF(J12="","",J12)</f>
        <v>3. 11. 2016</v>
      </c>
      <c r="K75" s="62"/>
      <c r="L75" s="60"/>
    </row>
    <row r="76" spans="2:20" s="1" customFormat="1" ht="6.95" customHeight="1">
      <c r="B76" s="40"/>
      <c r="C76" s="62"/>
      <c r="D76" s="62"/>
      <c r="E76" s="62"/>
      <c r="F76" s="62"/>
      <c r="G76" s="62"/>
      <c r="H76" s="62"/>
      <c r="I76" s="155"/>
      <c r="J76" s="62"/>
      <c r="K76" s="62"/>
      <c r="L76" s="60"/>
    </row>
    <row r="77" spans="2:20" s="1" customFormat="1" ht="15">
      <c r="B77" s="40"/>
      <c r="C77" s="64" t="s">
        <v>31</v>
      </c>
      <c r="D77" s="62"/>
      <c r="E77" s="62"/>
      <c r="F77" s="156" t="str">
        <f>E15</f>
        <v>Technická správa komunikací hl. m. Prahy, a.s.</v>
      </c>
      <c r="G77" s="62"/>
      <c r="H77" s="62"/>
      <c r="I77" s="157" t="s">
        <v>39</v>
      </c>
      <c r="J77" s="156" t="str">
        <f>E21</f>
        <v>METROPROJEKT Praha a.s.</v>
      </c>
      <c r="K77" s="62"/>
      <c r="L77" s="60"/>
    </row>
    <row r="78" spans="2:20" s="1" customFormat="1" ht="14.45" customHeight="1">
      <c r="B78" s="40"/>
      <c r="C78" s="64" t="s">
        <v>37</v>
      </c>
      <c r="D78" s="62"/>
      <c r="E78" s="62"/>
      <c r="F78" s="156" t="str">
        <f>IF(E18="","",E18)</f>
        <v/>
      </c>
      <c r="G78" s="62"/>
      <c r="H78" s="62"/>
      <c r="I78" s="155"/>
      <c r="J78" s="62"/>
      <c r="K78" s="62"/>
      <c r="L78" s="60"/>
    </row>
    <row r="79" spans="2:20" s="1" customFormat="1" ht="10.35" customHeight="1">
      <c r="B79" s="40"/>
      <c r="C79" s="62"/>
      <c r="D79" s="62"/>
      <c r="E79" s="62"/>
      <c r="F79" s="62"/>
      <c r="G79" s="62"/>
      <c r="H79" s="62"/>
      <c r="I79" s="155"/>
      <c r="J79" s="62"/>
      <c r="K79" s="62"/>
      <c r="L79" s="60"/>
    </row>
    <row r="80" spans="2:20" s="8" customFormat="1" ht="29.25" customHeight="1">
      <c r="B80" s="158"/>
      <c r="C80" s="159" t="s">
        <v>145</v>
      </c>
      <c r="D80" s="160" t="s">
        <v>65</v>
      </c>
      <c r="E80" s="160" t="s">
        <v>61</v>
      </c>
      <c r="F80" s="160" t="s">
        <v>146</v>
      </c>
      <c r="G80" s="160" t="s">
        <v>147</v>
      </c>
      <c r="H80" s="160" t="s">
        <v>148</v>
      </c>
      <c r="I80" s="161" t="s">
        <v>149</v>
      </c>
      <c r="J80" s="160" t="s">
        <v>136</v>
      </c>
      <c r="K80" s="162" t="s">
        <v>150</v>
      </c>
      <c r="L80" s="163"/>
      <c r="M80" s="80" t="s">
        <v>151</v>
      </c>
      <c r="N80" s="81" t="s">
        <v>50</v>
      </c>
      <c r="O80" s="81" t="s">
        <v>152</v>
      </c>
      <c r="P80" s="81" t="s">
        <v>153</v>
      </c>
      <c r="Q80" s="81" t="s">
        <v>154</v>
      </c>
      <c r="R80" s="81" t="s">
        <v>155</v>
      </c>
      <c r="S80" s="81" t="s">
        <v>156</v>
      </c>
      <c r="T80" s="82" t="s">
        <v>157</v>
      </c>
    </row>
    <row r="81" spans="2:65" s="1" customFormat="1" ht="29.25" customHeight="1">
      <c r="B81" s="40"/>
      <c r="C81" s="86" t="s">
        <v>137</v>
      </c>
      <c r="D81" s="62"/>
      <c r="E81" s="62"/>
      <c r="F81" s="62"/>
      <c r="G81" s="62"/>
      <c r="H81" s="62"/>
      <c r="I81" s="155"/>
      <c r="J81" s="164">
        <f>BK81</f>
        <v>0</v>
      </c>
      <c r="K81" s="62"/>
      <c r="L81" s="60"/>
      <c r="M81" s="83"/>
      <c r="N81" s="84"/>
      <c r="O81" s="84"/>
      <c r="P81" s="165">
        <f>P82+P129+P212+P218+P249</f>
        <v>0</v>
      </c>
      <c r="Q81" s="84"/>
      <c r="R81" s="165">
        <f>R82+R129+R212+R218+R249</f>
        <v>1078.0547379999998</v>
      </c>
      <c r="S81" s="84"/>
      <c r="T81" s="166">
        <f>T82+T129+T212+T218+T249</f>
        <v>11554.942000000001</v>
      </c>
      <c r="AT81" s="23" t="s">
        <v>79</v>
      </c>
      <c r="AU81" s="23" t="s">
        <v>138</v>
      </c>
      <c r="BK81" s="167">
        <f>BK82+BK129+BK212+BK218+BK249</f>
        <v>0</v>
      </c>
    </row>
    <row r="82" spans="2:65" s="9" customFormat="1" ht="37.35" customHeight="1">
      <c r="B82" s="168"/>
      <c r="C82" s="169"/>
      <c r="D82" s="170" t="s">
        <v>79</v>
      </c>
      <c r="E82" s="171" t="s">
        <v>24</v>
      </c>
      <c r="F82" s="171" t="s">
        <v>158</v>
      </c>
      <c r="G82" s="169"/>
      <c r="H82" s="169"/>
      <c r="I82" s="172"/>
      <c r="J82" s="173">
        <f>BK82</f>
        <v>0</v>
      </c>
      <c r="K82" s="169"/>
      <c r="L82" s="174"/>
      <c r="M82" s="175"/>
      <c r="N82" s="176"/>
      <c r="O82" s="176"/>
      <c r="P82" s="177">
        <f>SUM(P83:P128)</f>
        <v>0</v>
      </c>
      <c r="Q82" s="176"/>
      <c r="R82" s="177">
        <f>SUM(R83:R128)</f>
        <v>8.2382829999999991</v>
      </c>
      <c r="S82" s="176"/>
      <c r="T82" s="178">
        <f>SUM(T83:T128)</f>
        <v>11419.142</v>
      </c>
      <c r="AR82" s="179" t="s">
        <v>24</v>
      </c>
      <c r="AT82" s="180" t="s">
        <v>79</v>
      </c>
      <c r="AU82" s="180" t="s">
        <v>80</v>
      </c>
      <c r="AY82" s="179" t="s">
        <v>159</v>
      </c>
      <c r="BK82" s="181">
        <f>SUM(BK83:BK128)</f>
        <v>0</v>
      </c>
    </row>
    <row r="83" spans="2:65" s="1" customFormat="1" ht="44.25" customHeight="1">
      <c r="B83" s="40"/>
      <c r="C83" s="182" t="s">
        <v>24</v>
      </c>
      <c r="D83" s="182" t="s">
        <v>160</v>
      </c>
      <c r="E83" s="183" t="s">
        <v>161</v>
      </c>
      <c r="F83" s="184" t="s">
        <v>162</v>
      </c>
      <c r="G83" s="185" t="s">
        <v>163</v>
      </c>
      <c r="H83" s="186">
        <v>17142</v>
      </c>
      <c r="I83" s="187"/>
      <c r="J83" s="188">
        <f>ROUND(I83*H83,2)</f>
        <v>0</v>
      </c>
      <c r="K83" s="184" t="s">
        <v>164</v>
      </c>
      <c r="L83" s="60"/>
      <c r="M83" s="189" t="s">
        <v>22</v>
      </c>
      <c r="N83" s="190" t="s">
        <v>51</v>
      </c>
      <c r="O83" s="41"/>
      <c r="P83" s="191">
        <f>O83*H83</f>
        <v>0</v>
      </c>
      <c r="Q83" s="191">
        <v>2.4000000000000001E-4</v>
      </c>
      <c r="R83" s="191">
        <f>Q83*H83</f>
        <v>4.1140800000000004</v>
      </c>
      <c r="S83" s="191">
        <v>0.51200000000000001</v>
      </c>
      <c r="T83" s="192">
        <f>S83*H83</f>
        <v>8776.7039999999997</v>
      </c>
      <c r="AR83" s="23" t="s">
        <v>165</v>
      </c>
      <c r="AT83" s="23" t="s">
        <v>160</v>
      </c>
      <c r="AU83" s="23" t="s">
        <v>24</v>
      </c>
      <c r="AY83" s="23" t="s">
        <v>159</v>
      </c>
      <c r="BE83" s="193">
        <f>IF(N83="základní",J83,0)</f>
        <v>0</v>
      </c>
      <c r="BF83" s="193">
        <f>IF(N83="snížená",J83,0)</f>
        <v>0</v>
      </c>
      <c r="BG83" s="193">
        <f>IF(N83="zákl. přenesená",J83,0)</f>
        <v>0</v>
      </c>
      <c r="BH83" s="193">
        <f>IF(N83="sníž. přenesená",J83,0)</f>
        <v>0</v>
      </c>
      <c r="BI83" s="193">
        <f>IF(N83="nulová",J83,0)</f>
        <v>0</v>
      </c>
      <c r="BJ83" s="23" t="s">
        <v>24</v>
      </c>
      <c r="BK83" s="193">
        <f>ROUND(I83*H83,2)</f>
        <v>0</v>
      </c>
      <c r="BL83" s="23" t="s">
        <v>165</v>
      </c>
      <c r="BM83" s="23" t="s">
        <v>89</v>
      </c>
    </row>
    <row r="84" spans="2:65" s="1" customFormat="1" ht="216">
      <c r="B84" s="40"/>
      <c r="C84" s="62"/>
      <c r="D84" s="194" t="s">
        <v>166</v>
      </c>
      <c r="E84" s="62"/>
      <c r="F84" s="195" t="s">
        <v>167</v>
      </c>
      <c r="G84" s="62"/>
      <c r="H84" s="62"/>
      <c r="I84" s="155"/>
      <c r="J84" s="62"/>
      <c r="K84" s="62"/>
      <c r="L84" s="60"/>
      <c r="M84" s="196"/>
      <c r="N84" s="41"/>
      <c r="O84" s="41"/>
      <c r="P84" s="41"/>
      <c r="Q84" s="41"/>
      <c r="R84" s="41"/>
      <c r="S84" s="41"/>
      <c r="T84" s="77"/>
      <c r="AT84" s="23" t="s">
        <v>166</v>
      </c>
      <c r="AU84" s="23" t="s">
        <v>24</v>
      </c>
    </row>
    <row r="85" spans="2:65" s="1" customFormat="1" ht="54">
      <c r="B85" s="40"/>
      <c r="C85" s="62"/>
      <c r="D85" s="197" t="s">
        <v>168</v>
      </c>
      <c r="E85" s="62"/>
      <c r="F85" s="198" t="s">
        <v>169</v>
      </c>
      <c r="G85" s="62"/>
      <c r="H85" s="62"/>
      <c r="I85" s="155"/>
      <c r="J85" s="62"/>
      <c r="K85" s="62"/>
      <c r="L85" s="60"/>
      <c r="M85" s="196"/>
      <c r="N85" s="41"/>
      <c r="O85" s="41"/>
      <c r="P85" s="41"/>
      <c r="Q85" s="41"/>
      <c r="R85" s="41"/>
      <c r="S85" s="41"/>
      <c r="T85" s="77"/>
      <c r="AT85" s="23" t="s">
        <v>168</v>
      </c>
      <c r="AU85" s="23" t="s">
        <v>24</v>
      </c>
    </row>
    <row r="86" spans="2:65" s="1" customFormat="1" ht="44.25" customHeight="1">
      <c r="B86" s="40"/>
      <c r="C86" s="182" t="s">
        <v>89</v>
      </c>
      <c r="D86" s="182" t="s">
        <v>160</v>
      </c>
      <c r="E86" s="183" t="s">
        <v>170</v>
      </c>
      <c r="F86" s="184" t="s">
        <v>171</v>
      </c>
      <c r="G86" s="185" t="s">
        <v>163</v>
      </c>
      <c r="H86" s="186">
        <v>4627</v>
      </c>
      <c r="I86" s="187"/>
      <c r="J86" s="188">
        <f>ROUND(I86*H86,2)</f>
        <v>0</v>
      </c>
      <c r="K86" s="184" t="s">
        <v>164</v>
      </c>
      <c r="L86" s="60"/>
      <c r="M86" s="189" t="s">
        <v>22</v>
      </c>
      <c r="N86" s="190" t="s">
        <v>51</v>
      </c>
      <c r="O86" s="41"/>
      <c r="P86" s="191">
        <f>O86*H86</f>
        <v>0</v>
      </c>
      <c r="Q86" s="191">
        <v>0</v>
      </c>
      <c r="R86" s="191">
        <f>Q86*H86</f>
        <v>0</v>
      </c>
      <c r="S86" s="191">
        <v>0.22500000000000001</v>
      </c>
      <c r="T86" s="192">
        <f>S86*H86</f>
        <v>1041.075</v>
      </c>
      <c r="AR86" s="23" t="s">
        <v>165</v>
      </c>
      <c r="AT86" s="23" t="s">
        <v>160</v>
      </c>
      <c r="AU86" s="23" t="s">
        <v>24</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165</v>
      </c>
    </row>
    <row r="87" spans="2:65" s="1" customFormat="1" ht="256.5">
      <c r="B87" s="40"/>
      <c r="C87" s="62"/>
      <c r="D87" s="194" t="s">
        <v>166</v>
      </c>
      <c r="E87" s="62"/>
      <c r="F87" s="195" t="s">
        <v>172</v>
      </c>
      <c r="G87" s="62"/>
      <c r="H87" s="62"/>
      <c r="I87" s="155"/>
      <c r="J87" s="62"/>
      <c r="K87" s="62"/>
      <c r="L87" s="60"/>
      <c r="M87" s="196"/>
      <c r="N87" s="41"/>
      <c r="O87" s="41"/>
      <c r="P87" s="41"/>
      <c r="Q87" s="41"/>
      <c r="R87" s="41"/>
      <c r="S87" s="41"/>
      <c r="T87" s="77"/>
      <c r="AT87" s="23" t="s">
        <v>166</v>
      </c>
      <c r="AU87" s="23" t="s">
        <v>24</v>
      </c>
    </row>
    <row r="88" spans="2:65" s="1" customFormat="1" ht="27">
      <c r="B88" s="40"/>
      <c r="C88" s="62"/>
      <c r="D88" s="197" t="s">
        <v>168</v>
      </c>
      <c r="E88" s="62"/>
      <c r="F88" s="198" t="s">
        <v>173</v>
      </c>
      <c r="G88" s="62"/>
      <c r="H88" s="62"/>
      <c r="I88" s="155"/>
      <c r="J88" s="62"/>
      <c r="K88" s="62"/>
      <c r="L88" s="60"/>
      <c r="M88" s="196"/>
      <c r="N88" s="41"/>
      <c r="O88" s="41"/>
      <c r="P88" s="41"/>
      <c r="Q88" s="41"/>
      <c r="R88" s="41"/>
      <c r="S88" s="41"/>
      <c r="T88" s="77"/>
      <c r="AT88" s="23" t="s">
        <v>168</v>
      </c>
      <c r="AU88" s="23" t="s">
        <v>24</v>
      </c>
    </row>
    <row r="89" spans="2:65" s="1" customFormat="1" ht="31.5" customHeight="1">
      <c r="B89" s="40"/>
      <c r="C89" s="182" t="s">
        <v>174</v>
      </c>
      <c r="D89" s="182" t="s">
        <v>160</v>
      </c>
      <c r="E89" s="183" t="s">
        <v>175</v>
      </c>
      <c r="F89" s="184" t="s">
        <v>176</v>
      </c>
      <c r="G89" s="185" t="s">
        <v>177</v>
      </c>
      <c r="H89" s="186">
        <v>4275</v>
      </c>
      <c r="I89" s="187"/>
      <c r="J89" s="188">
        <f>ROUND(I89*H89,2)</f>
        <v>0</v>
      </c>
      <c r="K89" s="184" t="s">
        <v>164</v>
      </c>
      <c r="L89" s="60"/>
      <c r="M89" s="189" t="s">
        <v>22</v>
      </c>
      <c r="N89" s="190" t="s">
        <v>51</v>
      </c>
      <c r="O89" s="41"/>
      <c r="P89" s="191">
        <f>O89*H89</f>
        <v>0</v>
      </c>
      <c r="Q89" s="191">
        <v>0</v>
      </c>
      <c r="R89" s="191">
        <f>Q89*H89</f>
        <v>0</v>
      </c>
      <c r="S89" s="191">
        <v>0.28999999999999998</v>
      </c>
      <c r="T89" s="192">
        <f>S89*H89</f>
        <v>1239.75</v>
      </c>
      <c r="AR89" s="23" t="s">
        <v>165</v>
      </c>
      <c r="AT89" s="23" t="s">
        <v>160</v>
      </c>
      <c r="AU89" s="23" t="s">
        <v>24</v>
      </c>
      <c r="AY89" s="23" t="s">
        <v>159</v>
      </c>
      <c r="BE89" s="193">
        <f>IF(N89="základní",J89,0)</f>
        <v>0</v>
      </c>
      <c r="BF89" s="193">
        <f>IF(N89="snížená",J89,0)</f>
        <v>0</v>
      </c>
      <c r="BG89" s="193">
        <f>IF(N89="zákl. přenesená",J89,0)</f>
        <v>0</v>
      </c>
      <c r="BH89" s="193">
        <f>IF(N89="sníž. přenesená",J89,0)</f>
        <v>0</v>
      </c>
      <c r="BI89" s="193">
        <f>IF(N89="nulová",J89,0)</f>
        <v>0</v>
      </c>
      <c r="BJ89" s="23" t="s">
        <v>24</v>
      </c>
      <c r="BK89" s="193">
        <f>ROUND(I89*H89,2)</f>
        <v>0</v>
      </c>
      <c r="BL89" s="23" t="s">
        <v>165</v>
      </c>
      <c r="BM89" s="23" t="s">
        <v>178</v>
      </c>
    </row>
    <row r="90" spans="2:65" s="1" customFormat="1" ht="148.5">
      <c r="B90" s="40"/>
      <c r="C90" s="62"/>
      <c r="D90" s="194" t="s">
        <v>166</v>
      </c>
      <c r="E90" s="62"/>
      <c r="F90" s="195" t="s">
        <v>179</v>
      </c>
      <c r="G90" s="62"/>
      <c r="H90" s="62"/>
      <c r="I90" s="155"/>
      <c r="J90" s="62"/>
      <c r="K90" s="62"/>
      <c r="L90" s="60"/>
      <c r="M90" s="196"/>
      <c r="N90" s="41"/>
      <c r="O90" s="41"/>
      <c r="P90" s="41"/>
      <c r="Q90" s="41"/>
      <c r="R90" s="41"/>
      <c r="S90" s="41"/>
      <c r="T90" s="77"/>
      <c r="AT90" s="23" t="s">
        <v>166</v>
      </c>
      <c r="AU90" s="23" t="s">
        <v>24</v>
      </c>
    </row>
    <row r="91" spans="2:65" s="1" customFormat="1" ht="27">
      <c r="B91" s="40"/>
      <c r="C91" s="62"/>
      <c r="D91" s="197" t="s">
        <v>168</v>
      </c>
      <c r="E91" s="62"/>
      <c r="F91" s="198" t="s">
        <v>180</v>
      </c>
      <c r="G91" s="62"/>
      <c r="H91" s="62"/>
      <c r="I91" s="155"/>
      <c r="J91" s="62"/>
      <c r="K91" s="62"/>
      <c r="L91" s="60"/>
      <c r="M91" s="196"/>
      <c r="N91" s="41"/>
      <c r="O91" s="41"/>
      <c r="P91" s="41"/>
      <c r="Q91" s="41"/>
      <c r="R91" s="41"/>
      <c r="S91" s="41"/>
      <c r="T91" s="77"/>
      <c r="AT91" s="23" t="s">
        <v>168</v>
      </c>
      <c r="AU91" s="23" t="s">
        <v>24</v>
      </c>
    </row>
    <row r="92" spans="2:65" s="1" customFormat="1" ht="44.25" customHeight="1">
      <c r="B92" s="40"/>
      <c r="C92" s="182" t="s">
        <v>165</v>
      </c>
      <c r="D92" s="182" t="s">
        <v>160</v>
      </c>
      <c r="E92" s="183" t="s">
        <v>181</v>
      </c>
      <c r="F92" s="184" t="s">
        <v>182</v>
      </c>
      <c r="G92" s="185" t="s">
        <v>163</v>
      </c>
      <c r="H92" s="186">
        <v>563</v>
      </c>
      <c r="I92" s="187"/>
      <c r="J92" s="188">
        <f>ROUND(I92*H92,2)</f>
        <v>0</v>
      </c>
      <c r="K92" s="184" t="s">
        <v>164</v>
      </c>
      <c r="L92" s="60"/>
      <c r="M92" s="189" t="s">
        <v>22</v>
      </c>
      <c r="N92" s="190" t="s">
        <v>51</v>
      </c>
      <c r="O92" s="41"/>
      <c r="P92" s="191">
        <f>O92*H92</f>
        <v>0</v>
      </c>
      <c r="Q92" s="191">
        <v>0</v>
      </c>
      <c r="R92" s="191">
        <f>Q92*H92</f>
        <v>0</v>
      </c>
      <c r="S92" s="191">
        <v>0.316</v>
      </c>
      <c r="T92" s="192">
        <f>S92*H92</f>
        <v>177.90800000000002</v>
      </c>
      <c r="AR92" s="23" t="s">
        <v>165</v>
      </c>
      <c r="AT92" s="23" t="s">
        <v>160</v>
      </c>
      <c r="AU92" s="23" t="s">
        <v>24</v>
      </c>
      <c r="AY92" s="23" t="s">
        <v>159</v>
      </c>
      <c r="BE92" s="193">
        <f>IF(N92="základní",J92,0)</f>
        <v>0</v>
      </c>
      <c r="BF92" s="193">
        <f>IF(N92="snížená",J92,0)</f>
        <v>0</v>
      </c>
      <c r="BG92" s="193">
        <f>IF(N92="zákl. přenesená",J92,0)</f>
        <v>0</v>
      </c>
      <c r="BH92" s="193">
        <f>IF(N92="sníž. přenesená",J92,0)</f>
        <v>0</v>
      </c>
      <c r="BI92" s="193">
        <f>IF(N92="nulová",J92,0)</f>
        <v>0</v>
      </c>
      <c r="BJ92" s="23" t="s">
        <v>24</v>
      </c>
      <c r="BK92" s="193">
        <f>ROUND(I92*H92,2)</f>
        <v>0</v>
      </c>
      <c r="BL92" s="23" t="s">
        <v>165</v>
      </c>
      <c r="BM92" s="23" t="s">
        <v>183</v>
      </c>
    </row>
    <row r="93" spans="2:65" s="1" customFormat="1" ht="256.5">
      <c r="B93" s="40"/>
      <c r="C93" s="62"/>
      <c r="D93" s="194" t="s">
        <v>166</v>
      </c>
      <c r="E93" s="62"/>
      <c r="F93" s="195" t="s">
        <v>172</v>
      </c>
      <c r="G93" s="62"/>
      <c r="H93" s="62"/>
      <c r="I93" s="155"/>
      <c r="J93" s="62"/>
      <c r="K93" s="62"/>
      <c r="L93" s="60"/>
      <c r="M93" s="196"/>
      <c r="N93" s="41"/>
      <c r="O93" s="41"/>
      <c r="P93" s="41"/>
      <c r="Q93" s="41"/>
      <c r="R93" s="41"/>
      <c r="S93" s="41"/>
      <c r="T93" s="77"/>
      <c r="AT93" s="23" t="s">
        <v>166</v>
      </c>
      <c r="AU93" s="23" t="s">
        <v>24</v>
      </c>
    </row>
    <row r="94" spans="2:65" s="1" customFormat="1" ht="27">
      <c r="B94" s="40"/>
      <c r="C94" s="62"/>
      <c r="D94" s="197" t="s">
        <v>168</v>
      </c>
      <c r="E94" s="62"/>
      <c r="F94" s="198" t="s">
        <v>184</v>
      </c>
      <c r="G94" s="62"/>
      <c r="H94" s="62"/>
      <c r="I94" s="155"/>
      <c r="J94" s="62"/>
      <c r="K94" s="62"/>
      <c r="L94" s="60"/>
      <c r="M94" s="196"/>
      <c r="N94" s="41"/>
      <c r="O94" s="41"/>
      <c r="P94" s="41"/>
      <c r="Q94" s="41"/>
      <c r="R94" s="41"/>
      <c r="S94" s="41"/>
      <c r="T94" s="77"/>
      <c r="AT94" s="23" t="s">
        <v>168</v>
      </c>
      <c r="AU94" s="23" t="s">
        <v>24</v>
      </c>
    </row>
    <row r="95" spans="2:65" s="1" customFormat="1" ht="44.25" customHeight="1">
      <c r="B95" s="40"/>
      <c r="C95" s="182" t="s">
        <v>185</v>
      </c>
      <c r="D95" s="182" t="s">
        <v>160</v>
      </c>
      <c r="E95" s="183" t="s">
        <v>186</v>
      </c>
      <c r="F95" s="184" t="s">
        <v>187</v>
      </c>
      <c r="G95" s="185" t="s">
        <v>163</v>
      </c>
      <c r="H95" s="186">
        <v>563</v>
      </c>
      <c r="I95" s="187"/>
      <c r="J95" s="188">
        <f>ROUND(I95*H95,2)</f>
        <v>0</v>
      </c>
      <c r="K95" s="184" t="s">
        <v>164</v>
      </c>
      <c r="L95" s="60"/>
      <c r="M95" s="189" t="s">
        <v>22</v>
      </c>
      <c r="N95" s="190" t="s">
        <v>51</v>
      </c>
      <c r="O95" s="41"/>
      <c r="P95" s="191">
        <f>O95*H95</f>
        <v>0</v>
      </c>
      <c r="Q95" s="191">
        <v>0</v>
      </c>
      <c r="R95" s="191">
        <f>Q95*H95</f>
        <v>0</v>
      </c>
      <c r="S95" s="191">
        <v>0.23499999999999999</v>
      </c>
      <c r="T95" s="192">
        <f>S95*H95</f>
        <v>132.30499999999998</v>
      </c>
      <c r="AR95" s="23" t="s">
        <v>165</v>
      </c>
      <c r="AT95" s="23" t="s">
        <v>160</v>
      </c>
      <c r="AU95" s="23" t="s">
        <v>24</v>
      </c>
      <c r="AY95" s="23" t="s">
        <v>159</v>
      </c>
      <c r="BE95" s="193">
        <f>IF(N95="základní",J95,0)</f>
        <v>0</v>
      </c>
      <c r="BF95" s="193">
        <f>IF(N95="snížená",J95,0)</f>
        <v>0</v>
      </c>
      <c r="BG95" s="193">
        <f>IF(N95="zákl. přenesená",J95,0)</f>
        <v>0</v>
      </c>
      <c r="BH95" s="193">
        <f>IF(N95="sníž. přenesená",J95,0)</f>
        <v>0</v>
      </c>
      <c r="BI95" s="193">
        <f>IF(N95="nulová",J95,0)</f>
        <v>0</v>
      </c>
      <c r="BJ95" s="23" t="s">
        <v>24</v>
      </c>
      <c r="BK95" s="193">
        <f>ROUND(I95*H95,2)</f>
        <v>0</v>
      </c>
      <c r="BL95" s="23" t="s">
        <v>165</v>
      </c>
      <c r="BM95" s="23" t="s">
        <v>29</v>
      </c>
    </row>
    <row r="96" spans="2:65" s="1" customFormat="1" ht="256.5">
      <c r="B96" s="40"/>
      <c r="C96" s="62"/>
      <c r="D96" s="194" t="s">
        <v>166</v>
      </c>
      <c r="E96" s="62"/>
      <c r="F96" s="195" t="s">
        <v>172</v>
      </c>
      <c r="G96" s="62"/>
      <c r="H96" s="62"/>
      <c r="I96" s="155"/>
      <c r="J96" s="62"/>
      <c r="K96" s="62"/>
      <c r="L96" s="60"/>
      <c r="M96" s="196"/>
      <c r="N96" s="41"/>
      <c r="O96" s="41"/>
      <c r="P96" s="41"/>
      <c r="Q96" s="41"/>
      <c r="R96" s="41"/>
      <c r="S96" s="41"/>
      <c r="T96" s="77"/>
      <c r="AT96" s="23" t="s">
        <v>166</v>
      </c>
      <c r="AU96" s="23" t="s">
        <v>24</v>
      </c>
    </row>
    <row r="97" spans="2:65" s="1" customFormat="1" ht="27">
      <c r="B97" s="40"/>
      <c r="C97" s="62"/>
      <c r="D97" s="197" t="s">
        <v>168</v>
      </c>
      <c r="E97" s="62"/>
      <c r="F97" s="198" t="s">
        <v>184</v>
      </c>
      <c r="G97" s="62"/>
      <c r="H97" s="62"/>
      <c r="I97" s="155"/>
      <c r="J97" s="62"/>
      <c r="K97" s="62"/>
      <c r="L97" s="60"/>
      <c r="M97" s="196"/>
      <c r="N97" s="41"/>
      <c r="O97" s="41"/>
      <c r="P97" s="41"/>
      <c r="Q97" s="41"/>
      <c r="R97" s="41"/>
      <c r="S97" s="41"/>
      <c r="T97" s="77"/>
      <c r="AT97" s="23" t="s">
        <v>168</v>
      </c>
      <c r="AU97" s="23" t="s">
        <v>24</v>
      </c>
    </row>
    <row r="98" spans="2:65" s="1" customFormat="1" ht="44.25" customHeight="1">
      <c r="B98" s="40"/>
      <c r="C98" s="182" t="s">
        <v>178</v>
      </c>
      <c r="D98" s="182" t="s">
        <v>160</v>
      </c>
      <c r="E98" s="183" t="s">
        <v>188</v>
      </c>
      <c r="F98" s="184" t="s">
        <v>189</v>
      </c>
      <c r="G98" s="185" t="s">
        <v>163</v>
      </c>
      <c r="H98" s="186">
        <v>130</v>
      </c>
      <c r="I98" s="187"/>
      <c r="J98" s="188">
        <f>ROUND(I98*H98,2)</f>
        <v>0</v>
      </c>
      <c r="K98" s="184" t="s">
        <v>164</v>
      </c>
      <c r="L98" s="60"/>
      <c r="M98" s="189" t="s">
        <v>22</v>
      </c>
      <c r="N98" s="190" t="s">
        <v>51</v>
      </c>
      <c r="O98" s="41"/>
      <c r="P98" s="191">
        <f>O98*H98</f>
        <v>0</v>
      </c>
      <c r="Q98" s="191">
        <v>0</v>
      </c>
      <c r="R98" s="191">
        <f>Q98*H98</f>
        <v>0</v>
      </c>
      <c r="S98" s="191">
        <v>0.16</v>
      </c>
      <c r="T98" s="192">
        <f>S98*H98</f>
        <v>20.8</v>
      </c>
      <c r="AR98" s="23" t="s">
        <v>165</v>
      </c>
      <c r="AT98" s="23" t="s">
        <v>160</v>
      </c>
      <c r="AU98" s="23" t="s">
        <v>24</v>
      </c>
      <c r="AY98" s="23" t="s">
        <v>159</v>
      </c>
      <c r="BE98" s="193">
        <f>IF(N98="základní",J98,0)</f>
        <v>0</v>
      </c>
      <c r="BF98" s="193">
        <f>IF(N98="snížená",J98,0)</f>
        <v>0</v>
      </c>
      <c r="BG98" s="193">
        <f>IF(N98="zákl. přenesená",J98,0)</f>
        <v>0</v>
      </c>
      <c r="BH98" s="193">
        <f>IF(N98="sníž. přenesená",J98,0)</f>
        <v>0</v>
      </c>
      <c r="BI98" s="193">
        <f>IF(N98="nulová",J98,0)</f>
        <v>0</v>
      </c>
      <c r="BJ98" s="23" t="s">
        <v>24</v>
      </c>
      <c r="BK98" s="193">
        <f>ROUND(I98*H98,2)</f>
        <v>0</v>
      </c>
      <c r="BL98" s="23" t="s">
        <v>165</v>
      </c>
      <c r="BM98" s="23" t="s">
        <v>190</v>
      </c>
    </row>
    <row r="99" spans="2:65" s="1" customFormat="1" ht="256.5">
      <c r="B99" s="40"/>
      <c r="C99" s="62"/>
      <c r="D99" s="194" t="s">
        <v>166</v>
      </c>
      <c r="E99" s="62"/>
      <c r="F99" s="195" t="s">
        <v>172</v>
      </c>
      <c r="G99" s="62"/>
      <c r="H99" s="62"/>
      <c r="I99" s="155"/>
      <c r="J99" s="62"/>
      <c r="K99" s="62"/>
      <c r="L99" s="60"/>
      <c r="M99" s="196"/>
      <c r="N99" s="41"/>
      <c r="O99" s="41"/>
      <c r="P99" s="41"/>
      <c r="Q99" s="41"/>
      <c r="R99" s="41"/>
      <c r="S99" s="41"/>
      <c r="T99" s="77"/>
      <c r="AT99" s="23" t="s">
        <v>166</v>
      </c>
      <c r="AU99" s="23" t="s">
        <v>24</v>
      </c>
    </row>
    <row r="100" spans="2:65" s="1" customFormat="1" ht="27">
      <c r="B100" s="40"/>
      <c r="C100" s="62"/>
      <c r="D100" s="197" t="s">
        <v>168</v>
      </c>
      <c r="E100" s="62"/>
      <c r="F100" s="198" t="s">
        <v>191</v>
      </c>
      <c r="G100" s="62"/>
      <c r="H100" s="62"/>
      <c r="I100" s="155"/>
      <c r="J100" s="62"/>
      <c r="K100" s="62"/>
      <c r="L100" s="60"/>
      <c r="M100" s="196"/>
      <c r="N100" s="41"/>
      <c r="O100" s="41"/>
      <c r="P100" s="41"/>
      <c r="Q100" s="41"/>
      <c r="R100" s="41"/>
      <c r="S100" s="41"/>
      <c r="T100" s="77"/>
      <c r="AT100" s="23" t="s">
        <v>168</v>
      </c>
      <c r="AU100" s="23" t="s">
        <v>24</v>
      </c>
    </row>
    <row r="101" spans="2:65" s="1" customFormat="1" ht="69.75" customHeight="1">
      <c r="B101" s="40"/>
      <c r="C101" s="182" t="s">
        <v>192</v>
      </c>
      <c r="D101" s="182" t="s">
        <v>160</v>
      </c>
      <c r="E101" s="183" t="s">
        <v>193</v>
      </c>
      <c r="F101" s="184" t="s">
        <v>194</v>
      </c>
      <c r="G101" s="185" t="s">
        <v>163</v>
      </c>
      <c r="H101" s="186">
        <v>75</v>
      </c>
      <c r="I101" s="187"/>
      <c r="J101" s="188">
        <f>ROUND(I101*H101,2)</f>
        <v>0</v>
      </c>
      <c r="K101" s="184" t="s">
        <v>164</v>
      </c>
      <c r="L101" s="60"/>
      <c r="M101" s="189" t="s">
        <v>22</v>
      </c>
      <c r="N101" s="190" t="s">
        <v>51</v>
      </c>
      <c r="O101" s="41"/>
      <c r="P101" s="191">
        <f>O101*H101</f>
        <v>0</v>
      </c>
      <c r="Q101" s="191">
        <v>0</v>
      </c>
      <c r="R101" s="191">
        <f>Q101*H101</f>
        <v>0</v>
      </c>
      <c r="S101" s="191">
        <v>0.40799999999999997</v>
      </c>
      <c r="T101" s="192">
        <f>S101*H101</f>
        <v>30.599999999999998</v>
      </c>
      <c r="AR101" s="23" t="s">
        <v>165</v>
      </c>
      <c r="AT101" s="23" t="s">
        <v>160</v>
      </c>
      <c r="AU101" s="23" t="s">
        <v>24</v>
      </c>
      <c r="AY101" s="23" t="s">
        <v>159</v>
      </c>
      <c r="BE101" s="193">
        <f>IF(N101="základní",J101,0)</f>
        <v>0</v>
      </c>
      <c r="BF101" s="193">
        <f>IF(N101="snížená",J101,0)</f>
        <v>0</v>
      </c>
      <c r="BG101" s="193">
        <f>IF(N101="zákl. přenesená",J101,0)</f>
        <v>0</v>
      </c>
      <c r="BH101" s="193">
        <f>IF(N101="sníž. přenesená",J101,0)</f>
        <v>0</v>
      </c>
      <c r="BI101" s="193">
        <f>IF(N101="nulová",J101,0)</f>
        <v>0</v>
      </c>
      <c r="BJ101" s="23" t="s">
        <v>24</v>
      </c>
      <c r="BK101" s="193">
        <f>ROUND(I101*H101,2)</f>
        <v>0</v>
      </c>
      <c r="BL101" s="23" t="s">
        <v>165</v>
      </c>
      <c r="BM101" s="23" t="s">
        <v>195</v>
      </c>
    </row>
    <row r="102" spans="2:65" s="1" customFormat="1" ht="175.5">
      <c r="B102" s="40"/>
      <c r="C102" s="62"/>
      <c r="D102" s="194" t="s">
        <v>166</v>
      </c>
      <c r="E102" s="62"/>
      <c r="F102" s="195" t="s">
        <v>196</v>
      </c>
      <c r="G102" s="62"/>
      <c r="H102" s="62"/>
      <c r="I102" s="155"/>
      <c r="J102" s="62"/>
      <c r="K102" s="62"/>
      <c r="L102" s="60"/>
      <c r="M102" s="196"/>
      <c r="N102" s="41"/>
      <c r="O102" s="41"/>
      <c r="P102" s="41"/>
      <c r="Q102" s="41"/>
      <c r="R102" s="41"/>
      <c r="S102" s="41"/>
      <c r="T102" s="77"/>
      <c r="AT102" s="23" t="s">
        <v>166</v>
      </c>
      <c r="AU102" s="23" t="s">
        <v>24</v>
      </c>
    </row>
    <row r="103" spans="2:65" s="1" customFormat="1" ht="27">
      <c r="B103" s="40"/>
      <c r="C103" s="62"/>
      <c r="D103" s="197" t="s">
        <v>168</v>
      </c>
      <c r="E103" s="62"/>
      <c r="F103" s="198" t="s">
        <v>197</v>
      </c>
      <c r="G103" s="62"/>
      <c r="H103" s="62"/>
      <c r="I103" s="155"/>
      <c r="J103" s="62"/>
      <c r="K103" s="62"/>
      <c r="L103" s="60"/>
      <c r="M103" s="196"/>
      <c r="N103" s="41"/>
      <c r="O103" s="41"/>
      <c r="P103" s="41"/>
      <c r="Q103" s="41"/>
      <c r="R103" s="41"/>
      <c r="S103" s="41"/>
      <c r="T103" s="77"/>
      <c r="AT103" s="23" t="s">
        <v>168</v>
      </c>
      <c r="AU103" s="23" t="s">
        <v>24</v>
      </c>
    </row>
    <row r="104" spans="2:65" s="1" customFormat="1" ht="44.25" customHeight="1">
      <c r="B104" s="40"/>
      <c r="C104" s="182" t="s">
        <v>183</v>
      </c>
      <c r="D104" s="182" t="s">
        <v>160</v>
      </c>
      <c r="E104" s="183" t="s">
        <v>198</v>
      </c>
      <c r="F104" s="184" t="s">
        <v>199</v>
      </c>
      <c r="G104" s="185" t="s">
        <v>200</v>
      </c>
      <c r="H104" s="186">
        <v>28</v>
      </c>
      <c r="I104" s="187"/>
      <c r="J104" s="188">
        <f>ROUND(I104*H104,2)</f>
        <v>0</v>
      </c>
      <c r="K104" s="184" t="s">
        <v>164</v>
      </c>
      <c r="L104" s="60"/>
      <c r="M104" s="189" t="s">
        <v>22</v>
      </c>
      <c r="N104" s="190" t="s">
        <v>51</v>
      </c>
      <c r="O104" s="41"/>
      <c r="P104" s="191">
        <f>O104*H104</f>
        <v>0</v>
      </c>
      <c r="Q104" s="191">
        <v>0</v>
      </c>
      <c r="R104" s="191">
        <f>Q104*H104</f>
        <v>0</v>
      </c>
      <c r="S104" s="191">
        <v>0</v>
      </c>
      <c r="T104" s="192">
        <f>S104*H104</f>
        <v>0</v>
      </c>
      <c r="AR104" s="23" t="s">
        <v>165</v>
      </c>
      <c r="AT104" s="23" t="s">
        <v>160</v>
      </c>
      <c r="AU104" s="23" t="s">
        <v>24</v>
      </c>
      <c r="AY104" s="23" t="s">
        <v>159</v>
      </c>
      <c r="BE104" s="193">
        <f>IF(N104="základní",J104,0)</f>
        <v>0</v>
      </c>
      <c r="BF104" s="193">
        <f>IF(N104="snížená",J104,0)</f>
        <v>0</v>
      </c>
      <c r="BG104" s="193">
        <f>IF(N104="zákl. přenesená",J104,0)</f>
        <v>0</v>
      </c>
      <c r="BH104" s="193">
        <f>IF(N104="sníž. přenesená",J104,0)</f>
        <v>0</v>
      </c>
      <c r="BI104" s="193">
        <f>IF(N104="nulová",J104,0)</f>
        <v>0</v>
      </c>
      <c r="BJ104" s="23" t="s">
        <v>24</v>
      </c>
      <c r="BK104" s="193">
        <f>ROUND(I104*H104,2)</f>
        <v>0</v>
      </c>
      <c r="BL104" s="23" t="s">
        <v>165</v>
      </c>
      <c r="BM104" s="23" t="s">
        <v>201</v>
      </c>
    </row>
    <row r="105" spans="2:65" s="1" customFormat="1" ht="270">
      <c r="B105" s="40"/>
      <c r="C105" s="62"/>
      <c r="D105" s="194" t="s">
        <v>166</v>
      </c>
      <c r="E105" s="62"/>
      <c r="F105" s="195" t="s">
        <v>202</v>
      </c>
      <c r="G105" s="62"/>
      <c r="H105" s="62"/>
      <c r="I105" s="155"/>
      <c r="J105" s="62"/>
      <c r="K105" s="62"/>
      <c r="L105" s="60"/>
      <c r="M105" s="196"/>
      <c r="N105" s="41"/>
      <c r="O105" s="41"/>
      <c r="P105" s="41"/>
      <c r="Q105" s="41"/>
      <c r="R105" s="41"/>
      <c r="S105" s="41"/>
      <c r="T105" s="77"/>
      <c r="AT105" s="23" t="s">
        <v>166</v>
      </c>
      <c r="AU105" s="23" t="s">
        <v>24</v>
      </c>
    </row>
    <row r="106" spans="2:65" s="1" customFormat="1" ht="27">
      <c r="B106" s="40"/>
      <c r="C106" s="62"/>
      <c r="D106" s="197" t="s">
        <v>168</v>
      </c>
      <c r="E106" s="62"/>
      <c r="F106" s="198" t="s">
        <v>203</v>
      </c>
      <c r="G106" s="62"/>
      <c r="H106" s="62"/>
      <c r="I106" s="155"/>
      <c r="J106" s="62"/>
      <c r="K106" s="62"/>
      <c r="L106" s="60"/>
      <c r="M106" s="196"/>
      <c r="N106" s="41"/>
      <c r="O106" s="41"/>
      <c r="P106" s="41"/>
      <c r="Q106" s="41"/>
      <c r="R106" s="41"/>
      <c r="S106" s="41"/>
      <c r="T106" s="77"/>
      <c r="AT106" s="23" t="s">
        <v>168</v>
      </c>
      <c r="AU106" s="23" t="s">
        <v>24</v>
      </c>
    </row>
    <row r="107" spans="2:65" s="1" customFormat="1" ht="44.25" customHeight="1">
      <c r="B107" s="40"/>
      <c r="C107" s="182" t="s">
        <v>204</v>
      </c>
      <c r="D107" s="182" t="s">
        <v>160</v>
      </c>
      <c r="E107" s="183" t="s">
        <v>205</v>
      </c>
      <c r="F107" s="184" t="s">
        <v>206</v>
      </c>
      <c r="G107" s="185" t="s">
        <v>200</v>
      </c>
      <c r="H107" s="186">
        <v>56</v>
      </c>
      <c r="I107" s="187"/>
      <c r="J107" s="188">
        <f>ROUND(I107*H107,2)</f>
        <v>0</v>
      </c>
      <c r="K107" s="184" t="s">
        <v>164</v>
      </c>
      <c r="L107" s="60"/>
      <c r="M107" s="189" t="s">
        <v>22</v>
      </c>
      <c r="N107" s="190" t="s">
        <v>51</v>
      </c>
      <c r="O107" s="41"/>
      <c r="P107" s="191">
        <f>O107*H107</f>
        <v>0</v>
      </c>
      <c r="Q107" s="191">
        <v>0</v>
      </c>
      <c r="R107" s="191">
        <f>Q107*H107</f>
        <v>0</v>
      </c>
      <c r="S107" s="191">
        <v>0</v>
      </c>
      <c r="T107" s="192">
        <f>S107*H107</f>
        <v>0</v>
      </c>
      <c r="AR107" s="23" t="s">
        <v>165</v>
      </c>
      <c r="AT107" s="23" t="s">
        <v>160</v>
      </c>
      <c r="AU107" s="23" t="s">
        <v>24</v>
      </c>
      <c r="AY107" s="23" t="s">
        <v>159</v>
      </c>
      <c r="BE107" s="193">
        <f>IF(N107="základní",J107,0)</f>
        <v>0</v>
      </c>
      <c r="BF107" s="193">
        <f>IF(N107="snížená",J107,0)</f>
        <v>0</v>
      </c>
      <c r="BG107" s="193">
        <f>IF(N107="zákl. přenesená",J107,0)</f>
        <v>0</v>
      </c>
      <c r="BH107" s="193">
        <f>IF(N107="sníž. přenesená",J107,0)</f>
        <v>0</v>
      </c>
      <c r="BI107" s="193">
        <f>IF(N107="nulová",J107,0)</f>
        <v>0</v>
      </c>
      <c r="BJ107" s="23" t="s">
        <v>24</v>
      </c>
      <c r="BK107" s="193">
        <f>ROUND(I107*H107,2)</f>
        <v>0</v>
      </c>
      <c r="BL107" s="23" t="s">
        <v>165</v>
      </c>
      <c r="BM107" s="23" t="s">
        <v>207</v>
      </c>
    </row>
    <row r="108" spans="2:65" s="1" customFormat="1" ht="189">
      <c r="B108" s="40"/>
      <c r="C108" s="62"/>
      <c r="D108" s="194" t="s">
        <v>166</v>
      </c>
      <c r="E108" s="62"/>
      <c r="F108" s="195" t="s">
        <v>208</v>
      </c>
      <c r="G108" s="62"/>
      <c r="H108" s="62"/>
      <c r="I108" s="155"/>
      <c r="J108" s="62"/>
      <c r="K108" s="62"/>
      <c r="L108" s="60"/>
      <c r="M108" s="196"/>
      <c r="N108" s="41"/>
      <c r="O108" s="41"/>
      <c r="P108" s="41"/>
      <c r="Q108" s="41"/>
      <c r="R108" s="41"/>
      <c r="S108" s="41"/>
      <c r="T108" s="77"/>
      <c r="AT108" s="23" t="s">
        <v>166</v>
      </c>
      <c r="AU108" s="23" t="s">
        <v>24</v>
      </c>
    </row>
    <row r="109" spans="2:65" s="1" customFormat="1" ht="27">
      <c r="B109" s="40"/>
      <c r="C109" s="62"/>
      <c r="D109" s="197" t="s">
        <v>168</v>
      </c>
      <c r="E109" s="62"/>
      <c r="F109" s="198" t="s">
        <v>209</v>
      </c>
      <c r="G109" s="62"/>
      <c r="H109" s="62"/>
      <c r="I109" s="155"/>
      <c r="J109" s="62"/>
      <c r="K109" s="62"/>
      <c r="L109" s="60"/>
      <c r="M109" s="196"/>
      <c r="N109" s="41"/>
      <c r="O109" s="41"/>
      <c r="P109" s="41"/>
      <c r="Q109" s="41"/>
      <c r="R109" s="41"/>
      <c r="S109" s="41"/>
      <c r="T109" s="77"/>
      <c r="AT109" s="23" t="s">
        <v>168</v>
      </c>
      <c r="AU109" s="23" t="s">
        <v>24</v>
      </c>
    </row>
    <row r="110" spans="2:65" s="1" customFormat="1" ht="31.5" customHeight="1">
      <c r="B110" s="40"/>
      <c r="C110" s="182" t="s">
        <v>29</v>
      </c>
      <c r="D110" s="182" t="s">
        <v>160</v>
      </c>
      <c r="E110" s="183" t="s">
        <v>210</v>
      </c>
      <c r="F110" s="184" t="s">
        <v>211</v>
      </c>
      <c r="G110" s="185" t="s">
        <v>200</v>
      </c>
      <c r="H110" s="186">
        <v>28</v>
      </c>
      <c r="I110" s="187"/>
      <c r="J110" s="188">
        <f>ROUND(I110*H110,2)</f>
        <v>0</v>
      </c>
      <c r="K110" s="184" t="s">
        <v>164</v>
      </c>
      <c r="L110" s="60"/>
      <c r="M110" s="189" t="s">
        <v>22</v>
      </c>
      <c r="N110" s="190" t="s">
        <v>51</v>
      </c>
      <c r="O110" s="41"/>
      <c r="P110" s="191">
        <f>O110*H110</f>
        <v>0</v>
      </c>
      <c r="Q110" s="191">
        <v>0</v>
      </c>
      <c r="R110" s="191">
        <f>Q110*H110</f>
        <v>0</v>
      </c>
      <c r="S110" s="191">
        <v>0</v>
      </c>
      <c r="T110" s="192">
        <f>S110*H110</f>
        <v>0</v>
      </c>
      <c r="AR110" s="23" t="s">
        <v>165</v>
      </c>
      <c r="AT110" s="23" t="s">
        <v>160</v>
      </c>
      <c r="AU110" s="23" t="s">
        <v>24</v>
      </c>
      <c r="AY110" s="23" t="s">
        <v>159</v>
      </c>
      <c r="BE110" s="193">
        <f>IF(N110="základní",J110,0)</f>
        <v>0</v>
      </c>
      <c r="BF110" s="193">
        <f>IF(N110="snížená",J110,0)</f>
        <v>0</v>
      </c>
      <c r="BG110" s="193">
        <f>IF(N110="zákl. přenesená",J110,0)</f>
        <v>0</v>
      </c>
      <c r="BH110" s="193">
        <f>IF(N110="sníž. přenesená",J110,0)</f>
        <v>0</v>
      </c>
      <c r="BI110" s="193">
        <f>IF(N110="nulová",J110,0)</f>
        <v>0</v>
      </c>
      <c r="BJ110" s="23" t="s">
        <v>24</v>
      </c>
      <c r="BK110" s="193">
        <f>ROUND(I110*H110,2)</f>
        <v>0</v>
      </c>
      <c r="BL110" s="23" t="s">
        <v>165</v>
      </c>
      <c r="BM110" s="23" t="s">
        <v>212</v>
      </c>
    </row>
    <row r="111" spans="2:65" s="1" customFormat="1" ht="148.5">
      <c r="B111" s="40"/>
      <c r="C111" s="62"/>
      <c r="D111" s="197" t="s">
        <v>166</v>
      </c>
      <c r="E111" s="62"/>
      <c r="F111" s="198" t="s">
        <v>213</v>
      </c>
      <c r="G111" s="62"/>
      <c r="H111" s="62"/>
      <c r="I111" s="155"/>
      <c r="J111" s="62"/>
      <c r="K111" s="62"/>
      <c r="L111" s="60"/>
      <c r="M111" s="196"/>
      <c r="N111" s="41"/>
      <c r="O111" s="41"/>
      <c r="P111" s="41"/>
      <c r="Q111" s="41"/>
      <c r="R111" s="41"/>
      <c r="S111" s="41"/>
      <c r="T111" s="77"/>
      <c r="AT111" s="23" t="s">
        <v>166</v>
      </c>
      <c r="AU111" s="23" t="s">
        <v>24</v>
      </c>
    </row>
    <row r="112" spans="2:65" s="1" customFormat="1" ht="44.25" customHeight="1">
      <c r="B112" s="40"/>
      <c r="C112" s="182" t="s">
        <v>214</v>
      </c>
      <c r="D112" s="182" t="s">
        <v>160</v>
      </c>
      <c r="E112" s="183" t="s">
        <v>215</v>
      </c>
      <c r="F112" s="184" t="s">
        <v>216</v>
      </c>
      <c r="G112" s="185" t="s">
        <v>200</v>
      </c>
      <c r="H112" s="186">
        <v>28</v>
      </c>
      <c r="I112" s="187"/>
      <c r="J112" s="188">
        <f>ROUND(I112*H112,2)</f>
        <v>0</v>
      </c>
      <c r="K112" s="184" t="s">
        <v>164</v>
      </c>
      <c r="L112" s="60"/>
      <c r="M112" s="189" t="s">
        <v>22</v>
      </c>
      <c r="N112" s="190" t="s">
        <v>51</v>
      </c>
      <c r="O112" s="41"/>
      <c r="P112" s="191">
        <f>O112*H112</f>
        <v>0</v>
      </c>
      <c r="Q112" s="191">
        <v>0</v>
      </c>
      <c r="R112" s="191">
        <f>Q112*H112</f>
        <v>0</v>
      </c>
      <c r="S112" s="191">
        <v>0</v>
      </c>
      <c r="T112" s="192">
        <f>S112*H112</f>
        <v>0</v>
      </c>
      <c r="AR112" s="23" t="s">
        <v>165</v>
      </c>
      <c r="AT112" s="23" t="s">
        <v>160</v>
      </c>
      <c r="AU112" s="23" t="s">
        <v>24</v>
      </c>
      <c r="AY112" s="23" t="s">
        <v>159</v>
      </c>
      <c r="BE112" s="193">
        <f>IF(N112="základní",J112,0)</f>
        <v>0</v>
      </c>
      <c r="BF112" s="193">
        <f>IF(N112="snížená",J112,0)</f>
        <v>0</v>
      </c>
      <c r="BG112" s="193">
        <f>IF(N112="zákl. přenesená",J112,0)</f>
        <v>0</v>
      </c>
      <c r="BH112" s="193">
        <f>IF(N112="sníž. přenesená",J112,0)</f>
        <v>0</v>
      </c>
      <c r="BI112" s="193">
        <f>IF(N112="nulová",J112,0)</f>
        <v>0</v>
      </c>
      <c r="BJ112" s="23" t="s">
        <v>24</v>
      </c>
      <c r="BK112" s="193">
        <f>ROUND(I112*H112,2)</f>
        <v>0</v>
      </c>
      <c r="BL112" s="23" t="s">
        <v>165</v>
      </c>
      <c r="BM112" s="23" t="s">
        <v>217</v>
      </c>
    </row>
    <row r="113" spans="2:65" s="1" customFormat="1" ht="409.5">
      <c r="B113" s="40"/>
      <c r="C113" s="62"/>
      <c r="D113" s="194" t="s">
        <v>166</v>
      </c>
      <c r="E113" s="62"/>
      <c r="F113" s="195" t="s">
        <v>218</v>
      </c>
      <c r="G113" s="62"/>
      <c r="H113" s="62"/>
      <c r="I113" s="155"/>
      <c r="J113" s="62"/>
      <c r="K113" s="62"/>
      <c r="L113" s="60"/>
      <c r="M113" s="196"/>
      <c r="N113" s="41"/>
      <c r="O113" s="41"/>
      <c r="P113" s="41"/>
      <c r="Q113" s="41"/>
      <c r="R113" s="41"/>
      <c r="S113" s="41"/>
      <c r="T113" s="77"/>
      <c r="AT113" s="23" t="s">
        <v>166</v>
      </c>
      <c r="AU113" s="23" t="s">
        <v>24</v>
      </c>
    </row>
    <row r="114" spans="2:65" s="1" customFormat="1" ht="27">
      <c r="B114" s="40"/>
      <c r="C114" s="62"/>
      <c r="D114" s="197" t="s">
        <v>168</v>
      </c>
      <c r="E114" s="62"/>
      <c r="F114" s="198" t="s">
        <v>219</v>
      </c>
      <c r="G114" s="62"/>
      <c r="H114" s="62"/>
      <c r="I114" s="155"/>
      <c r="J114" s="62"/>
      <c r="K114" s="62"/>
      <c r="L114" s="60"/>
      <c r="M114" s="196"/>
      <c r="N114" s="41"/>
      <c r="O114" s="41"/>
      <c r="P114" s="41"/>
      <c r="Q114" s="41"/>
      <c r="R114" s="41"/>
      <c r="S114" s="41"/>
      <c r="T114" s="77"/>
      <c r="AT114" s="23" t="s">
        <v>168</v>
      </c>
      <c r="AU114" s="23" t="s">
        <v>24</v>
      </c>
    </row>
    <row r="115" spans="2:65" s="1" customFormat="1" ht="44.25" customHeight="1">
      <c r="B115" s="40"/>
      <c r="C115" s="182" t="s">
        <v>190</v>
      </c>
      <c r="D115" s="182" t="s">
        <v>160</v>
      </c>
      <c r="E115" s="183" t="s">
        <v>220</v>
      </c>
      <c r="F115" s="184" t="s">
        <v>221</v>
      </c>
      <c r="G115" s="185" t="s">
        <v>200</v>
      </c>
      <c r="H115" s="186">
        <v>496.15</v>
      </c>
      <c r="I115" s="187"/>
      <c r="J115" s="188">
        <f>ROUND(I115*H115,2)</f>
        <v>0</v>
      </c>
      <c r="K115" s="184" t="s">
        <v>164</v>
      </c>
      <c r="L115" s="60"/>
      <c r="M115" s="189" t="s">
        <v>22</v>
      </c>
      <c r="N115" s="190" t="s">
        <v>51</v>
      </c>
      <c r="O115" s="41"/>
      <c r="P115" s="191">
        <f>O115*H115</f>
        <v>0</v>
      </c>
      <c r="Q115" s="191">
        <v>0</v>
      </c>
      <c r="R115" s="191">
        <f>Q115*H115</f>
        <v>0</v>
      </c>
      <c r="S115" s="191">
        <v>0</v>
      </c>
      <c r="T115" s="192">
        <f>S115*H115</f>
        <v>0</v>
      </c>
      <c r="AR115" s="23" t="s">
        <v>165</v>
      </c>
      <c r="AT115" s="23" t="s">
        <v>160</v>
      </c>
      <c r="AU115" s="23" t="s">
        <v>24</v>
      </c>
      <c r="AY115" s="23" t="s">
        <v>159</v>
      </c>
      <c r="BE115" s="193">
        <f>IF(N115="základní",J115,0)</f>
        <v>0</v>
      </c>
      <c r="BF115" s="193">
        <f>IF(N115="snížená",J115,0)</f>
        <v>0</v>
      </c>
      <c r="BG115" s="193">
        <f>IF(N115="zákl. přenesená",J115,0)</f>
        <v>0</v>
      </c>
      <c r="BH115" s="193">
        <f>IF(N115="sníž. přenesená",J115,0)</f>
        <v>0</v>
      </c>
      <c r="BI115" s="193">
        <f>IF(N115="nulová",J115,0)</f>
        <v>0</v>
      </c>
      <c r="BJ115" s="23" t="s">
        <v>24</v>
      </c>
      <c r="BK115" s="193">
        <f>ROUND(I115*H115,2)</f>
        <v>0</v>
      </c>
      <c r="BL115" s="23" t="s">
        <v>165</v>
      </c>
      <c r="BM115" s="23" t="s">
        <v>222</v>
      </c>
    </row>
    <row r="116" spans="2:65" s="1" customFormat="1" ht="229.5">
      <c r="B116" s="40"/>
      <c r="C116" s="62"/>
      <c r="D116" s="194" t="s">
        <v>166</v>
      </c>
      <c r="E116" s="62"/>
      <c r="F116" s="195" t="s">
        <v>223</v>
      </c>
      <c r="G116" s="62"/>
      <c r="H116" s="62"/>
      <c r="I116" s="155"/>
      <c r="J116" s="62"/>
      <c r="K116" s="62"/>
      <c r="L116" s="60"/>
      <c r="M116" s="196"/>
      <c r="N116" s="41"/>
      <c r="O116" s="41"/>
      <c r="P116" s="41"/>
      <c r="Q116" s="41"/>
      <c r="R116" s="41"/>
      <c r="S116" s="41"/>
      <c r="T116" s="77"/>
      <c r="AT116" s="23" t="s">
        <v>166</v>
      </c>
      <c r="AU116" s="23" t="s">
        <v>24</v>
      </c>
    </row>
    <row r="117" spans="2:65" s="1" customFormat="1" ht="27">
      <c r="B117" s="40"/>
      <c r="C117" s="62"/>
      <c r="D117" s="197" t="s">
        <v>168</v>
      </c>
      <c r="E117" s="62"/>
      <c r="F117" s="198" t="s">
        <v>224</v>
      </c>
      <c r="G117" s="62"/>
      <c r="H117" s="62"/>
      <c r="I117" s="155"/>
      <c r="J117" s="62"/>
      <c r="K117" s="62"/>
      <c r="L117" s="60"/>
      <c r="M117" s="196"/>
      <c r="N117" s="41"/>
      <c r="O117" s="41"/>
      <c r="P117" s="41"/>
      <c r="Q117" s="41"/>
      <c r="R117" s="41"/>
      <c r="S117" s="41"/>
      <c r="T117" s="77"/>
      <c r="AT117" s="23" t="s">
        <v>168</v>
      </c>
      <c r="AU117" s="23" t="s">
        <v>24</v>
      </c>
    </row>
    <row r="118" spans="2:65" s="1" customFormat="1" ht="31.5" customHeight="1">
      <c r="B118" s="40"/>
      <c r="C118" s="182" t="s">
        <v>225</v>
      </c>
      <c r="D118" s="182" t="s">
        <v>160</v>
      </c>
      <c r="E118" s="183" t="s">
        <v>226</v>
      </c>
      <c r="F118" s="184" t="s">
        <v>227</v>
      </c>
      <c r="G118" s="185" t="s">
        <v>163</v>
      </c>
      <c r="H118" s="186">
        <v>3171</v>
      </c>
      <c r="I118" s="187"/>
      <c r="J118" s="188">
        <f>ROUND(I118*H118,2)</f>
        <v>0</v>
      </c>
      <c r="K118" s="184" t="s">
        <v>164</v>
      </c>
      <c r="L118" s="60"/>
      <c r="M118" s="189" t="s">
        <v>22</v>
      </c>
      <c r="N118" s="190" t="s">
        <v>51</v>
      </c>
      <c r="O118" s="41"/>
      <c r="P118" s="191">
        <f>O118*H118</f>
        <v>0</v>
      </c>
      <c r="Q118" s="191">
        <v>0</v>
      </c>
      <c r="R118" s="191">
        <f>Q118*H118</f>
        <v>0</v>
      </c>
      <c r="S118" s="191">
        <v>0</v>
      </c>
      <c r="T118" s="192">
        <f>S118*H118</f>
        <v>0</v>
      </c>
      <c r="AR118" s="23" t="s">
        <v>165</v>
      </c>
      <c r="AT118" s="23" t="s">
        <v>160</v>
      </c>
      <c r="AU118" s="23" t="s">
        <v>24</v>
      </c>
      <c r="AY118" s="23" t="s">
        <v>159</v>
      </c>
      <c r="BE118" s="193">
        <f>IF(N118="základní",J118,0)</f>
        <v>0</v>
      </c>
      <c r="BF118" s="193">
        <f>IF(N118="snížená",J118,0)</f>
        <v>0</v>
      </c>
      <c r="BG118" s="193">
        <f>IF(N118="zákl. přenesená",J118,0)</f>
        <v>0</v>
      </c>
      <c r="BH118" s="193">
        <f>IF(N118="sníž. přenesená",J118,0)</f>
        <v>0</v>
      </c>
      <c r="BI118" s="193">
        <f>IF(N118="nulová",J118,0)</f>
        <v>0</v>
      </c>
      <c r="BJ118" s="23" t="s">
        <v>24</v>
      </c>
      <c r="BK118" s="193">
        <f>ROUND(I118*H118,2)</f>
        <v>0</v>
      </c>
      <c r="BL118" s="23" t="s">
        <v>165</v>
      </c>
      <c r="BM118" s="23" t="s">
        <v>228</v>
      </c>
    </row>
    <row r="119" spans="2:65" s="1" customFormat="1" ht="121.5">
      <c r="B119" s="40"/>
      <c r="C119" s="62"/>
      <c r="D119" s="194" t="s">
        <v>166</v>
      </c>
      <c r="E119" s="62"/>
      <c r="F119" s="195" t="s">
        <v>229</v>
      </c>
      <c r="G119" s="62"/>
      <c r="H119" s="62"/>
      <c r="I119" s="155"/>
      <c r="J119" s="62"/>
      <c r="K119" s="62"/>
      <c r="L119" s="60"/>
      <c r="M119" s="196"/>
      <c r="N119" s="41"/>
      <c r="O119" s="41"/>
      <c r="P119" s="41"/>
      <c r="Q119" s="41"/>
      <c r="R119" s="41"/>
      <c r="S119" s="41"/>
      <c r="T119" s="77"/>
      <c r="AT119" s="23" t="s">
        <v>166</v>
      </c>
      <c r="AU119" s="23" t="s">
        <v>24</v>
      </c>
    </row>
    <row r="120" spans="2:65" s="1" customFormat="1" ht="27">
      <c r="B120" s="40"/>
      <c r="C120" s="62"/>
      <c r="D120" s="197" t="s">
        <v>168</v>
      </c>
      <c r="E120" s="62"/>
      <c r="F120" s="198" t="s">
        <v>230</v>
      </c>
      <c r="G120" s="62"/>
      <c r="H120" s="62"/>
      <c r="I120" s="155"/>
      <c r="J120" s="62"/>
      <c r="K120" s="62"/>
      <c r="L120" s="60"/>
      <c r="M120" s="196"/>
      <c r="N120" s="41"/>
      <c r="O120" s="41"/>
      <c r="P120" s="41"/>
      <c r="Q120" s="41"/>
      <c r="R120" s="41"/>
      <c r="S120" s="41"/>
      <c r="T120" s="77"/>
      <c r="AT120" s="23" t="s">
        <v>168</v>
      </c>
      <c r="AU120" s="23" t="s">
        <v>24</v>
      </c>
    </row>
    <row r="121" spans="2:65" s="1" customFormat="1" ht="22.5" customHeight="1">
      <c r="B121" s="40"/>
      <c r="C121" s="182" t="s">
        <v>195</v>
      </c>
      <c r="D121" s="182" t="s">
        <v>160</v>
      </c>
      <c r="E121" s="183" t="s">
        <v>231</v>
      </c>
      <c r="F121" s="184" t="s">
        <v>232</v>
      </c>
      <c r="G121" s="185" t="s">
        <v>163</v>
      </c>
      <c r="H121" s="186">
        <v>3171</v>
      </c>
      <c r="I121" s="187"/>
      <c r="J121" s="188">
        <f>ROUND(I121*H121,2)</f>
        <v>0</v>
      </c>
      <c r="K121" s="184" t="s">
        <v>164</v>
      </c>
      <c r="L121" s="60"/>
      <c r="M121" s="189" t="s">
        <v>22</v>
      </c>
      <c r="N121" s="190" t="s">
        <v>51</v>
      </c>
      <c r="O121" s="41"/>
      <c r="P121" s="191">
        <f>O121*H121</f>
        <v>0</v>
      </c>
      <c r="Q121" s="191">
        <v>1.2700000000000001E-3</v>
      </c>
      <c r="R121" s="191">
        <f>Q121*H121</f>
        <v>4.0271699999999999</v>
      </c>
      <c r="S121" s="191">
        <v>0</v>
      </c>
      <c r="T121" s="192">
        <f>S121*H121</f>
        <v>0</v>
      </c>
      <c r="AR121" s="23" t="s">
        <v>165</v>
      </c>
      <c r="AT121" s="23" t="s">
        <v>160</v>
      </c>
      <c r="AU121" s="23" t="s">
        <v>24</v>
      </c>
      <c r="AY121" s="23" t="s">
        <v>159</v>
      </c>
      <c r="BE121" s="193">
        <f>IF(N121="základní",J121,0)</f>
        <v>0</v>
      </c>
      <c r="BF121" s="193">
        <f>IF(N121="snížená",J121,0)</f>
        <v>0</v>
      </c>
      <c r="BG121" s="193">
        <f>IF(N121="zákl. přenesená",J121,0)</f>
        <v>0</v>
      </c>
      <c r="BH121" s="193">
        <f>IF(N121="sníž. přenesená",J121,0)</f>
        <v>0</v>
      </c>
      <c r="BI121" s="193">
        <f>IF(N121="nulová",J121,0)</f>
        <v>0</v>
      </c>
      <c r="BJ121" s="23" t="s">
        <v>24</v>
      </c>
      <c r="BK121" s="193">
        <f>ROUND(I121*H121,2)</f>
        <v>0</v>
      </c>
      <c r="BL121" s="23" t="s">
        <v>165</v>
      </c>
      <c r="BM121" s="23" t="s">
        <v>233</v>
      </c>
    </row>
    <row r="122" spans="2:65" s="1" customFormat="1" ht="67.5">
      <c r="B122" s="40"/>
      <c r="C122" s="62"/>
      <c r="D122" s="197" t="s">
        <v>166</v>
      </c>
      <c r="E122" s="62"/>
      <c r="F122" s="198" t="s">
        <v>234</v>
      </c>
      <c r="G122" s="62"/>
      <c r="H122" s="62"/>
      <c r="I122" s="155"/>
      <c r="J122" s="62"/>
      <c r="K122" s="62"/>
      <c r="L122" s="60"/>
      <c r="M122" s="196"/>
      <c r="N122" s="41"/>
      <c r="O122" s="41"/>
      <c r="P122" s="41"/>
      <c r="Q122" s="41"/>
      <c r="R122" s="41"/>
      <c r="S122" s="41"/>
      <c r="T122" s="77"/>
      <c r="AT122" s="23" t="s">
        <v>166</v>
      </c>
      <c r="AU122" s="23" t="s">
        <v>24</v>
      </c>
    </row>
    <row r="123" spans="2:65" s="1" customFormat="1" ht="22.5" customHeight="1">
      <c r="B123" s="40"/>
      <c r="C123" s="199" t="s">
        <v>10</v>
      </c>
      <c r="D123" s="199" t="s">
        <v>235</v>
      </c>
      <c r="E123" s="200" t="s">
        <v>236</v>
      </c>
      <c r="F123" s="201" t="s">
        <v>237</v>
      </c>
      <c r="G123" s="202" t="s">
        <v>238</v>
      </c>
      <c r="H123" s="203">
        <v>95.13</v>
      </c>
      <c r="I123" s="204"/>
      <c r="J123" s="205">
        <f>ROUND(I123*H123,2)</f>
        <v>0</v>
      </c>
      <c r="K123" s="201" t="s">
        <v>22</v>
      </c>
      <c r="L123" s="206"/>
      <c r="M123" s="207" t="s">
        <v>22</v>
      </c>
      <c r="N123" s="208" t="s">
        <v>51</v>
      </c>
      <c r="O123" s="41"/>
      <c r="P123" s="191">
        <f>O123*H123</f>
        <v>0</v>
      </c>
      <c r="Q123" s="191">
        <v>1E-3</v>
      </c>
      <c r="R123" s="191">
        <f>Q123*H123</f>
        <v>9.5129999999999992E-2</v>
      </c>
      <c r="S123" s="191">
        <v>0</v>
      </c>
      <c r="T123" s="192">
        <f>S123*H123</f>
        <v>0</v>
      </c>
      <c r="AR123" s="23" t="s">
        <v>183</v>
      </c>
      <c r="AT123" s="23" t="s">
        <v>235</v>
      </c>
      <c r="AU123" s="23" t="s">
        <v>24</v>
      </c>
      <c r="AY123" s="23" t="s">
        <v>159</v>
      </c>
      <c r="BE123" s="193">
        <f>IF(N123="základní",J123,0)</f>
        <v>0</v>
      </c>
      <c r="BF123" s="193">
        <f>IF(N123="snížená",J123,0)</f>
        <v>0</v>
      </c>
      <c r="BG123" s="193">
        <f>IF(N123="zákl. přenesená",J123,0)</f>
        <v>0</v>
      </c>
      <c r="BH123" s="193">
        <f>IF(N123="sníž. přenesená",J123,0)</f>
        <v>0</v>
      </c>
      <c r="BI123" s="193">
        <f>IF(N123="nulová",J123,0)</f>
        <v>0</v>
      </c>
      <c r="BJ123" s="23" t="s">
        <v>24</v>
      </c>
      <c r="BK123" s="193">
        <f>ROUND(I123*H123,2)</f>
        <v>0</v>
      </c>
      <c r="BL123" s="23" t="s">
        <v>165</v>
      </c>
      <c r="BM123" s="23" t="s">
        <v>239</v>
      </c>
    </row>
    <row r="124" spans="2:65" s="1" customFormat="1" ht="22.5" customHeight="1">
      <c r="B124" s="40"/>
      <c r="C124" s="182" t="s">
        <v>201</v>
      </c>
      <c r="D124" s="182" t="s">
        <v>160</v>
      </c>
      <c r="E124" s="183" t="s">
        <v>240</v>
      </c>
      <c r="F124" s="184" t="s">
        <v>241</v>
      </c>
      <c r="G124" s="185" t="s">
        <v>163</v>
      </c>
      <c r="H124" s="186">
        <v>3171</v>
      </c>
      <c r="I124" s="187"/>
      <c r="J124" s="188">
        <f>ROUND(I124*H124,2)</f>
        <v>0</v>
      </c>
      <c r="K124" s="184" t="s">
        <v>164</v>
      </c>
      <c r="L124" s="60"/>
      <c r="M124" s="189" t="s">
        <v>22</v>
      </c>
      <c r="N124" s="190" t="s">
        <v>51</v>
      </c>
      <c r="O124" s="41"/>
      <c r="P124" s="191">
        <f>O124*H124</f>
        <v>0</v>
      </c>
      <c r="Q124" s="191">
        <v>0</v>
      </c>
      <c r="R124" s="191">
        <f>Q124*H124</f>
        <v>0</v>
      </c>
      <c r="S124" s="191">
        <v>0</v>
      </c>
      <c r="T124" s="192">
        <f>S124*H124</f>
        <v>0</v>
      </c>
      <c r="AR124" s="23" t="s">
        <v>165</v>
      </c>
      <c r="AT124" s="23" t="s">
        <v>160</v>
      </c>
      <c r="AU124" s="23" t="s">
        <v>24</v>
      </c>
      <c r="AY124" s="23" t="s">
        <v>159</v>
      </c>
      <c r="BE124" s="193">
        <f>IF(N124="základní",J124,0)</f>
        <v>0</v>
      </c>
      <c r="BF124" s="193">
        <f>IF(N124="snížená",J124,0)</f>
        <v>0</v>
      </c>
      <c r="BG124" s="193">
        <f>IF(N124="zákl. přenesená",J124,0)</f>
        <v>0</v>
      </c>
      <c r="BH124" s="193">
        <f>IF(N124="sníž. přenesená",J124,0)</f>
        <v>0</v>
      </c>
      <c r="BI124" s="193">
        <f>IF(N124="nulová",J124,0)</f>
        <v>0</v>
      </c>
      <c r="BJ124" s="23" t="s">
        <v>24</v>
      </c>
      <c r="BK124" s="193">
        <f>ROUND(I124*H124,2)</f>
        <v>0</v>
      </c>
      <c r="BL124" s="23" t="s">
        <v>165</v>
      </c>
      <c r="BM124" s="23" t="s">
        <v>242</v>
      </c>
    </row>
    <row r="125" spans="2:65" s="1" customFormat="1" ht="135">
      <c r="B125" s="40"/>
      <c r="C125" s="62"/>
      <c r="D125" s="197" t="s">
        <v>166</v>
      </c>
      <c r="E125" s="62"/>
      <c r="F125" s="198" t="s">
        <v>243</v>
      </c>
      <c r="G125" s="62"/>
      <c r="H125" s="62"/>
      <c r="I125" s="155"/>
      <c r="J125" s="62"/>
      <c r="K125" s="62"/>
      <c r="L125" s="60"/>
      <c r="M125" s="196"/>
      <c r="N125" s="41"/>
      <c r="O125" s="41"/>
      <c r="P125" s="41"/>
      <c r="Q125" s="41"/>
      <c r="R125" s="41"/>
      <c r="S125" s="41"/>
      <c r="T125" s="77"/>
      <c r="AT125" s="23" t="s">
        <v>166</v>
      </c>
      <c r="AU125" s="23" t="s">
        <v>24</v>
      </c>
    </row>
    <row r="126" spans="2:65" s="1" customFormat="1" ht="31.5" customHeight="1">
      <c r="B126" s="40"/>
      <c r="C126" s="182" t="s">
        <v>244</v>
      </c>
      <c r="D126" s="182" t="s">
        <v>160</v>
      </c>
      <c r="E126" s="183" t="s">
        <v>245</v>
      </c>
      <c r="F126" s="184" t="s">
        <v>246</v>
      </c>
      <c r="G126" s="185" t="s">
        <v>163</v>
      </c>
      <c r="H126" s="186">
        <v>3171</v>
      </c>
      <c r="I126" s="187"/>
      <c r="J126" s="188">
        <f>ROUND(I126*H126,2)</f>
        <v>0</v>
      </c>
      <c r="K126" s="184" t="s">
        <v>164</v>
      </c>
      <c r="L126" s="60"/>
      <c r="M126" s="189" t="s">
        <v>22</v>
      </c>
      <c r="N126" s="190" t="s">
        <v>51</v>
      </c>
      <c r="O126" s="41"/>
      <c r="P126" s="191">
        <f>O126*H126</f>
        <v>0</v>
      </c>
      <c r="Q126" s="191">
        <v>0</v>
      </c>
      <c r="R126" s="191">
        <f>Q126*H126</f>
        <v>0</v>
      </c>
      <c r="S126" s="191">
        <v>0</v>
      </c>
      <c r="T126" s="192">
        <f>S126*H126</f>
        <v>0</v>
      </c>
      <c r="AR126" s="23" t="s">
        <v>165</v>
      </c>
      <c r="AT126" s="23" t="s">
        <v>160</v>
      </c>
      <c r="AU126" s="23" t="s">
        <v>24</v>
      </c>
      <c r="AY126" s="23" t="s">
        <v>159</v>
      </c>
      <c r="BE126" s="193">
        <f>IF(N126="základní",J126,0)</f>
        <v>0</v>
      </c>
      <c r="BF126" s="193">
        <f>IF(N126="snížená",J126,0)</f>
        <v>0</v>
      </c>
      <c r="BG126" s="193">
        <f>IF(N126="zákl. přenesená",J126,0)</f>
        <v>0</v>
      </c>
      <c r="BH126" s="193">
        <f>IF(N126="sníž. přenesená",J126,0)</f>
        <v>0</v>
      </c>
      <c r="BI126" s="193">
        <f>IF(N126="nulová",J126,0)</f>
        <v>0</v>
      </c>
      <c r="BJ126" s="23" t="s">
        <v>24</v>
      </c>
      <c r="BK126" s="193">
        <f>ROUND(I126*H126,2)</f>
        <v>0</v>
      </c>
      <c r="BL126" s="23" t="s">
        <v>165</v>
      </c>
      <c r="BM126" s="23" t="s">
        <v>247</v>
      </c>
    </row>
    <row r="127" spans="2:65" s="1" customFormat="1" ht="121.5">
      <c r="B127" s="40"/>
      <c r="C127" s="62"/>
      <c r="D127" s="197" t="s">
        <v>166</v>
      </c>
      <c r="E127" s="62"/>
      <c r="F127" s="198" t="s">
        <v>248</v>
      </c>
      <c r="G127" s="62"/>
      <c r="H127" s="62"/>
      <c r="I127" s="155"/>
      <c r="J127" s="62"/>
      <c r="K127" s="62"/>
      <c r="L127" s="60"/>
      <c r="M127" s="196"/>
      <c r="N127" s="41"/>
      <c r="O127" s="41"/>
      <c r="P127" s="41"/>
      <c r="Q127" s="41"/>
      <c r="R127" s="41"/>
      <c r="S127" s="41"/>
      <c r="T127" s="77"/>
      <c r="AT127" s="23" t="s">
        <v>166</v>
      </c>
      <c r="AU127" s="23" t="s">
        <v>24</v>
      </c>
    </row>
    <row r="128" spans="2:65" s="1" customFormat="1" ht="22.5" customHeight="1">
      <c r="B128" s="40"/>
      <c r="C128" s="199" t="s">
        <v>207</v>
      </c>
      <c r="D128" s="199" t="s">
        <v>235</v>
      </c>
      <c r="E128" s="200" t="s">
        <v>249</v>
      </c>
      <c r="F128" s="201" t="s">
        <v>250</v>
      </c>
      <c r="G128" s="202" t="s">
        <v>251</v>
      </c>
      <c r="H128" s="203">
        <v>1.903</v>
      </c>
      <c r="I128" s="204"/>
      <c r="J128" s="205">
        <f>ROUND(I128*H128,2)</f>
        <v>0</v>
      </c>
      <c r="K128" s="201" t="s">
        <v>22</v>
      </c>
      <c r="L128" s="206"/>
      <c r="M128" s="207" t="s">
        <v>22</v>
      </c>
      <c r="N128" s="208" t="s">
        <v>51</v>
      </c>
      <c r="O128" s="41"/>
      <c r="P128" s="191">
        <f>O128*H128</f>
        <v>0</v>
      </c>
      <c r="Q128" s="191">
        <v>1E-3</v>
      </c>
      <c r="R128" s="191">
        <f>Q128*H128</f>
        <v>1.903E-3</v>
      </c>
      <c r="S128" s="191">
        <v>0</v>
      </c>
      <c r="T128" s="192">
        <f>S128*H128</f>
        <v>0</v>
      </c>
      <c r="AR128" s="23" t="s">
        <v>183</v>
      </c>
      <c r="AT128" s="23" t="s">
        <v>235</v>
      </c>
      <c r="AU128" s="23" t="s">
        <v>24</v>
      </c>
      <c r="AY128" s="23" t="s">
        <v>159</v>
      </c>
      <c r="BE128" s="193">
        <f>IF(N128="základní",J128,0)</f>
        <v>0</v>
      </c>
      <c r="BF128" s="193">
        <f>IF(N128="snížená",J128,0)</f>
        <v>0</v>
      </c>
      <c r="BG128" s="193">
        <f>IF(N128="zákl. přenesená",J128,0)</f>
        <v>0</v>
      </c>
      <c r="BH128" s="193">
        <f>IF(N128="sníž. přenesená",J128,0)</f>
        <v>0</v>
      </c>
      <c r="BI128" s="193">
        <f>IF(N128="nulová",J128,0)</f>
        <v>0</v>
      </c>
      <c r="BJ128" s="23" t="s">
        <v>24</v>
      </c>
      <c r="BK128" s="193">
        <f>ROUND(I128*H128,2)</f>
        <v>0</v>
      </c>
      <c r="BL128" s="23" t="s">
        <v>165</v>
      </c>
      <c r="BM128" s="23" t="s">
        <v>252</v>
      </c>
    </row>
    <row r="129" spans="2:65" s="9" customFormat="1" ht="37.35" customHeight="1">
      <c r="B129" s="168"/>
      <c r="C129" s="169"/>
      <c r="D129" s="170" t="s">
        <v>79</v>
      </c>
      <c r="E129" s="171" t="s">
        <v>185</v>
      </c>
      <c r="F129" s="171" t="s">
        <v>253</v>
      </c>
      <c r="G129" s="169"/>
      <c r="H129" s="169"/>
      <c r="I129" s="172"/>
      <c r="J129" s="173">
        <f>BK129</f>
        <v>0</v>
      </c>
      <c r="K129" s="169"/>
      <c r="L129" s="174"/>
      <c r="M129" s="175"/>
      <c r="N129" s="176"/>
      <c r="O129" s="176"/>
      <c r="P129" s="177">
        <f>SUM(P130:P211)</f>
        <v>0</v>
      </c>
      <c r="Q129" s="176"/>
      <c r="R129" s="177">
        <f>SUM(R130:R211)</f>
        <v>32.686250000000001</v>
      </c>
      <c r="S129" s="176"/>
      <c r="T129" s="178">
        <f>SUM(T130:T211)</f>
        <v>18.2</v>
      </c>
      <c r="AR129" s="179" t="s">
        <v>24</v>
      </c>
      <c r="AT129" s="180" t="s">
        <v>79</v>
      </c>
      <c r="AU129" s="180" t="s">
        <v>80</v>
      </c>
      <c r="AY129" s="179" t="s">
        <v>159</v>
      </c>
      <c r="BK129" s="181">
        <f>SUM(BK130:BK211)</f>
        <v>0</v>
      </c>
    </row>
    <row r="130" spans="2:65" s="1" customFormat="1" ht="31.5" customHeight="1">
      <c r="B130" s="40"/>
      <c r="C130" s="182" t="s">
        <v>254</v>
      </c>
      <c r="D130" s="182" t="s">
        <v>160</v>
      </c>
      <c r="E130" s="183" t="s">
        <v>255</v>
      </c>
      <c r="F130" s="184" t="s">
        <v>256</v>
      </c>
      <c r="G130" s="185" t="s">
        <v>163</v>
      </c>
      <c r="H130" s="186">
        <v>16756</v>
      </c>
      <c r="I130" s="187"/>
      <c r="J130" s="188">
        <f>ROUND(I130*H130,2)</f>
        <v>0</v>
      </c>
      <c r="K130" s="184" t="s">
        <v>164</v>
      </c>
      <c r="L130" s="60"/>
      <c r="M130" s="189" t="s">
        <v>22</v>
      </c>
      <c r="N130" s="190" t="s">
        <v>51</v>
      </c>
      <c r="O130" s="41"/>
      <c r="P130" s="191">
        <f>O130*H130</f>
        <v>0</v>
      </c>
      <c r="Q130" s="191">
        <v>0</v>
      </c>
      <c r="R130" s="191">
        <f>Q130*H130</f>
        <v>0</v>
      </c>
      <c r="S130" s="191">
        <v>0</v>
      </c>
      <c r="T130" s="192">
        <f>S130*H130</f>
        <v>0</v>
      </c>
      <c r="AR130" s="23" t="s">
        <v>165</v>
      </c>
      <c r="AT130" s="23" t="s">
        <v>160</v>
      </c>
      <c r="AU130" s="23" t="s">
        <v>24</v>
      </c>
      <c r="AY130" s="23" t="s">
        <v>159</v>
      </c>
      <c r="BE130" s="193">
        <f>IF(N130="základní",J130,0)</f>
        <v>0</v>
      </c>
      <c r="BF130" s="193">
        <f>IF(N130="snížená",J130,0)</f>
        <v>0</v>
      </c>
      <c r="BG130" s="193">
        <f>IF(N130="zákl. přenesená",J130,0)</f>
        <v>0</v>
      </c>
      <c r="BH130" s="193">
        <f>IF(N130="sníž. přenesená",J130,0)</f>
        <v>0</v>
      </c>
      <c r="BI130" s="193">
        <f>IF(N130="nulová",J130,0)</f>
        <v>0</v>
      </c>
      <c r="BJ130" s="23" t="s">
        <v>24</v>
      </c>
      <c r="BK130" s="193">
        <f>ROUND(I130*H130,2)</f>
        <v>0</v>
      </c>
      <c r="BL130" s="23" t="s">
        <v>165</v>
      </c>
      <c r="BM130" s="23" t="s">
        <v>257</v>
      </c>
    </row>
    <row r="131" spans="2:65" s="1" customFormat="1" ht="27">
      <c r="B131" s="40"/>
      <c r="C131" s="62"/>
      <c r="D131" s="194" t="s">
        <v>166</v>
      </c>
      <c r="E131" s="62"/>
      <c r="F131" s="195" t="s">
        <v>258</v>
      </c>
      <c r="G131" s="62"/>
      <c r="H131" s="62"/>
      <c r="I131" s="155"/>
      <c r="J131" s="62"/>
      <c r="K131" s="62"/>
      <c r="L131" s="60"/>
      <c r="M131" s="196"/>
      <c r="N131" s="41"/>
      <c r="O131" s="41"/>
      <c r="P131" s="41"/>
      <c r="Q131" s="41"/>
      <c r="R131" s="41"/>
      <c r="S131" s="41"/>
      <c r="T131" s="77"/>
      <c r="AT131" s="23" t="s">
        <v>166</v>
      </c>
      <c r="AU131" s="23" t="s">
        <v>24</v>
      </c>
    </row>
    <row r="132" spans="2:65" s="1" customFormat="1" ht="40.5">
      <c r="B132" s="40"/>
      <c r="C132" s="62"/>
      <c r="D132" s="194" t="s">
        <v>168</v>
      </c>
      <c r="E132" s="62"/>
      <c r="F132" s="195" t="s">
        <v>259</v>
      </c>
      <c r="G132" s="62"/>
      <c r="H132" s="62"/>
      <c r="I132" s="155"/>
      <c r="J132" s="62"/>
      <c r="K132" s="62"/>
      <c r="L132" s="60"/>
      <c r="M132" s="196"/>
      <c r="N132" s="41"/>
      <c r="O132" s="41"/>
      <c r="P132" s="41"/>
      <c r="Q132" s="41"/>
      <c r="R132" s="41"/>
      <c r="S132" s="41"/>
      <c r="T132" s="77"/>
      <c r="AT132" s="23" t="s">
        <v>168</v>
      </c>
      <c r="AU132" s="23" t="s">
        <v>24</v>
      </c>
    </row>
    <row r="133" spans="2:65" s="10" customFormat="1" ht="13.5">
      <c r="B133" s="209"/>
      <c r="C133" s="210"/>
      <c r="D133" s="194" t="s">
        <v>260</v>
      </c>
      <c r="E133" s="211" t="s">
        <v>22</v>
      </c>
      <c r="F133" s="212" t="s">
        <v>261</v>
      </c>
      <c r="G133" s="210"/>
      <c r="H133" s="213" t="s">
        <v>22</v>
      </c>
      <c r="I133" s="214"/>
      <c r="J133" s="210"/>
      <c r="K133" s="210"/>
      <c r="L133" s="215"/>
      <c r="M133" s="216"/>
      <c r="N133" s="217"/>
      <c r="O133" s="217"/>
      <c r="P133" s="217"/>
      <c r="Q133" s="217"/>
      <c r="R133" s="217"/>
      <c r="S133" s="217"/>
      <c r="T133" s="218"/>
      <c r="AT133" s="219" t="s">
        <v>260</v>
      </c>
      <c r="AU133" s="219" t="s">
        <v>24</v>
      </c>
      <c r="AV133" s="10" t="s">
        <v>24</v>
      </c>
      <c r="AW133" s="10" t="s">
        <v>43</v>
      </c>
      <c r="AX133" s="10" t="s">
        <v>80</v>
      </c>
      <c r="AY133" s="219" t="s">
        <v>159</v>
      </c>
    </row>
    <row r="134" spans="2:65" s="11" customFormat="1" ht="13.5">
      <c r="B134" s="220"/>
      <c r="C134" s="221"/>
      <c r="D134" s="194" t="s">
        <v>260</v>
      </c>
      <c r="E134" s="222" t="s">
        <v>22</v>
      </c>
      <c r="F134" s="223" t="s">
        <v>262</v>
      </c>
      <c r="G134" s="221"/>
      <c r="H134" s="224">
        <v>11848</v>
      </c>
      <c r="I134" s="225"/>
      <c r="J134" s="221"/>
      <c r="K134" s="221"/>
      <c r="L134" s="226"/>
      <c r="M134" s="227"/>
      <c r="N134" s="228"/>
      <c r="O134" s="228"/>
      <c r="P134" s="228"/>
      <c r="Q134" s="228"/>
      <c r="R134" s="228"/>
      <c r="S134" s="228"/>
      <c r="T134" s="229"/>
      <c r="AT134" s="230" t="s">
        <v>260</v>
      </c>
      <c r="AU134" s="230" t="s">
        <v>24</v>
      </c>
      <c r="AV134" s="11" t="s">
        <v>89</v>
      </c>
      <c r="AW134" s="11" t="s">
        <v>43</v>
      </c>
      <c r="AX134" s="11" t="s">
        <v>80</v>
      </c>
      <c r="AY134" s="230" t="s">
        <v>159</v>
      </c>
    </row>
    <row r="135" spans="2:65" s="11" customFormat="1" ht="13.5">
      <c r="B135" s="220"/>
      <c r="C135" s="221"/>
      <c r="D135" s="194" t="s">
        <v>260</v>
      </c>
      <c r="E135" s="222" t="s">
        <v>22</v>
      </c>
      <c r="F135" s="223" t="s">
        <v>263</v>
      </c>
      <c r="G135" s="221"/>
      <c r="H135" s="224">
        <v>4627</v>
      </c>
      <c r="I135" s="225"/>
      <c r="J135" s="221"/>
      <c r="K135" s="221"/>
      <c r="L135" s="226"/>
      <c r="M135" s="227"/>
      <c r="N135" s="228"/>
      <c r="O135" s="228"/>
      <c r="P135" s="228"/>
      <c r="Q135" s="228"/>
      <c r="R135" s="228"/>
      <c r="S135" s="228"/>
      <c r="T135" s="229"/>
      <c r="AT135" s="230" t="s">
        <v>260</v>
      </c>
      <c r="AU135" s="230" t="s">
        <v>24</v>
      </c>
      <c r="AV135" s="11" t="s">
        <v>89</v>
      </c>
      <c r="AW135" s="11" t="s">
        <v>43</v>
      </c>
      <c r="AX135" s="11" t="s">
        <v>80</v>
      </c>
      <c r="AY135" s="230" t="s">
        <v>159</v>
      </c>
    </row>
    <row r="136" spans="2:65" s="11" customFormat="1" ht="13.5">
      <c r="B136" s="220"/>
      <c r="C136" s="221"/>
      <c r="D136" s="194" t="s">
        <v>260</v>
      </c>
      <c r="E136" s="222" t="s">
        <v>22</v>
      </c>
      <c r="F136" s="223" t="s">
        <v>264</v>
      </c>
      <c r="G136" s="221"/>
      <c r="H136" s="224">
        <v>252</v>
      </c>
      <c r="I136" s="225"/>
      <c r="J136" s="221"/>
      <c r="K136" s="221"/>
      <c r="L136" s="226"/>
      <c r="M136" s="227"/>
      <c r="N136" s="228"/>
      <c r="O136" s="228"/>
      <c r="P136" s="228"/>
      <c r="Q136" s="228"/>
      <c r="R136" s="228"/>
      <c r="S136" s="228"/>
      <c r="T136" s="229"/>
      <c r="AT136" s="230" t="s">
        <v>260</v>
      </c>
      <c r="AU136" s="230" t="s">
        <v>24</v>
      </c>
      <c r="AV136" s="11" t="s">
        <v>89</v>
      </c>
      <c r="AW136" s="11" t="s">
        <v>43</v>
      </c>
      <c r="AX136" s="11" t="s">
        <v>80</v>
      </c>
      <c r="AY136" s="230" t="s">
        <v>159</v>
      </c>
    </row>
    <row r="137" spans="2:65" s="11" customFormat="1" ht="13.5">
      <c r="B137" s="220"/>
      <c r="C137" s="221"/>
      <c r="D137" s="194" t="s">
        <v>260</v>
      </c>
      <c r="E137" s="222" t="s">
        <v>22</v>
      </c>
      <c r="F137" s="223" t="s">
        <v>265</v>
      </c>
      <c r="G137" s="221"/>
      <c r="H137" s="224">
        <v>29</v>
      </c>
      <c r="I137" s="225"/>
      <c r="J137" s="221"/>
      <c r="K137" s="221"/>
      <c r="L137" s="226"/>
      <c r="M137" s="227"/>
      <c r="N137" s="228"/>
      <c r="O137" s="228"/>
      <c r="P137" s="228"/>
      <c r="Q137" s="228"/>
      <c r="R137" s="228"/>
      <c r="S137" s="228"/>
      <c r="T137" s="229"/>
      <c r="AT137" s="230" t="s">
        <v>260</v>
      </c>
      <c r="AU137" s="230" t="s">
        <v>24</v>
      </c>
      <c r="AV137" s="11" t="s">
        <v>89</v>
      </c>
      <c r="AW137" s="11" t="s">
        <v>43</v>
      </c>
      <c r="AX137" s="11" t="s">
        <v>80</v>
      </c>
      <c r="AY137" s="230" t="s">
        <v>159</v>
      </c>
    </row>
    <row r="138" spans="2:65" s="12" customFormat="1" ht="13.5">
      <c r="B138" s="231"/>
      <c r="C138" s="232"/>
      <c r="D138" s="197" t="s">
        <v>260</v>
      </c>
      <c r="E138" s="233" t="s">
        <v>22</v>
      </c>
      <c r="F138" s="234" t="s">
        <v>266</v>
      </c>
      <c r="G138" s="232"/>
      <c r="H138" s="235">
        <v>16756</v>
      </c>
      <c r="I138" s="236"/>
      <c r="J138" s="232"/>
      <c r="K138" s="232"/>
      <c r="L138" s="237"/>
      <c r="M138" s="238"/>
      <c r="N138" s="239"/>
      <c r="O138" s="239"/>
      <c r="P138" s="239"/>
      <c r="Q138" s="239"/>
      <c r="R138" s="239"/>
      <c r="S138" s="239"/>
      <c r="T138" s="240"/>
      <c r="AT138" s="241" t="s">
        <v>260</v>
      </c>
      <c r="AU138" s="241" t="s">
        <v>24</v>
      </c>
      <c r="AV138" s="12" t="s">
        <v>165</v>
      </c>
      <c r="AW138" s="12" t="s">
        <v>43</v>
      </c>
      <c r="AX138" s="12" t="s">
        <v>24</v>
      </c>
      <c r="AY138" s="241" t="s">
        <v>159</v>
      </c>
    </row>
    <row r="139" spans="2:65" s="1" customFormat="1" ht="31.5" customHeight="1">
      <c r="B139" s="40"/>
      <c r="C139" s="182" t="s">
        <v>212</v>
      </c>
      <c r="D139" s="182" t="s">
        <v>160</v>
      </c>
      <c r="E139" s="183" t="s">
        <v>267</v>
      </c>
      <c r="F139" s="184" t="s">
        <v>268</v>
      </c>
      <c r="G139" s="185" t="s">
        <v>163</v>
      </c>
      <c r="H139" s="186">
        <v>17171</v>
      </c>
      <c r="I139" s="187"/>
      <c r="J139" s="188">
        <f>ROUND(I139*H139,2)</f>
        <v>0</v>
      </c>
      <c r="K139" s="184" t="s">
        <v>164</v>
      </c>
      <c r="L139" s="60"/>
      <c r="M139" s="189" t="s">
        <v>22</v>
      </c>
      <c r="N139" s="190" t="s">
        <v>51</v>
      </c>
      <c r="O139" s="41"/>
      <c r="P139" s="191">
        <f>O139*H139</f>
        <v>0</v>
      </c>
      <c r="Q139" s="191">
        <v>0</v>
      </c>
      <c r="R139" s="191">
        <f>Q139*H139</f>
        <v>0</v>
      </c>
      <c r="S139" s="191">
        <v>0</v>
      </c>
      <c r="T139" s="192">
        <f>S139*H139</f>
        <v>0</v>
      </c>
      <c r="AR139" s="23" t="s">
        <v>165</v>
      </c>
      <c r="AT139" s="23" t="s">
        <v>160</v>
      </c>
      <c r="AU139" s="23" t="s">
        <v>24</v>
      </c>
      <c r="AY139" s="23" t="s">
        <v>159</v>
      </c>
      <c r="BE139" s="193">
        <f>IF(N139="základní",J139,0)</f>
        <v>0</v>
      </c>
      <c r="BF139" s="193">
        <f>IF(N139="snížená",J139,0)</f>
        <v>0</v>
      </c>
      <c r="BG139" s="193">
        <f>IF(N139="zákl. přenesená",J139,0)</f>
        <v>0</v>
      </c>
      <c r="BH139" s="193">
        <f>IF(N139="sníž. přenesená",J139,0)</f>
        <v>0</v>
      </c>
      <c r="BI139" s="193">
        <f>IF(N139="nulová",J139,0)</f>
        <v>0</v>
      </c>
      <c r="BJ139" s="23" t="s">
        <v>24</v>
      </c>
      <c r="BK139" s="193">
        <f>ROUND(I139*H139,2)</f>
        <v>0</v>
      </c>
      <c r="BL139" s="23" t="s">
        <v>165</v>
      </c>
      <c r="BM139" s="23" t="s">
        <v>269</v>
      </c>
    </row>
    <row r="140" spans="2:65" s="1" customFormat="1" ht="27">
      <c r="B140" s="40"/>
      <c r="C140" s="62"/>
      <c r="D140" s="194" t="s">
        <v>166</v>
      </c>
      <c r="E140" s="62"/>
      <c r="F140" s="195" t="s">
        <v>270</v>
      </c>
      <c r="G140" s="62"/>
      <c r="H140" s="62"/>
      <c r="I140" s="155"/>
      <c r="J140" s="62"/>
      <c r="K140" s="62"/>
      <c r="L140" s="60"/>
      <c r="M140" s="196"/>
      <c r="N140" s="41"/>
      <c r="O140" s="41"/>
      <c r="P140" s="41"/>
      <c r="Q140" s="41"/>
      <c r="R140" s="41"/>
      <c r="S140" s="41"/>
      <c r="T140" s="77"/>
      <c r="AT140" s="23" t="s">
        <v>166</v>
      </c>
      <c r="AU140" s="23" t="s">
        <v>24</v>
      </c>
    </row>
    <row r="141" spans="2:65" s="1" customFormat="1" ht="27">
      <c r="B141" s="40"/>
      <c r="C141" s="62"/>
      <c r="D141" s="194" t="s">
        <v>168</v>
      </c>
      <c r="E141" s="62"/>
      <c r="F141" s="195" t="s">
        <v>271</v>
      </c>
      <c r="G141" s="62"/>
      <c r="H141" s="62"/>
      <c r="I141" s="155"/>
      <c r="J141" s="62"/>
      <c r="K141" s="62"/>
      <c r="L141" s="60"/>
      <c r="M141" s="196"/>
      <c r="N141" s="41"/>
      <c r="O141" s="41"/>
      <c r="P141" s="41"/>
      <c r="Q141" s="41"/>
      <c r="R141" s="41"/>
      <c r="S141" s="41"/>
      <c r="T141" s="77"/>
      <c r="AT141" s="23" t="s">
        <v>168</v>
      </c>
      <c r="AU141" s="23" t="s">
        <v>24</v>
      </c>
    </row>
    <row r="142" spans="2:65" s="10" customFormat="1" ht="13.5">
      <c r="B142" s="209"/>
      <c r="C142" s="210"/>
      <c r="D142" s="194" t="s">
        <v>260</v>
      </c>
      <c r="E142" s="211" t="s">
        <v>22</v>
      </c>
      <c r="F142" s="212" t="s">
        <v>261</v>
      </c>
      <c r="G142" s="210"/>
      <c r="H142" s="213" t="s">
        <v>22</v>
      </c>
      <c r="I142" s="214"/>
      <c r="J142" s="210"/>
      <c r="K142" s="210"/>
      <c r="L142" s="215"/>
      <c r="M142" s="216"/>
      <c r="N142" s="217"/>
      <c r="O142" s="217"/>
      <c r="P142" s="217"/>
      <c r="Q142" s="217"/>
      <c r="R142" s="217"/>
      <c r="S142" s="217"/>
      <c r="T142" s="218"/>
      <c r="AT142" s="219" t="s">
        <v>260</v>
      </c>
      <c r="AU142" s="219" t="s">
        <v>24</v>
      </c>
      <c r="AV142" s="10" t="s">
        <v>24</v>
      </c>
      <c r="AW142" s="10" t="s">
        <v>43</v>
      </c>
      <c r="AX142" s="10" t="s">
        <v>80</v>
      </c>
      <c r="AY142" s="219" t="s">
        <v>159</v>
      </c>
    </row>
    <row r="143" spans="2:65" s="11" customFormat="1" ht="13.5">
      <c r="B143" s="220"/>
      <c r="C143" s="221"/>
      <c r="D143" s="194" t="s">
        <v>260</v>
      </c>
      <c r="E143" s="222" t="s">
        <v>22</v>
      </c>
      <c r="F143" s="223" t="s">
        <v>262</v>
      </c>
      <c r="G143" s="221"/>
      <c r="H143" s="224">
        <v>11848</v>
      </c>
      <c r="I143" s="225"/>
      <c r="J143" s="221"/>
      <c r="K143" s="221"/>
      <c r="L143" s="226"/>
      <c r="M143" s="227"/>
      <c r="N143" s="228"/>
      <c r="O143" s="228"/>
      <c r="P143" s="228"/>
      <c r="Q143" s="228"/>
      <c r="R143" s="228"/>
      <c r="S143" s="228"/>
      <c r="T143" s="229"/>
      <c r="AT143" s="230" t="s">
        <v>260</v>
      </c>
      <c r="AU143" s="230" t="s">
        <v>24</v>
      </c>
      <c r="AV143" s="11" t="s">
        <v>89</v>
      </c>
      <c r="AW143" s="11" t="s">
        <v>43</v>
      </c>
      <c r="AX143" s="11" t="s">
        <v>80</v>
      </c>
      <c r="AY143" s="230" t="s">
        <v>159</v>
      </c>
    </row>
    <row r="144" spans="2:65" s="11" customFormat="1" ht="13.5">
      <c r="B144" s="220"/>
      <c r="C144" s="221"/>
      <c r="D144" s="194" t="s">
        <v>260</v>
      </c>
      <c r="E144" s="222" t="s">
        <v>22</v>
      </c>
      <c r="F144" s="223" t="s">
        <v>263</v>
      </c>
      <c r="G144" s="221"/>
      <c r="H144" s="224">
        <v>4627</v>
      </c>
      <c r="I144" s="225"/>
      <c r="J144" s="221"/>
      <c r="K144" s="221"/>
      <c r="L144" s="226"/>
      <c r="M144" s="227"/>
      <c r="N144" s="228"/>
      <c r="O144" s="228"/>
      <c r="P144" s="228"/>
      <c r="Q144" s="228"/>
      <c r="R144" s="228"/>
      <c r="S144" s="228"/>
      <c r="T144" s="229"/>
      <c r="AT144" s="230" t="s">
        <v>260</v>
      </c>
      <c r="AU144" s="230" t="s">
        <v>24</v>
      </c>
      <c r="AV144" s="11" t="s">
        <v>89</v>
      </c>
      <c r="AW144" s="11" t="s">
        <v>43</v>
      </c>
      <c r="AX144" s="11" t="s">
        <v>80</v>
      </c>
      <c r="AY144" s="230" t="s">
        <v>159</v>
      </c>
    </row>
    <row r="145" spans="2:65" s="11" customFormat="1" ht="13.5">
      <c r="B145" s="220"/>
      <c r="C145" s="221"/>
      <c r="D145" s="194" t="s">
        <v>260</v>
      </c>
      <c r="E145" s="222" t="s">
        <v>22</v>
      </c>
      <c r="F145" s="223" t="s">
        <v>272</v>
      </c>
      <c r="G145" s="221"/>
      <c r="H145" s="224">
        <v>415</v>
      </c>
      <c r="I145" s="225"/>
      <c r="J145" s="221"/>
      <c r="K145" s="221"/>
      <c r="L145" s="226"/>
      <c r="M145" s="227"/>
      <c r="N145" s="228"/>
      <c r="O145" s="228"/>
      <c r="P145" s="228"/>
      <c r="Q145" s="228"/>
      <c r="R145" s="228"/>
      <c r="S145" s="228"/>
      <c r="T145" s="229"/>
      <c r="AT145" s="230" t="s">
        <v>260</v>
      </c>
      <c r="AU145" s="230" t="s">
        <v>24</v>
      </c>
      <c r="AV145" s="11" t="s">
        <v>89</v>
      </c>
      <c r="AW145" s="11" t="s">
        <v>43</v>
      </c>
      <c r="AX145" s="11" t="s">
        <v>80</v>
      </c>
      <c r="AY145" s="230" t="s">
        <v>159</v>
      </c>
    </row>
    <row r="146" spans="2:65" s="11" customFormat="1" ht="13.5">
      <c r="B146" s="220"/>
      <c r="C146" s="221"/>
      <c r="D146" s="194" t="s">
        <v>260</v>
      </c>
      <c r="E146" s="222" t="s">
        <v>22</v>
      </c>
      <c r="F146" s="223" t="s">
        <v>264</v>
      </c>
      <c r="G146" s="221"/>
      <c r="H146" s="224">
        <v>252</v>
      </c>
      <c r="I146" s="225"/>
      <c r="J146" s="221"/>
      <c r="K146" s="221"/>
      <c r="L146" s="226"/>
      <c r="M146" s="227"/>
      <c r="N146" s="228"/>
      <c r="O146" s="228"/>
      <c r="P146" s="228"/>
      <c r="Q146" s="228"/>
      <c r="R146" s="228"/>
      <c r="S146" s="228"/>
      <c r="T146" s="229"/>
      <c r="AT146" s="230" t="s">
        <v>260</v>
      </c>
      <c r="AU146" s="230" t="s">
        <v>24</v>
      </c>
      <c r="AV146" s="11" t="s">
        <v>89</v>
      </c>
      <c r="AW146" s="11" t="s">
        <v>43</v>
      </c>
      <c r="AX146" s="11" t="s">
        <v>80</v>
      </c>
      <c r="AY146" s="230" t="s">
        <v>159</v>
      </c>
    </row>
    <row r="147" spans="2:65" s="11" customFormat="1" ht="13.5">
      <c r="B147" s="220"/>
      <c r="C147" s="221"/>
      <c r="D147" s="194" t="s">
        <v>260</v>
      </c>
      <c r="E147" s="222" t="s">
        <v>22</v>
      </c>
      <c r="F147" s="223" t="s">
        <v>265</v>
      </c>
      <c r="G147" s="221"/>
      <c r="H147" s="224">
        <v>29</v>
      </c>
      <c r="I147" s="225"/>
      <c r="J147" s="221"/>
      <c r="K147" s="221"/>
      <c r="L147" s="226"/>
      <c r="M147" s="227"/>
      <c r="N147" s="228"/>
      <c r="O147" s="228"/>
      <c r="P147" s="228"/>
      <c r="Q147" s="228"/>
      <c r="R147" s="228"/>
      <c r="S147" s="228"/>
      <c r="T147" s="229"/>
      <c r="AT147" s="230" t="s">
        <v>260</v>
      </c>
      <c r="AU147" s="230" t="s">
        <v>24</v>
      </c>
      <c r="AV147" s="11" t="s">
        <v>89</v>
      </c>
      <c r="AW147" s="11" t="s">
        <v>43</v>
      </c>
      <c r="AX147" s="11" t="s">
        <v>80</v>
      </c>
      <c r="AY147" s="230" t="s">
        <v>159</v>
      </c>
    </row>
    <row r="148" spans="2:65" s="12" customFormat="1" ht="13.5">
      <c r="B148" s="231"/>
      <c r="C148" s="232"/>
      <c r="D148" s="197" t="s">
        <v>260</v>
      </c>
      <c r="E148" s="233" t="s">
        <v>22</v>
      </c>
      <c r="F148" s="234" t="s">
        <v>266</v>
      </c>
      <c r="G148" s="232"/>
      <c r="H148" s="235">
        <v>17171</v>
      </c>
      <c r="I148" s="236"/>
      <c r="J148" s="232"/>
      <c r="K148" s="232"/>
      <c r="L148" s="237"/>
      <c r="M148" s="238"/>
      <c r="N148" s="239"/>
      <c r="O148" s="239"/>
      <c r="P148" s="239"/>
      <c r="Q148" s="239"/>
      <c r="R148" s="239"/>
      <c r="S148" s="239"/>
      <c r="T148" s="240"/>
      <c r="AT148" s="241" t="s">
        <v>260</v>
      </c>
      <c r="AU148" s="241" t="s">
        <v>24</v>
      </c>
      <c r="AV148" s="12" t="s">
        <v>165</v>
      </c>
      <c r="AW148" s="12" t="s">
        <v>43</v>
      </c>
      <c r="AX148" s="12" t="s">
        <v>24</v>
      </c>
      <c r="AY148" s="241" t="s">
        <v>159</v>
      </c>
    </row>
    <row r="149" spans="2:65" s="1" customFormat="1" ht="31.5" customHeight="1">
      <c r="B149" s="40"/>
      <c r="C149" s="182" t="s">
        <v>9</v>
      </c>
      <c r="D149" s="182" t="s">
        <v>160</v>
      </c>
      <c r="E149" s="183" t="s">
        <v>273</v>
      </c>
      <c r="F149" s="184" t="s">
        <v>274</v>
      </c>
      <c r="G149" s="185" t="s">
        <v>163</v>
      </c>
      <c r="H149" s="186">
        <v>16890</v>
      </c>
      <c r="I149" s="187"/>
      <c r="J149" s="188">
        <f>ROUND(I149*H149,2)</f>
        <v>0</v>
      </c>
      <c r="K149" s="184" t="s">
        <v>164</v>
      </c>
      <c r="L149" s="60"/>
      <c r="M149" s="189" t="s">
        <v>22</v>
      </c>
      <c r="N149" s="190" t="s">
        <v>51</v>
      </c>
      <c r="O149" s="41"/>
      <c r="P149" s="191">
        <f>O149*H149</f>
        <v>0</v>
      </c>
      <c r="Q149" s="191">
        <v>0</v>
      </c>
      <c r="R149" s="191">
        <f>Q149*H149</f>
        <v>0</v>
      </c>
      <c r="S149" s="191">
        <v>0</v>
      </c>
      <c r="T149" s="192">
        <f>S149*H149</f>
        <v>0</v>
      </c>
      <c r="AR149" s="23" t="s">
        <v>165</v>
      </c>
      <c r="AT149" s="23" t="s">
        <v>160</v>
      </c>
      <c r="AU149" s="23" t="s">
        <v>24</v>
      </c>
      <c r="AY149" s="23" t="s">
        <v>159</v>
      </c>
      <c r="BE149" s="193">
        <f>IF(N149="základní",J149,0)</f>
        <v>0</v>
      </c>
      <c r="BF149" s="193">
        <f>IF(N149="snížená",J149,0)</f>
        <v>0</v>
      </c>
      <c r="BG149" s="193">
        <f>IF(N149="zákl. přenesená",J149,0)</f>
        <v>0</v>
      </c>
      <c r="BH149" s="193">
        <f>IF(N149="sníž. přenesená",J149,0)</f>
        <v>0</v>
      </c>
      <c r="BI149" s="193">
        <f>IF(N149="nulová",J149,0)</f>
        <v>0</v>
      </c>
      <c r="BJ149" s="23" t="s">
        <v>24</v>
      </c>
      <c r="BK149" s="193">
        <f>ROUND(I149*H149,2)</f>
        <v>0</v>
      </c>
      <c r="BL149" s="23" t="s">
        <v>165</v>
      </c>
      <c r="BM149" s="23" t="s">
        <v>275</v>
      </c>
    </row>
    <row r="150" spans="2:65" s="1" customFormat="1" ht="27">
      <c r="B150" s="40"/>
      <c r="C150" s="62"/>
      <c r="D150" s="194" t="s">
        <v>166</v>
      </c>
      <c r="E150" s="62"/>
      <c r="F150" s="195" t="s">
        <v>276</v>
      </c>
      <c r="G150" s="62"/>
      <c r="H150" s="62"/>
      <c r="I150" s="155"/>
      <c r="J150" s="62"/>
      <c r="K150" s="62"/>
      <c r="L150" s="60"/>
      <c r="M150" s="196"/>
      <c r="N150" s="41"/>
      <c r="O150" s="41"/>
      <c r="P150" s="41"/>
      <c r="Q150" s="41"/>
      <c r="R150" s="41"/>
      <c r="S150" s="41"/>
      <c r="T150" s="77"/>
      <c r="AT150" s="23" t="s">
        <v>166</v>
      </c>
      <c r="AU150" s="23" t="s">
        <v>24</v>
      </c>
    </row>
    <row r="151" spans="2:65" s="1" customFormat="1" ht="27">
      <c r="B151" s="40"/>
      <c r="C151" s="62"/>
      <c r="D151" s="194" t="s">
        <v>168</v>
      </c>
      <c r="E151" s="62"/>
      <c r="F151" s="195" t="s">
        <v>277</v>
      </c>
      <c r="G151" s="62"/>
      <c r="H151" s="62"/>
      <c r="I151" s="155"/>
      <c r="J151" s="62"/>
      <c r="K151" s="62"/>
      <c r="L151" s="60"/>
      <c r="M151" s="196"/>
      <c r="N151" s="41"/>
      <c r="O151" s="41"/>
      <c r="P151" s="41"/>
      <c r="Q151" s="41"/>
      <c r="R151" s="41"/>
      <c r="S151" s="41"/>
      <c r="T151" s="77"/>
      <c r="AT151" s="23" t="s">
        <v>168</v>
      </c>
      <c r="AU151" s="23" t="s">
        <v>24</v>
      </c>
    </row>
    <row r="152" spans="2:65" s="10" customFormat="1" ht="13.5">
      <c r="B152" s="209"/>
      <c r="C152" s="210"/>
      <c r="D152" s="194" t="s">
        <v>260</v>
      </c>
      <c r="E152" s="211" t="s">
        <v>22</v>
      </c>
      <c r="F152" s="212" t="s">
        <v>261</v>
      </c>
      <c r="G152" s="210"/>
      <c r="H152" s="213" t="s">
        <v>22</v>
      </c>
      <c r="I152" s="214"/>
      <c r="J152" s="210"/>
      <c r="K152" s="210"/>
      <c r="L152" s="215"/>
      <c r="M152" s="216"/>
      <c r="N152" s="217"/>
      <c r="O152" s="217"/>
      <c r="P152" s="217"/>
      <c r="Q152" s="217"/>
      <c r="R152" s="217"/>
      <c r="S152" s="217"/>
      <c r="T152" s="218"/>
      <c r="AT152" s="219" t="s">
        <v>260</v>
      </c>
      <c r="AU152" s="219" t="s">
        <v>24</v>
      </c>
      <c r="AV152" s="10" t="s">
        <v>24</v>
      </c>
      <c r="AW152" s="10" t="s">
        <v>43</v>
      </c>
      <c r="AX152" s="10" t="s">
        <v>80</v>
      </c>
      <c r="AY152" s="219" t="s">
        <v>159</v>
      </c>
    </row>
    <row r="153" spans="2:65" s="11" customFormat="1" ht="13.5">
      <c r="B153" s="220"/>
      <c r="C153" s="221"/>
      <c r="D153" s="194" t="s">
        <v>260</v>
      </c>
      <c r="E153" s="222" t="s">
        <v>22</v>
      </c>
      <c r="F153" s="223" t="s">
        <v>262</v>
      </c>
      <c r="G153" s="221"/>
      <c r="H153" s="224">
        <v>11848</v>
      </c>
      <c r="I153" s="225"/>
      <c r="J153" s="221"/>
      <c r="K153" s="221"/>
      <c r="L153" s="226"/>
      <c r="M153" s="227"/>
      <c r="N153" s="228"/>
      <c r="O153" s="228"/>
      <c r="P153" s="228"/>
      <c r="Q153" s="228"/>
      <c r="R153" s="228"/>
      <c r="S153" s="228"/>
      <c r="T153" s="229"/>
      <c r="AT153" s="230" t="s">
        <v>260</v>
      </c>
      <c r="AU153" s="230" t="s">
        <v>24</v>
      </c>
      <c r="AV153" s="11" t="s">
        <v>89</v>
      </c>
      <c r="AW153" s="11" t="s">
        <v>43</v>
      </c>
      <c r="AX153" s="11" t="s">
        <v>80</v>
      </c>
      <c r="AY153" s="230" t="s">
        <v>159</v>
      </c>
    </row>
    <row r="154" spans="2:65" s="11" customFormat="1" ht="13.5">
      <c r="B154" s="220"/>
      <c r="C154" s="221"/>
      <c r="D154" s="194" t="s">
        <v>260</v>
      </c>
      <c r="E154" s="222" t="s">
        <v>22</v>
      </c>
      <c r="F154" s="223" t="s">
        <v>263</v>
      </c>
      <c r="G154" s="221"/>
      <c r="H154" s="224">
        <v>4627</v>
      </c>
      <c r="I154" s="225"/>
      <c r="J154" s="221"/>
      <c r="K154" s="221"/>
      <c r="L154" s="226"/>
      <c r="M154" s="227"/>
      <c r="N154" s="228"/>
      <c r="O154" s="228"/>
      <c r="P154" s="228"/>
      <c r="Q154" s="228"/>
      <c r="R154" s="228"/>
      <c r="S154" s="228"/>
      <c r="T154" s="229"/>
      <c r="AT154" s="230" t="s">
        <v>260</v>
      </c>
      <c r="AU154" s="230" t="s">
        <v>24</v>
      </c>
      <c r="AV154" s="11" t="s">
        <v>89</v>
      </c>
      <c r="AW154" s="11" t="s">
        <v>43</v>
      </c>
      <c r="AX154" s="11" t="s">
        <v>80</v>
      </c>
      <c r="AY154" s="230" t="s">
        <v>159</v>
      </c>
    </row>
    <row r="155" spans="2:65" s="11" customFormat="1" ht="13.5">
      <c r="B155" s="220"/>
      <c r="C155" s="221"/>
      <c r="D155" s="194" t="s">
        <v>260</v>
      </c>
      <c r="E155" s="222" t="s">
        <v>22</v>
      </c>
      <c r="F155" s="223" t="s">
        <v>272</v>
      </c>
      <c r="G155" s="221"/>
      <c r="H155" s="224">
        <v>415</v>
      </c>
      <c r="I155" s="225"/>
      <c r="J155" s="221"/>
      <c r="K155" s="221"/>
      <c r="L155" s="226"/>
      <c r="M155" s="227"/>
      <c r="N155" s="228"/>
      <c r="O155" s="228"/>
      <c r="P155" s="228"/>
      <c r="Q155" s="228"/>
      <c r="R155" s="228"/>
      <c r="S155" s="228"/>
      <c r="T155" s="229"/>
      <c r="AT155" s="230" t="s">
        <v>260</v>
      </c>
      <c r="AU155" s="230" t="s">
        <v>24</v>
      </c>
      <c r="AV155" s="11" t="s">
        <v>89</v>
      </c>
      <c r="AW155" s="11" t="s">
        <v>43</v>
      </c>
      <c r="AX155" s="11" t="s">
        <v>80</v>
      </c>
      <c r="AY155" s="230" t="s">
        <v>159</v>
      </c>
    </row>
    <row r="156" spans="2:65" s="12" customFormat="1" ht="13.5">
      <c r="B156" s="231"/>
      <c r="C156" s="232"/>
      <c r="D156" s="197" t="s">
        <v>260</v>
      </c>
      <c r="E156" s="233" t="s">
        <v>22</v>
      </c>
      <c r="F156" s="234" t="s">
        <v>266</v>
      </c>
      <c r="G156" s="232"/>
      <c r="H156" s="235">
        <v>16890</v>
      </c>
      <c r="I156" s="236"/>
      <c r="J156" s="232"/>
      <c r="K156" s="232"/>
      <c r="L156" s="237"/>
      <c r="M156" s="238"/>
      <c r="N156" s="239"/>
      <c r="O156" s="239"/>
      <c r="P156" s="239"/>
      <c r="Q156" s="239"/>
      <c r="R156" s="239"/>
      <c r="S156" s="239"/>
      <c r="T156" s="240"/>
      <c r="AT156" s="241" t="s">
        <v>260</v>
      </c>
      <c r="AU156" s="241" t="s">
        <v>24</v>
      </c>
      <c r="AV156" s="12" t="s">
        <v>165</v>
      </c>
      <c r="AW156" s="12" t="s">
        <v>43</v>
      </c>
      <c r="AX156" s="12" t="s">
        <v>24</v>
      </c>
      <c r="AY156" s="241" t="s">
        <v>159</v>
      </c>
    </row>
    <row r="157" spans="2:65" s="1" customFormat="1" ht="22.5" customHeight="1">
      <c r="B157" s="40"/>
      <c r="C157" s="182" t="s">
        <v>217</v>
      </c>
      <c r="D157" s="182" t="s">
        <v>160</v>
      </c>
      <c r="E157" s="183" t="s">
        <v>278</v>
      </c>
      <c r="F157" s="184" t="s">
        <v>279</v>
      </c>
      <c r="G157" s="185" t="s">
        <v>163</v>
      </c>
      <c r="H157" s="186">
        <v>46324</v>
      </c>
      <c r="I157" s="187"/>
      <c r="J157" s="188">
        <f>ROUND(I157*H157,2)</f>
        <v>0</v>
      </c>
      <c r="K157" s="184" t="s">
        <v>164</v>
      </c>
      <c r="L157" s="60"/>
      <c r="M157" s="189" t="s">
        <v>22</v>
      </c>
      <c r="N157" s="190" t="s">
        <v>51</v>
      </c>
      <c r="O157" s="41"/>
      <c r="P157" s="191">
        <f>O157*H157</f>
        <v>0</v>
      </c>
      <c r="Q157" s="191">
        <v>0</v>
      </c>
      <c r="R157" s="191">
        <f>Q157*H157</f>
        <v>0</v>
      </c>
      <c r="S157" s="191">
        <v>0</v>
      </c>
      <c r="T157" s="192">
        <f>S157*H157</f>
        <v>0</v>
      </c>
      <c r="AR157" s="23" t="s">
        <v>165</v>
      </c>
      <c r="AT157" s="23" t="s">
        <v>160</v>
      </c>
      <c r="AU157" s="23" t="s">
        <v>24</v>
      </c>
      <c r="AY157" s="23" t="s">
        <v>159</v>
      </c>
      <c r="BE157" s="193">
        <f>IF(N157="základní",J157,0)</f>
        <v>0</v>
      </c>
      <c r="BF157" s="193">
        <f>IF(N157="snížená",J157,0)</f>
        <v>0</v>
      </c>
      <c r="BG157" s="193">
        <f>IF(N157="zákl. přenesená",J157,0)</f>
        <v>0</v>
      </c>
      <c r="BH157" s="193">
        <f>IF(N157="sníž. přenesená",J157,0)</f>
        <v>0</v>
      </c>
      <c r="BI157" s="193">
        <f>IF(N157="nulová",J157,0)</f>
        <v>0</v>
      </c>
      <c r="BJ157" s="23" t="s">
        <v>24</v>
      </c>
      <c r="BK157" s="193">
        <f>ROUND(I157*H157,2)</f>
        <v>0</v>
      </c>
      <c r="BL157" s="23" t="s">
        <v>165</v>
      </c>
      <c r="BM157" s="23" t="s">
        <v>280</v>
      </c>
    </row>
    <row r="158" spans="2:65" s="1" customFormat="1" ht="27">
      <c r="B158" s="40"/>
      <c r="C158" s="62"/>
      <c r="D158" s="194" t="s">
        <v>168</v>
      </c>
      <c r="E158" s="62"/>
      <c r="F158" s="195" t="s">
        <v>281</v>
      </c>
      <c r="G158" s="62"/>
      <c r="H158" s="62"/>
      <c r="I158" s="155"/>
      <c r="J158" s="62"/>
      <c r="K158" s="62"/>
      <c r="L158" s="60"/>
      <c r="M158" s="196"/>
      <c r="N158" s="41"/>
      <c r="O158" s="41"/>
      <c r="P158" s="41"/>
      <c r="Q158" s="41"/>
      <c r="R158" s="41"/>
      <c r="S158" s="41"/>
      <c r="T158" s="77"/>
      <c r="AT158" s="23" t="s">
        <v>168</v>
      </c>
      <c r="AU158" s="23" t="s">
        <v>24</v>
      </c>
    </row>
    <row r="159" spans="2:65" s="10" customFormat="1" ht="13.5">
      <c r="B159" s="209"/>
      <c r="C159" s="210"/>
      <c r="D159" s="194" t="s">
        <v>260</v>
      </c>
      <c r="E159" s="211" t="s">
        <v>22</v>
      </c>
      <c r="F159" s="212" t="s">
        <v>261</v>
      </c>
      <c r="G159" s="210"/>
      <c r="H159" s="213" t="s">
        <v>22</v>
      </c>
      <c r="I159" s="214"/>
      <c r="J159" s="210"/>
      <c r="K159" s="210"/>
      <c r="L159" s="215"/>
      <c r="M159" s="216"/>
      <c r="N159" s="217"/>
      <c r="O159" s="217"/>
      <c r="P159" s="217"/>
      <c r="Q159" s="217"/>
      <c r="R159" s="217"/>
      <c r="S159" s="217"/>
      <c r="T159" s="218"/>
      <c r="AT159" s="219" t="s">
        <v>260</v>
      </c>
      <c r="AU159" s="219" t="s">
        <v>24</v>
      </c>
      <c r="AV159" s="10" t="s">
        <v>24</v>
      </c>
      <c r="AW159" s="10" t="s">
        <v>43</v>
      </c>
      <c r="AX159" s="10" t="s">
        <v>80</v>
      </c>
      <c r="AY159" s="219" t="s">
        <v>159</v>
      </c>
    </row>
    <row r="160" spans="2:65" s="11" customFormat="1" ht="13.5">
      <c r="B160" s="220"/>
      <c r="C160" s="221"/>
      <c r="D160" s="194" t="s">
        <v>260</v>
      </c>
      <c r="E160" s="222" t="s">
        <v>22</v>
      </c>
      <c r="F160" s="223" t="s">
        <v>282</v>
      </c>
      <c r="G160" s="221"/>
      <c r="H160" s="224">
        <v>35544</v>
      </c>
      <c r="I160" s="225"/>
      <c r="J160" s="221"/>
      <c r="K160" s="221"/>
      <c r="L160" s="226"/>
      <c r="M160" s="227"/>
      <c r="N160" s="228"/>
      <c r="O160" s="228"/>
      <c r="P160" s="228"/>
      <c r="Q160" s="228"/>
      <c r="R160" s="228"/>
      <c r="S160" s="228"/>
      <c r="T160" s="229"/>
      <c r="AT160" s="230" t="s">
        <v>260</v>
      </c>
      <c r="AU160" s="230" t="s">
        <v>24</v>
      </c>
      <c r="AV160" s="11" t="s">
        <v>89</v>
      </c>
      <c r="AW160" s="11" t="s">
        <v>43</v>
      </c>
      <c r="AX160" s="11" t="s">
        <v>80</v>
      </c>
      <c r="AY160" s="230" t="s">
        <v>159</v>
      </c>
    </row>
    <row r="161" spans="2:65" s="11" customFormat="1" ht="13.5">
      <c r="B161" s="220"/>
      <c r="C161" s="221"/>
      <c r="D161" s="194" t="s">
        <v>260</v>
      </c>
      <c r="E161" s="222" t="s">
        <v>22</v>
      </c>
      <c r="F161" s="223" t="s">
        <v>283</v>
      </c>
      <c r="G161" s="221"/>
      <c r="H161" s="224">
        <v>9254</v>
      </c>
      <c r="I161" s="225"/>
      <c r="J161" s="221"/>
      <c r="K161" s="221"/>
      <c r="L161" s="226"/>
      <c r="M161" s="227"/>
      <c r="N161" s="228"/>
      <c r="O161" s="228"/>
      <c r="P161" s="228"/>
      <c r="Q161" s="228"/>
      <c r="R161" s="228"/>
      <c r="S161" s="228"/>
      <c r="T161" s="229"/>
      <c r="AT161" s="230" t="s">
        <v>260</v>
      </c>
      <c r="AU161" s="230" t="s">
        <v>24</v>
      </c>
      <c r="AV161" s="11" t="s">
        <v>89</v>
      </c>
      <c r="AW161" s="11" t="s">
        <v>43</v>
      </c>
      <c r="AX161" s="11" t="s">
        <v>80</v>
      </c>
      <c r="AY161" s="230" t="s">
        <v>159</v>
      </c>
    </row>
    <row r="162" spans="2:65" s="11" customFormat="1" ht="13.5">
      <c r="B162" s="220"/>
      <c r="C162" s="221"/>
      <c r="D162" s="194" t="s">
        <v>260</v>
      </c>
      <c r="E162" s="222" t="s">
        <v>22</v>
      </c>
      <c r="F162" s="223" t="s">
        <v>284</v>
      </c>
      <c r="G162" s="221"/>
      <c r="H162" s="224">
        <v>1245</v>
      </c>
      <c r="I162" s="225"/>
      <c r="J162" s="221"/>
      <c r="K162" s="221"/>
      <c r="L162" s="226"/>
      <c r="M162" s="227"/>
      <c r="N162" s="228"/>
      <c r="O162" s="228"/>
      <c r="P162" s="228"/>
      <c r="Q162" s="228"/>
      <c r="R162" s="228"/>
      <c r="S162" s="228"/>
      <c r="T162" s="229"/>
      <c r="AT162" s="230" t="s">
        <v>260</v>
      </c>
      <c r="AU162" s="230" t="s">
        <v>24</v>
      </c>
      <c r="AV162" s="11" t="s">
        <v>89</v>
      </c>
      <c r="AW162" s="11" t="s">
        <v>43</v>
      </c>
      <c r="AX162" s="11" t="s">
        <v>80</v>
      </c>
      <c r="AY162" s="230" t="s">
        <v>159</v>
      </c>
    </row>
    <row r="163" spans="2:65" s="11" customFormat="1" ht="13.5">
      <c r="B163" s="220"/>
      <c r="C163" s="221"/>
      <c r="D163" s="194" t="s">
        <v>260</v>
      </c>
      <c r="E163" s="222" t="s">
        <v>22</v>
      </c>
      <c r="F163" s="223" t="s">
        <v>285</v>
      </c>
      <c r="G163" s="221"/>
      <c r="H163" s="224">
        <v>252</v>
      </c>
      <c r="I163" s="225"/>
      <c r="J163" s="221"/>
      <c r="K163" s="221"/>
      <c r="L163" s="226"/>
      <c r="M163" s="227"/>
      <c r="N163" s="228"/>
      <c r="O163" s="228"/>
      <c r="P163" s="228"/>
      <c r="Q163" s="228"/>
      <c r="R163" s="228"/>
      <c r="S163" s="228"/>
      <c r="T163" s="229"/>
      <c r="AT163" s="230" t="s">
        <v>260</v>
      </c>
      <c r="AU163" s="230" t="s">
        <v>24</v>
      </c>
      <c r="AV163" s="11" t="s">
        <v>89</v>
      </c>
      <c r="AW163" s="11" t="s">
        <v>43</v>
      </c>
      <c r="AX163" s="11" t="s">
        <v>80</v>
      </c>
      <c r="AY163" s="230" t="s">
        <v>159</v>
      </c>
    </row>
    <row r="164" spans="2:65" s="11" customFormat="1" ht="13.5">
      <c r="B164" s="220"/>
      <c r="C164" s="221"/>
      <c r="D164" s="194" t="s">
        <v>260</v>
      </c>
      <c r="E164" s="222" t="s">
        <v>22</v>
      </c>
      <c r="F164" s="223" t="s">
        <v>286</v>
      </c>
      <c r="G164" s="221"/>
      <c r="H164" s="224">
        <v>29</v>
      </c>
      <c r="I164" s="225"/>
      <c r="J164" s="221"/>
      <c r="K164" s="221"/>
      <c r="L164" s="226"/>
      <c r="M164" s="227"/>
      <c r="N164" s="228"/>
      <c r="O164" s="228"/>
      <c r="P164" s="228"/>
      <c r="Q164" s="228"/>
      <c r="R164" s="228"/>
      <c r="S164" s="228"/>
      <c r="T164" s="229"/>
      <c r="AT164" s="230" t="s">
        <v>260</v>
      </c>
      <c r="AU164" s="230" t="s">
        <v>24</v>
      </c>
      <c r="AV164" s="11" t="s">
        <v>89</v>
      </c>
      <c r="AW164" s="11" t="s">
        <v>43</v>
      </c>
      <c r="AX164" s="11" t="s">
        <v>80</v>
      </c>
      <c r="AY164" s="230" t="s">
        <v>159</v>
      </c>
    </row>
    <row r="165" spans="2:65" s="12" customFormat="1" ht="13.5">
      <c r="B165" s="231"/>
      <c r="C165" s="232"/>
      <c r="D165" s="197" t="s">
        <v>260</v>
      </c>
      <c r="E165" s="233" t="s">
        <v>22</v>
      </c>
      <c r="F165" s="234" t="s">
        <v>266</v>
      </c>
      <c r="G165" s="232"/>
      <c r="H165" s="235">
        <v>46324</v>
      </c>
      <c r="I165" s="236"/>
      <c r="J165" s="232"/>
      <c r="K165" s="232"/>
      <c r="L165" s="237"/>
      <c r="M165" s="238"/>
      <c r="N165" s="239"/>
      <c r="O165" s="239"/>
      <c r="P165" s="239"/>
      <c r="Q165" s="239"/>
      <c r="R165" s="239"/>
      <c r="S165" s="239"/>
      <c r="T165" s="240"/>
      <c r="AT165" s="241" t="s">
        <v>260</v>
      </c>
      <c r="AU165" s="241" t="s">
        <v>24</v>
      </c>
      <c r="AV165" s="12" t="s">
        <v>165</v>
      </c>
      <c r="AW165" s="12" t="s">
        <v>43</v>
      </c>
      <c r="AX165" s="12" t="s">
        <v>24</v>
      </c>
      <c r="AY165" s="241" t="s">
        <v>159</v>
      </c>
    </row>
    <row r="166" spans="2:65" s="1" customFormat="1" ht="22.5" customHeight="1">
      <c r="B166" s="40"/>
      <c r="C166" s="182" t="s">
        <v>287</v>
      </c>
      <c r="D166" s="182" t="s">
        <v>160</v>
      </c>
      <c r="E166" s="183" t="s">
        <v>288</v>
      </c>
      <c r="F166" s="184" t="s">
        <v>289</v>
      </c>
      <c r="G166" s="185" t="s">
        <v>163</v>
      </c>
      <c r="H166" s="186">
        <v>415</v>
      </c>
      <c r="I166" s="187"/>
      <c r="J166" s="188">
        <f>ROUND(I166*H166,2)</f>
        <v>0</v>
      </c>
      <c r="K166" s="184" t="s">
        <v>22</v>
      </c>
      <c r="L166" s="60"/>
      <c r="M166" s="189" t="s">
        <v>22</v>
      </c>
      <c r="N166" s="190" t="s">
        <v>51</v>
      </c>
      <c r="O166" s="41"/>
      <c r="P166" s="191">
        <f>O166*H166</f>
        <v>0</v>
      </c>
      <c r="Q166" s="191">
        <v>0</v>
      </c>
      <c r="R166" s="191">
        <f>Q166*H166</f>
        <v>0</v>
      </c>
      <c r="S166" s="191">
        <v>0</v>
      </c>
      <c r="T166" s="192">
        <f>S166*H166</f>
        <v>0</v>
      </c>
      <c r="AR166" s="23" t="s">
        <v>165</v>
      </c>
      <c r="AT166" s="23" t="s">
        <v>160</v>
      </c>
      <c r="AU166" s="23" t="s">
        <v>24</v>
      </c>
      <c r="AY166" s="23" t="s">
        <v>159</v>
      </c>
      <c r="BE166" s="193">
        <f>IF(N166="základní",J166,0)</f>
        <v>0</v>
      </c>
      <c r="BF166" s="193">
        <f>IF(N166="snížená",J166,0)</f>
        <v>0</v>
      </c>
      <c r="BG166" s="193">
        <f>IF(N166="zákl. přenesená",J166,0)</f>
        <v>0</v>
      </c>
      <c r="BH166" s="193">
        <f>IF(N166="sníž. přenesená",J166,0)</f>
        <v>0</v>
      </c>
      <c r="BI166" s="193">
        <f>IF(N166="nulová",J166,0)</f>
        <v>0</v>
      </c>
      <c r="BJ166" s="23" t="s">
        <v>24</v>
      </c>
      <c r="BK166" s="193">
        <f>ROUND(I166*H166,2)</f>
        <v>0</v>
      </c>
      <c r="BL166" s="23" t="s">
        <v>165</v>
      </c>
      <c r="BM166" s="23" t="s">
        <v>290</v>
      </c>
    </row>
    <row r="167" spans="2:65" s="1" customFormat="1" ht="27">
      <c r="B167" s="40"/>
      <c r="C167" s="62"/>
      <c r="D167" s="197" t="s">
        <v>168</v>
      </c>
      <c r="E167" s="62"/>
      <c r="F167" s="198" t="s">
        <v>291</v>
      </c>
      <c r="G167" s="62"/>
      <c r="H167" s="62"/>
      <c r="I167" s="155"/>
      <c r="J167" s="62"/>
      <c r="K167" s="62"/>
      <c r="L167" s="60"/>
      <c r="M167" s="196"/>
      <c r="N167" s="41"/>
      <c r="O167" s="41"/>
      <c r="P167" s="41"/>
      <c r="Q167" s="41"/>
      <c r="R167" s="41"/>
      <c r="S167" s="41"/>
      <c r="T167" s="77"/>
      <c r="AT167" s="23" t="s">
        <v>168</v>
      </c>
      <c r="AU167" s="23" t="s">
        <v>24</v>
      </c>
    </row>
    <row r="168" spans="2:65" s="1" customFormat="1" ht="31.5" customHeight="1">
      <c r="B168" s="40"/>
      <c r="C168" s="182" t="s">
        <v>222</v>
      </c>
      <c r="D168" s="182" t="s">
        <v>160</v>
      </c>
      <c r="E168" s="183" t="s">
        <v>292</v>
      </c>
      <c r="F168" s="184" t="s">
        <v>293</v>
      </c>
      <c r="G168" s="185" t="s">
        <v>163</v>
      </c>
      <c r="H168" s="186">
        <v>4908</v>
      </c>
      <c r="I168" s="187"/>
      <c r="J168" s="188">
        <f>ROUND(I168*H168,2)</f>
        <v>0</v>
      </c>
      <c r="K168" s="184" t="s">
        <v>164</v>
      </c>
      <c r="L168" s="60"/>
      <c r="M168" s="189" t="s">
        <v>22</v>
      </c>
      <c r="N168" s="190" t="s">
        <v>51</v>
      </c>
      <c r="O168" s="41"/>
      <c r="P168" s="191">
        <f>O168*H168</f>
        <v>0</v>
      </c>
      <c r="Q168" s="191">
        <v>0</v>
      </c>
      <c r="R168" s="191">
        <f>Q168*H168</f>
        <v>0</v>
      </c>
      <c r="S168" s="191">
        <v>0</v>
      </c>
      <c r="T168" s="192">
        <f>S168*H168</f>
        <v>0</v>
      </c>
      <c r="AR168" s="23" t="s">
        <v>165</v>
      </c>
      <c r="AT168" s="23" t="s">
        <v>160</v>
      </c>
      <c r="AU168" s="23" t="s">
        <v>24</v>
      </c>
      <c r="AY168" s="23" t="s">
        <v>159</v>
      </c>
      <c r="BE168" s="193">
        <f>IF(N168="základní",J168,0)</f>
        <v>0</v>
      </c>
      <c r="BF168" s="193">
        <f>IF(N168="snížená",J168,0)</f>
        <v>0</v>
      </c>
      <c r="BG168" s="193">
        <f>IF(N168="zákl. přenesená",J168,0)</f>
        <v>0</v>
      </c>
      <c r="BH168" s="193">
        <f>IF(N168="sníž. přenesená",J168,0)</f>
        <v>0</v>
      </c>
      <c r="BI168" s="193">
        <f>IF(N168="nulová",J168,0)</f>
        <v>0</v>
      </c>
      <c r="BJ168" s="23" t="s">
        <v>24</v>
      </c>
      <c r="BK168" s="193">
        <f>ROUND(I168*H168,2)</f>
        <v>0</v>
      </c>
      <c r="BL168" s="23" t="s">
        <v>165</v>
      </c>
      <c r="BM168" s="23" t="s">
        <v>294</v>
      </c>
    </row>
    <row r="169" spans="2:65" s="1" customFormat="1" ht="94.5">
      <c r="B169" s="40"/>
      <c r="C169" s="62"/>
      <c r="D169" s="194" t="s">
        <v>166</v>
      </c>
      <c r="E169" s="62"/>
      <c r="F169" s="195" t="s">
        <v>295</v>
      </c>
      <c r="G169" s="62"/>
      <c r="H169" s="62"/>
      <c r="I169" s="155"/>
      <c r="J169" s="62"/>
      <c r="K169" s="62"/>
      <c r="L169" s="60"/>
      <c r="M169" s="196"/>
      <c r="N169" s="41"/>
      <c r="O169" s="41"/>
      <c r="P169" s="41"/>
      <c r="Q169" s="41"/>
      <c r="R169" s="41"/>
      <c r="S169" s="41"/>
      <c r="T169" s="77"/>
      <c r="AT169" s="23" t="s">
        <v>166</v>
      </c>
      <c r="AU169" s="23" t="s">
        <v>24</v>
      </c>
    </row>
    <row r="170" spans="2:65" s="1" customFormat="1" ht="27">
      <c r="B170" s="40"/>
      <c r="C170" s="62"/>
      <c r="D170" s="194" t="s">
        <v>168</v>
      </c>
      <c r="E170" s="62"/>
      <c r="F170" s="195" t="s">
        <v>296</v>
      </c>
      <c r="G170" s="62"/>
      <c r="H170" s="62"/>
      <c r="I170" s="155"/>
      <c r="J170" s="62"/>
      <c r="K170" s="62"/>
      <c r="L170" s="60"/>
      <c r="M170" s="196"/>
      <c r="N170" s="41"/>
      <c r="O170" s="41"/>
      <c r="P170" s="41"/>
      <c r="Q170" s="41"/>
      <c r="R170" s="41"/>
      <c r="S170" s="41"/>
      <c r="T170" s="77"/>
      <c r="AT170" s="23" t="s">
        <v>168</v>
      </c>
      <c r="AU170" s="23" t="s">
        <v>24</v>
      </c>
    </row>
    <row r="171" spans="2:65" s="10" customFormat="1" ht="13.5">
      <c r="B171" s="209"/>
      <c r="C171" s="210"/>
      <c r="D171" s="194" t="s">
        <v>260</v>
      </c>
      <c r="E171" s="211" t="s">
        <v>22</v>
      </c>
      <c r="F171" s="212" t="s">
        <v>297</v>
      </c>
      <c r="G171" s="210"/>
      <c r="H171" s="213" t="s">
        <v>22</v>
      </c>
      <c r="I171" s="214"/>
      <c r="J171" s="210"/>
      <c r="K171" s="210"/>
      <c r="L171" s="215"/>
      <c r="M171" s="216"/>
      <c r="N171" s="217"/>
      <c r="O171" s="217"/>
      <c r="P171" s="217"/>
      <c r="Q171" s="217"/>
      <c r="R171" s="217"/>
      <c r="S171" s="217"/>
      <c r="T171" s="218"/>
      <c r="AT171" s="219" t="s">
        <v>260</v>
      </c>
      <c r="AU171" s="219" t="s">
        <v>24</v>
      </c>
      <c r="AV171" s="10" t="s">
        <v>24</v>
      </c>
      <c r="AW171" s="10" t="s">
        <v>43</v>
      </c>
      <c r="AX171" s="10" t="s">
        <v>80</v>
      </c>
      <c r="AY171" s="219" t="s">
        <v>159</v>
      </c>
    </row>
    <row r="172" spans="2:65" s="11" customFormat="1" ht="13.5">
      <c r="B172" s="220"/>
      <c r="C172" s="221"/>
      <c r="D172" s="194" t="s">
        <v>260</v>
      </c>
      <c r="E172" s="222" t="s">
        <v>22</v>
      </c>
      <c r="F172" s="223" t="s">
        <v>263</v>
      </c>
      <c r="G172" s="221"/>
      <c r="H172" s="224">
        <v>4627</v>
      </c>
      <c r="I172" s="225"/>
      <c r="J172" s="221"/>
      <c r="K172" s="221"/>
      <c r="L172" s="226"/>
      <c r="M172" s="227"/>
      <c r="N172" s="228"/>
      <c r="O172" s="228"/>
      <c r="P172" s="228"/>
      <c r="Q172" s="228"/>
      <c r="R172" s="228"/>
      <c r="S172" s="228"/>
      <c r="T172" s="229"/>
      <c r="AT172" s="230" t="s">
        <v>260</v>
      </c>
      <c r="AU172" s="230" t="s">
        <v>24</v>
      </c>
      <c r="AV172" s="11" t="s">
        <v>89</v>
      </c>
      <c r="AW172" s="11" t="s">
        <v>43</v>
      </c>
      <c r="AX172" s="11" t="s">
        <v>80</v>
      </c>
      <c r="AY172" s="230" t="s">
        <v>159</v>
      </c>
    </row>
    <row r="173" spans="2:65" s="11" customFormat="1" ht="13.5">
      <c r="B173" s="220"/>
      <c r="C173" s="221"/>
      <c r="D173" s="194" t="s">
        <v>260</v>
      </c>
      <c r="E173" s="222" t="s">
        <v>22</v>
      </c>
      <c r="F173" s="223" t="s">
        <v>264</v>
      </c>
      <c r="G173" s="221"/>
      <c r="H173" s="224">
        <v>252</v>
      </c>
      <c r="I173" s="225"/>
      <c r="J173" s="221"/>
      <c r="K173" s="221"/>
      <c r="L173" s="226"/>
      <c r="M173" s="227"/>
      <c r="N173" s="228"/>
      <c r="O173" s="228"/>
      <c r="P173" s="228"/>
      <c r="Q173" s="228"/>
      <c r="R173" s="228"/>
      <c r="S173" s="228"/>
      <c r="T173" s="229"/>
      <c r="AT173" s="230" t="s">
        <v>260</v>
      </c>
      <c r="AU173" s="230" t="s">
        <v>24</v>
      </c>
      <c r="AV173" s="11" t="s">
        <v>89</v>
      </c>
      <c r="AW173" s="11" t="s">
        <v>43</v>
      </c>
      <c r="AX173" s="11" t="s">
        <v>80</v>
      </c>
      <c r="AY173" s="230" t="s">
        <v>159</v>
      </c>
    </row>
    <row r="174" spans="2:65" s="11" customFormat="1" ht="13.5">
      <c r="B174" s="220"/>
      <c r="C174" s="221"/>
      <c r="D174" s="194" t="s">
        <v>260</v>
      </c>
      <c r="E174" s="222" t="s">
        <v>22</v>
      </c>
      <c r="F174" s="223" t="s">
        <v>265</v>
      </c>
      <c r="G174" s="221"/>
      <c r="H174" s="224">
        <v>29</v>
      </c>
      <c r="I174" s="225"/>
      <c r="J174" s="221"/>
      <c r="K174" s="221"/>
      <c r="L174" s="226"/>
      <c r="M174" s="227"/>
      <c r="N174" s="228"/>
      <c r="O174" s="228"/>
      <c r="P174" s="228"/>
      <c r="Q174" s="228"/>
      <c r="R174" s="228"/>
      <c r="S174" s="228"/>
      <c r="T174" s="229"/>
      <c r="AT174" s="230" t="s">
        <v>260</v>
      </c>
      <c r="AU174" s="230" t="s">
        <v>24</v>
      </c>
      <c r="AV174" s="11" t="s">
        <v>89</v>
      </c>
      <c r="AW174" s="11" t="s">
        <v>43</v>
      </c>
      <c r="AX174" s="11" t="s">
        <v>80</v>
      </c>
      <c r="AY174" s="230" t="s">
        <v>159</v>
      </c>
    </row>
    <row r="175" spans="2:65" s="12" customFormat="1" ht="13.5">
      <c r="B175" s="231"/>
      <c r="C175" s="232"/>
      <c r="D175" s="197" t="s">
        <v>260</v>
      </c>
      <c r="E175" s="233" t="s">
        <v>22</v>
      </c>
      <c r="F175" s="234" t="s">
        <v>266</v>
      </c>
      <c r="G175" s="232"/>
      <c r="H175" s="235">
        <v>4908</v>
      </c>
      <c r="I175" s="236"/>
      <c r="J175" s="232"/>
      <c r="K175" s="232"/>
      <c r="L175" s="237"/>
      <c r="M175" s="238"/>
      <c r="N175" s="239"/>
      <c r="O175" s="239"/>
      <c r="P175" s="239"/>
      <c r="Q175" s="239"/>
      <c r="R175" s="239"/>
      <c r="S175" s="239"/>
      <c r="T175" s="240"/>
      <c r="AT175" s="241" t="s">
        <v>260</v>
      </c>
      <c r="AU175" s="241" t="s">
        <v>24</v>
      </c>
      <c r="AV175" s="12" t="s">
        <v>165</v>
      </c>
      <c r="AW175" s="12" t="s">
        <v>43</v>
      </c>
      <c r="AX175" s="12" t="s">
        <v>24</v>
      </c>
      <c r="AY175" s="241" t="s">
        <v>159</v>
      </c>
    </row>
    <row r="176" spans="2:65" s="1" customFormat="1" ht="22.5" customHeight="1">
      <c r="B176" s="40"/>
      <c r="C176" s="182" t="s">
        <v>298</v>
      </c>
      <c r="D176" s="182" t="s">
        <v>160</v>
      </c>
      <c r="E176" s="183" t="s">
        <v>299</v>
      </c>
      <c r="F176" s="184" t="s">
        <v>300</v>
      </c>
      <c r="G176" s="185" t="s">
        <v>163</v>
      </c>
      <c r="H176" s="186">
        <v>281</v>
      </c>
      <c r="I176" s="187"/>
      <c r="J176" s="188">
        <f>ROUND(I176*H176,2)</f>
        <v>0</v>
      </c>
      <c r="K176" s="184" t="s">
        <v>164</v>
      </c>
      <c r="L176" s="60"/>
      <c r="M176" s="189" t="s">
        <v>22</v>
      </c>
      <c r="N176" s="190" t="s">
        <v>51</v>
      </c>
      <c r="O176" s="41"/>
      <c r="P176" s="191">
        <f>O176*H176</f>
        <v>0</v>
      </c>
      <c r="Q176" s="191">
        <v>0</v>
      </c>
      <c r="R176" s="191">
        <f>Q176*H176</f>
        <v>0</v>
      </c>
      <c r="S176" s="191">
        <v>0</v>
      </c>
      <c r="T176" s="192">
        <f>S176*H176</f>
        <v>0</v>
      </c>
      <c r="AR176" s="23" t="s">
        <v>165</v>
      </c>
      <c r="AT176" s="23" t="s">
        <v>160</v>
      </c>
      <c r="AU176" s="23" t="s">
        <v>24</v>
      </c>
      <c r="AY176" s="23" t="s">
        <v>159</v>
      </c>
      <c r="BE176" s="193">
        <f>IF(N176="základní",J176,0)</f>
        <v>0</v>
      </c>
      <c r="BF176" s="193">
        <f>IF(N176="snížená",J176,0)</f>
        <v>0</v>
      </c>
      <c r="BG176" s="193">
        <f>IF(N176="zákl. přenesená",J176,0)</f>
        <v>0</v>
      </c>
      <c r="BH176" s="193">
        <f>IF(N176="sníž. přenesená",J176,0)</f>
        <v>0</v>
      </c>
      <c r="BI176" s="193">
        <f>IF(N176="nulová",J176,0)</f>
        <v>0</v>
      </c>
      <c r="BJ176" s="23" t="s">
        <v>24</v>
      </c>
      <c r="BK176" s="193">
        <f>ROUND(I176*H176,2)</f>
        <v>0</v>
      </c>
      <c r="BL176" s="23" t="s">
        <v>165</v>
      </c>
      <c r="BM176" s="23" t="s">
        <v>301</v>
      </c>
    </row>
    <row r="177" spans="2:65" s="1" customFormat="1" ht="27">
      <c r="B177" s="40"/>
      <c r="C177" s="62"/>
      <c r="D177" s="194" t="s">
        <v>168</v>
      </c>
      <c r="E177" s="62"/>
      <c r="F177" s="195" t="s">
        <v>302</v>
      </c>
      <c r="G177" s="62"/>
      <c r="H177" s="62"/>
      <c r="I177" s="155"/>
      <c r="J177" s="62"/>
      <c r="K177" s="62"/>
      <c r="L177" s="60"/>
      <c r="M177" s="196"/>
      <c r="N177" s="41"/>
      <c r="O177" s="41"/>
      <c r="P177" s="41"/>
      <c r="Q177" s="41"/>
      <c r="R177" s="41"/>
      <c r="S177" s="41"/>
      <c r="T177" s="77"/>
      <c r="AT177" s="23" t="s">
        <v>168</v>
      </c>
      <c r="AU177" s="23" t="s">
        <v>24</v>
      </c>
    </row>
    <row r="178" spans="2:65" s="10" customFormat="1" ht="13.5">
      <c r="B178" s="209"/>
      <c r="C178" s="210"/>
      <c r="D178" s="194" t="s">
        <v>260</v>
      </c>
      <c r="E178" s="211" t="s">
        <v>22</v>
      </c>
      <c r="F178" s="212" t="s">
        <v>297</v>
      </c>
      <c r="G178" s="210"/>
      <c r="H178" s="213" t="s">
        <v>22</v>
      </c>
      <c r="I178" s="214"/>
      <c r="J178" s="210"/>
      <c r="K178" s="210"/>
      <c r="L178" s="215"/>
      <c r="M178" s="216"/>
      <c r="N178" s="217"/>
      <c r="O178" s="217"/>
      <c r="P178" s="217"/>
      <c r="Q178" s="217"/>
      <c r="R178" s="217"/>
      <c r="S178" s="217"/>
      <c r="T178" s="218"/>
      <c r="AT178" s="219" t="s">
        <v>260</v>
      </c>
      <c r="AU178" s="219" t="s">
        <v>24</v>
      </c>
      <c r="AV178" s="10" t="s">
        <v>24</v>
      </c>
      <c r="AW178" s="10" t="s">
        <v>43</v>
      </c>
      <c r="AX178" s="10" t="s">
        <v>80</v>
      </c>
      <c r="AY178" s="219" t="s">
        <v>159</v>
      </c>
    </row>
    <row r="179" spans="2:65" s="11" customFormat="1" ht="13.5">
      <c r="B179" s="220"/>
      <c r="C179" s="221"/>
      <c r="D179" s="194" t="s">
        <v>260</v>
      </c>
      <c r="E179" s="222" t="s">
        <v>22</v>
      </c>
      <c r="F179" s="223" t="s">
        <v>264</v>
      </c>
      <c r="G179" s="221"/>
      <c r="H179" s="224">
        <v>252</v>
      </c>
      <c r="I179" s="225"/>
      <c r="J179" s="221"/>
      <c r="K179" s="221"/>
      <c r="L179" s="226"/>
      <c r="M179" s="227"/>
      <c r="N179" s="228"/>
      <c r="O179" s="228"/>
      <c r="P179" s="228"/>
      <c r="Q179" s="228"/>
      <c r="R179" s="228"/>
      <c r="S179" s="228"/>
      <c r="T179" s="229"/>
      <c r="AT179" s="230" t="s">
        <v>260</v>
      </c>
      <c r="AU179" s="230" t="s">
        <v>24</v>
      </c>
      <c r="AV179" s="11" t="s">
        <v>89</v>
      </c>
      <c r="AW179" s="11" t="s">
        <v>43</v>
      </c>
      <c r="AX179" s="11" t="s">
        <v>80</v>
      </c>
      <c r="AY179" s="230" t="s">
        <v>159</v>
      </c>
    </row>
    <row r="180" spans="2:65" s="11" customFormat="1" ht="13.5">
      <c r="B180" s="220"/>
      <c r="C180" s="221"/>
      <c r="D180" s="194" t="s">
        <v>260</v>
      </c>
      <c r="E180" s="222" t="s">
        <v>22</v>
      </c>
      <c r="F180" s="223" t="s">
        <v>265</v>
      </c>
      <c r="G180" s="221"/>
      <c r="H180" s="224">
        <v>29</v>
      </c>
      <c r="I180" s="225"/>
      <c r="J180" s="221"/>
      <c r="K180" s="221"/>
      <c r="L180" s="226"/>
      <c r="M180" s="227"/>
      <c r="N180" s="228"/>
      <c r="O180" s="228"/>
      <c r="P180" s="228"/>
      <c r="Q180" s="228"/>
      <c r="R180" s="228"/>
      <c r="S180" s="228"/>
      <c r="T180" s="229"/>
      <c r="AT180" s="230" t="s">
        <v>260</v>
      </c>
      <c r="AU180" s="230" t="s">
        <v>24</v>
      </c>
      <c r="AV180" s="11" t="s">
        <v>89</v>
      </c>
      <c r="AW180" s="11" t="s">
        <v>43</v>
      </c>
      <c r="AX180" s="11" t="s">
        <v>80</v>
      </c>
      <c r="AY180" s="230" t="s">
        <v>159</v>
      </c>
    </row>
    <row r="181" spans="2:65" s="12" customFormat="1" ht="13.5">
      <c r="B181" s="231"/>
      <c r="C181" s="232"/>
      <c r="D181" s="197" t="s">
        <v>260</v>
      </c>
      <c r="E181" s="233" t="s">
        <v>22</v>
      </c>
      <c r="F181" s="234" t="s">
        <v>266</v>
      </c>
      <c r="G181" s="232"/>
      <c r="H181" s="235">
        <v>281</v>
      </c>
      <c r="I181" s="236"/>
      <c r="J181" s="232"/>
      <c r="K181" s="232"/>
      <c r="L181" s="237"/>
      <c r="M181" s="238"/>
      <c r="N181" s="239"/>
      <c r="O181" s="239"/>
      <c r="P181" s="239"/>
      <c r="Q181" s="239"/>
      <c r="R181" s="239"/>
      <c r="S181" s="239"/>
      <c r="T181" s="240"/>
      <c r="AT181" s="241" t="s">
        <v>260</v>
      </c>
      <c r="AU181" s="241" t="s">
        <v>24</v>
      </c>
      <c r="AV181" s="12" t="s">
        <v>165</v>
      </c>
      <c r="AW181" s="12" t="s">
        <v>43</v>
      </c>
      <c r="AX181" s="12" t="s">
        <v>24</v>
      </c>
      <c r="AY181" s="241" t="s">
        <v>159</v>
      </c>
    </row>
    <row r="182" spans="2:65" s="1" customFormat="1" ht="22.5" customHeight="1">
      <c r="B182" s="40"/>
      <c r="C182" s="182" t="s">
        <v>228</v>
      </c>
      <c r="D182" s="182" t="s">
        <v>160</v>
      </c>
      <c r="E182" s="183" t="s">
        <v>303</v>
      </c>
      <c r="F182" s="184" t="s">
        <v>304</v>
      </c>
      <c r="G182" s="185" t="s">
        <v>163</v>
      </c>
      <c r="H182" s="186">
        <v>4908</v>
      </c>
      <c r="I182" s="187"/>
      <c r="J182" s="188">
        <f>ROUND(I182*H182,2)</f>
        <v>0</v>
      </c>
      <c r="K182" s="184" t="s">
        <v>164</v>
      </c>
      <c r="L182" s="60"/>
      <c r="M182" s="189" t="s">
        <v>22</v>
      </c>
      <c r="N182" s="190" t="s">
        <v>51</v>
      </c>
      <c r="O182" s="41"/>
      <c r="P182" s="191">
        <f>O182*H182</f>
        <v>0</v>
      </c>
      <c r="Q182" s="191">
        <v>0</v>
      </c>
      <c r="R182" s="191">
        <f>Q182*H182</f>
        <v>0</v>
      </c>
      <c r="S182" s="191">
        <v>0</v>
      </c>
      <c r="T182" s="192">
        <f>S182*H182</f>
        <v>0</v>
      </c>
      <c r="AR182" s="23" t="s">
        <v>165</v>
      </c>
      <c r="AT182" s="23" t="s">
        <v>160</v>
      </c>
      <c r="AU182" s="23" t="s">
        <v>24</v>
      </c>
      <c r="AY182" s="23" t="s">
        <v>159</v>
      </c>
      <c r="BE182" s="193">
        <f>IF(N182="základní",J182,0)</f>
        <v>0</v>
      </c>
      <c r="BF182" s="193">
        <f>IF(N182="snížená",J182,0)</f>
        <v>0</v>
      </c>
      <c r="BG182" s="193">
        <f>IF(N182="zákl. přenesená",J182,0)</f>
        <v>0</v>
      </c>
      <c r="BH182" s="193">
        <f>IF(N182="sníž. přenesená",J182,0)</f>
        <v>0</v>
      </c>
      <c r="BI182" s="193">
        <f>IF(N182="nulová",J182,0)</f>
        <v>0</v>
      </c>
      <c r="BJ182" s="23" t="s">
        <v>24</v>
      </c>
      <c r="BK182" s="193">
        <f>ROUND(I182*H182,2)</f>
        <v>0</v>
      </c>
      <c r="BL182" s="23" t="s">
        <v>165</v>
      </c>
      <c r="BM182" s="23" t="s">
        <v>305</v>
      </c>
    </row>
    <row r="183" spans="2:65" s="1" customFormat="1" ht="27">
      <c r="B183" s="40"/>
      <c r="C183" s="62"/>
      <c r="D183" s="194" t="s">
        <v>168</v>
      </c>
      <c r="E183" s="62"/>
      <c r="F183" s="195" t="s">
        <v>302</v>
      </c>
      <c r="G183" s="62"/>
      <c r="H183" s="62"/>
      <c r="I183" s="155"/>
      <c r="J183" s="62"/>
      <c r="K183" s="62"/>
      <c r="L183" s="60"/>
      <c r="M183" s="196"/>
      <c r="N183" s="41"/>
      <c r="O183" s="41"/>
      <c r="P183" s="41"/>
      <c r="Q183" s="41"/>
      <c r="R183" s="41"/>
      <c r="S183" s="41"/>
      <c r="T183" s="77"/>
      <c r="AT183" s="23" t="s">
        <v>168</v>
      </c>
      <c r="AU183" s="23" t="s">
        <v>24</v>
      </c>
    </row>
    <row r="184" spans="2:65" s="10" customFormat="1" ht="13.5">
      <c r="B184" s="209"/>
      <c r="C184" s="210"/>
      <c r="D184" s="194" t="s">
        <v>260</v>
      </c>
      <c r="E184" s="211" t="s">
        <v>22</v>
      </c>
      <c r="F184" s="212" t="s">
        <v>261</v>
      </c>
      <c r="G184" s="210"/>
      <c r="H184" s="213" t="s">
        <v>22</v>
      </c>
      <c r="I184" s="214"/>
      <c r="J184" s="210"/>
      <c r="K184" s="210"/>
      <c r="L184" s="215"/>
      <c r="M184" s="216"/>
      <c r="N184" s="217"/>
      <c r="O184" s="217"/>
      <c r="P184" s="217"/>
      <c r="Q184" s="217"/>
      <c r="R184" s="217"/>
      <c r="S184" s="217"/>
      <c r="T184" s="218"/>
      <c r="AT184" s="219" t="s">
        <v>260</v>
      </c>
      <c r="AU184" s="219" t="s">
        <v>24</v>
      </c>
      <c r="AV184" s="10" t="s">
        <v>24</v>
      </c>
      <c r="AW184" s="10" t="s">
        <v>43</v>
      </c>
      <c r="AX184" s="10" t="s">
        <v>80</v>
      </c>
      <c r="AY184" s="219" t="s">
        <v>159</v>
      </c>
    </row>
    <row r="185" spans="2:65" s="11" customFormat="1" ht="13.5">
      <c r="B185" s="220"/>
      <c r="C185" s="221"/>
      <c r="D185" s="194" t="s">
        <v>260</v>
      </c>
      <c r="E185" s="222" t="s">
        <v>22</v>
      </c>
      <c r="F185" s="223" t="s">
        <v>306</v>
      </c>
      <c r="G185" s="221"/>
      <c r="H185" s="224">
        <v>4627</v>
      </c>
      <c r="I185" s="225"/>
      <c r="J185" s="221"/>
      <c r="K185" s="221"/>
      <c r="L185" s="226"/>
      <c r="M185" s="227"/>
      <c r="N185" s="228"/>
      <c r="O185" s="228"/>
      <c r="P185" s="228"/>
      <c r="Q185" s="228"/>
      <c r="R185" s="228"/>
      <c r="S185" s="228"/>
      <c r="T185" s="229"/>
      <c r="AT185" s="230" t="s">
        <v>260</v>
      </c>
      <c r="AU185" s="230" t="s">
        <v>24</v>
      </c>
      <c r="AV185" s="11" t="s">
        <v>89</v>
      </c>
      <c r="AW185" s="11" t="s">
        <v>43</v>
      </c>
      <c r="AX185" s="11" t="s">
        <v>80</v>
      </c>
      <c r="AY185" s="230" t="s">
        <v>159</v>
      </c>
    </row>
    <row r="186" spans="2:65" s="11" customFormat="1" ht="13.5">
      <c r="B186" s="220"/>
      <c r="C186" s="221"/>
      <c r="D186" s="194" t="s">
        <v>260</v>
      </c>
      <c r="E186" s="222" t="s">
        <v>22</v>
      </c>
      <c r="F186" s="223" t="s">
        <v>285</v>
      </c>
      <c r="G186" s="221"/>
      <c r="H186" s="224">
        <v>252</v>
      </c>
      <c r="I186" s="225"/>
      <c r="J186" s="221"/>
      <c r="K186" s="221"/>
      <c r="L186" s="226"/>
      <c r="M186" s="227"/>
      <c r="N186" s="228"/>
      <c r="O186" s="228"/>
      <c r="P186" s="228"/>
      <c r="Q186" s="228"/>
      <c r="R186" s="228"/>
      <c r="S186" s="228"/>
      <c r="T186" s="229"/>
      <c r="AT186" s="230" t="s">
        <v>260</v>
      </c>
      <c r="AU186" s="230" t="s">
        <v>24</v>
      </c>
      <c r="AV186" s="11" t="s">
        <v>89</v>
      </c>
      <c r="AW186" s="11" t="s">
        <v>43</v>
      </c>
      <c r="AX186" s="11" t="s">
        <v>80</v>
      </c>
      <c r="AY186" s="230" t="s">
        <v>159</v>
      </c>
    </row>
    <row r="187" spans="2:65" s="11" customFormat="1" ht="13.5">
      <c r="B187" s="220"/>
      <c r="C187" s="221"/>
      <c r="D187" s="194" t="s">
        <v>260</v>
      </c>
      <c r="E187" s="222" t="s">
        <v>22</v>
      </c>
      <c r="F187" s="223" t="s">
        <v>286</v>
      </c>
      <c r="G187" s="221"/>
      <c r="H187" s="224">
        <v>29</v>
      </c>
      <c r="I187" s="225"/>
      <c r="J187" s="221"/>
      <c r="K187" s="221"/>
      <c r="L187" s="226"/>
      <c r="M187" s="227"/>
      <c r="N187" s="228"/>
      <c r="O187" s="228"/>
      <c r="P187" s="228"/>
      <c r="Q187" s="228"/>
      <c r="R187" s="228"/>
      <c r="S187" s="228"/>
      <c r="T187" s="229"/>
      <c r="AT187" s="230" t="s">
        <v>260</v>
      </c>
      <c r="AU187" s="230" t="s">
        <v>24</v>
      </c>
      <c r="AV187" s="11" t="s">
        <v>89</v>
      </c>
      <c r="AW187" s="11" t="s">
        <v>43</v>
      </c>
      <c r="AX187" s="11" t="s">
        <v>80</v>
      </c>
      <c r="AY187" s="230" t="s">
        <v>159</v>
      </c>
    </row>
    <row r="188" spans="2:65" s="12" customFormat="1" ht="13.5">
      <c r="B188" s="231"/>
      <c r="C188" s="232"/>
      <c r="D188" s="197" t="s">
        <v>260</v>
      </c>
      <c r="E188" s="233" t="s">
        <v>22</v>
      </c>
      <c r="F188" s="234" t="s">
        <v>266</v>
      </c>
      <c r="G188" s="232"/>
      <c r="H188" s="235">
        <v>4908</v>
      </c>
      <c r="I188" s="236"/>
      <c r="J188" s="232"/>
      <c r="K188" s="232"/>
      <c r="L188" s="237"/>
      <c r="M188" s="238"/>
      <c r="N188" s="239"/>
      <c r="O188" s="239"/>
      <c r="P188" s="239"/>
      <c r="Q188" s="239"/>
      <c r="R188" s="239"/>
      <c r="S188" s="239"/>
      <c r="T188" s="240"/>
      <c r="AT188" s="241" t="s">
        <v>260</v>
      </c>
      <c r="AU188" s="241" t="s">
        <v>24</v>
      </c>
      <c r="AV188" s="12" t="s">
        <v>165</v>
      </c>
      <c r="AW188" s="12" t="s">
        <v>43</v>
      </c>
      <c r="AX188" s="12" t="s">
        <v>24</v>
      </c>
      <c r="AY188" s="241" t="s">
        <v>159</v>
      </c>
    </row>
    <row r="189" spans="2:65" s="1" customFormat="1" ht="44.25" customHeight="1">
      <c r="B189" s="40"/>
      <c r="C189" s="182" t="s">
        <v>307</v>
      </c>
      <c r="D189" s="182" t="s">
        <v>160</v>
      </c>
      <c r="E189" s="183" t="s">
        <v>308</v>
      </c>
      <c r="F189" s="184" t="s">
        <v>309</v>
      </c>
      <c r="G189" s="185" t="s">
        <v>163</v>
      </c>
      <c r="H189" s="186">
        <v>69</v>
      </c>
      <c r="I189" s="187"/>
      <c r="J189" s="188">
        <f>ROUND(I189*H189,2)</f>
        <v>0</v>
      </c>
      <c r="K189" s="184" t="s">
        <v>164</v>
      </c>
      <c r="L189" s="60"/>
      <c r="M189" s="189" t="s">
        <v>22</v>
      </c>
      <c r="N189" s="190" t="s">
        <v>51</v>
      </c>
      <c r="O189" s="41"/>
      <c r="P189" s="191">
        <f>O189*H189</f>
        <v>0</v>
      </c>
      <c r="Q189" s="191">
        <v>0.10100000000000001</v>
      </c>
      <c r="R189" s="191">
        <f>Q189*H189</f>
        <v>6.9690000000000003</v>
      </c>
      <c r="S189" s="191">
        <v>0</v>
      </c>
      <c r="T189" s="192">
        <f>S189*H189</f>
        <v>0</v>
      </c>
      <c r="AR189" s="23" t="s">
        <v>165</v>
      </c>
      <c r="AT189" s="23" t="s">
        <v>160</v>
      </c>
      <c r="AU189" s="23" t="s">
        <v>24</v>
      </c>
      <c r="AY189" s="23" t="s">
        <v>159</v>
      </c>
      <c r="BE189" s="193">
        <f>IF(N189="základní",J189,0)</f>
        <v>0</v>
      </c>
      <c r="BF189" s="193">
        <f>IF(N189="snížená",J189,0)</f>
        <v>0</v>
      </c>
      <c r="BG189" s="193">
        <f>IF(N189="zákl. přenesená",J189,0)</f>
        <v>0</v>
      </c>
      <c r="BH189" s="193">
        <f>IF(N189="sníž. přenesená",J189,0)</f>
        <v>0</v>
      </c>
      <c r="BI189" s="193">
        <f>IF(N189="nulová",J189,0)</f>
        <v>0</v>
      </c>
      <c r="BJ189" s="23" t="s">
        <v>24</v>
      </c>
      <c r="BK189" s="193">
        <f>ROUND(I189*H189,2)</f>
        <v>0</v>
      </c>
      <c r="BL189" s="23" t="s">
        <v>165</v>
      </c>
      <c r="BM189" s="23" t="s">
        <v>310</v>
      </c>
    </row>
    <row r="190" spans="2:65" s="1" customFormat="1" ht="81">
      <c r="B190" s="40"/>
      <c r="C190" s="62"/>
      <c r="D190" s="194" t="s">
        <v>166</v>
      </c>
      <c r="E190" s="62"/>
      <c r="F190" s="195" t="s">
        <v>311</v>
      </c>
      <c r="G190" s="62"/>
      <c r="H190" s="62"/>
      <c r="I190" s="155"/>
      <c r="J190" s="62"/>
      <c r="K190" s="62"/>
      <c r="L190" s="60"/>
      <c r="M190" s="196"/>
      <c r="N190" s="41"/>
      <c r="O190" s="41"/>
      <c r="P190" s="41"/>
      <c r="Q190" s="41"/>
      <c r="R190" s="41"/>
      <c r="S190" s="41"/>
      <c r="T190" s="77"/>
      <c r="AT190" s="23" t="s">
        <v>166</v>
      </c>
      <c r="AU190" s="23" t="s">
        <v>24</v>
      </c>
    </row>
    <row r="191" spans="2:65" s="1" customFormat="1" ht="27">
      <c r="B191" s="40"/>
      <c r="C191" s="62"/>
      <c r="D191" s="197" t="s">
        <v>168</v>
      </c>
      <c r="E191" s="62"/>
      <c r="F191" s="198" t="s">
        <v>312</v>
      </c>
      <c r="G191" s="62"/>
      <c r="H191" s="62"/>
      <c r="I191" s="155"/>
      <c r="J191" s="62"/>
      <c r="K191" s="62"/>
      <c r="L191" s="60"/>
      <c r="M191" s="196"/>
      <c r="N191" s="41"/>
      <c r="O191" s="41"/>
      <c r="P191" s="41"/>
      <c r="Q191" s="41"/>
      <c r="R191" s="41"/>
      <c r="S191" s="41"/>
      <c r="T191" s="77"/>
      <c r="AT191" s="23" t="s">
        <v>168</v>
      </c>
      <c r="AU191" s="23" t="s">
        <v>24</v>
      </c>
    </row>
    <row r="192" spans="2:65" s="1" customFormat="1" ht="22.5" customHeight="1">
      <c r="B192" s="40"/>
      <c r="C192" s="199" t="s">
        <v>233</v>
      </c>
      <c r="D192" s="199" t="s">
        <v>235</v>
      </c>
      <c r="E192" s="200" t="s">
        <v>313</v>
      </c>
      <c r="F192" s="201" t="s">
        <v>314</v>
      </c>
      <c r="G192" s="202" t="s">
        <v>163</v>
      </c>
      <c r="H192" s="203">
        <v>72.45</v>
      </c>
      <c r="I192" s="204"/>
      <c r="J192" s="205">
        <f>ROUND(I192*H192,2)</f>
        <v>0</v>
      </c>
      <c r="K192" s="201" t="s">
        <v>22</v>
      </c>
      <c r="L192" s="206"/>
      <c r="M192" s="207" t="s">
        <v>22</v>
      </c>
      <c r="N192" s="208" t="s">
        <v>51</v>
      </c>
      <c r="O192" s="41"/>
      <c r="P192" s="191">
        <f>O192*H192</f>
        <v>0</v>
      </c>
      <c r="Q192" s="191">
        <v>0</v>
      </c>
      <c r="R192" s="191">
        <f>Q192*H192</f>
        <v>0</v>
      </c>
      <c r="S192" s="191">
        <v>0</v>
      </c>
      <c r="T192" s="192">
        <f>S192*H192</f>
        <v>0</v>
      </c>
      <c r="AR192" s="23" t="s">
        <v>183</v>
      </c>
      <c r="AT192" s="23" t="s">
        <v>235</v>
      </c>
      <c r="AU192" s="23" t="s">
        <v>24</v>
      </c>
      <c r="AY192" s="23" t="s">
        <v>159</v>
      </c>
      <c r="BE192" s="193">
        <f>IF(N192="základní",J192,0)</f>
        <v>0</v>
      </c>
      <c r="BF192" s="193">
        <f>IF(N192="snížená",J192,0)</f>
        <v>0</v>
      </c>
      <c r="BG192" s="193">
        <f>IF(N192="zákl. přenesená",J192,0)</f>
        <v>0</v>
      </c>
      <c r="BH192" s="193">
        <f>IF(N192="sníž. přenesená",J192,0)</f>
        <v>0</v>
      </c>
      <c r="BI192" s="193">
        <f>IF(N192="nulová",J192,0)</f>
        <v>0</v>
      </c>
      <c r="BJ192" s="23" t="s">
        <v>24</v>
      </c>
      <c r="BK192" s="193">
        <f>ROUND(I192*H192,2)</f>
        <v>0</v>
      </c>
      <c r="BL192" s="23" t="s">
        <v>165</v>
      </c>
      <c r="BM192" s="23" t="s">
        <v>315</v>
      </c>
    </row>
    <row r="193" spans="2:65" s="1" customFormat="1" ht="27">
      <c r="B193" s="40"/>
      <c r="C193" s="62"/>
      <c r="D193" s="197" t="s">
        <v>168</v>
      </c>
      <c r="E193" s="62"/>
      <c r="F193" s="198" t="s">
        <v>316</v>
      </c>
      <c r="G193" s="62"/>
      <c r="H193" s="62"/>
      <c r="I193" s="155"/>
      <c r="J193" s="62"/>
      <c r="K193" s="62"/>
      <c r="L193" s="60"/>
      <c r="M193" s="196"/>
      <c r="N193" s="41"/>
      <c r="O193" s="41"/>
      <c r="P193" s="41"/>
      <c r="Q193" s="41"/>
      <c r="R193" s="41"/>
      <c r="S193" s="41"/>
      <c r="T193" s="77"/>
      <c r="AT193" s="23" t="s">
        <v>168</v>
      </c>
      <c r="AU193" s="23" t="s">
        <v>24</v>
      </c>
    </row>
    <row r="194" spans="2:65" s="1" customFormat="1" ht="22.5" customHeight="1">
      <c r="B194" s="40"/>
      <c r="C194" s="182" t="s">
        <v>317</v>
      </c>
      <c r="D194" s="182" t="s">
        <v>160</v>
      </c>
      <c r="E194" s="183" t="s">
        <v>318</v>
      </c>
      <c r="F194" s="184" t="s">
        <v>319</v>
      </c>
      <c r="G194" s="185" t="s">
        <v>163</v>
      </c>
      <c r="H194" s="186">
        <v>682</v>
      </c>
      <c r="I194" s="187"/>
      <c r="J194" s="188">
        <f>ROUND(I194*H194,2)</f>
        <v>0</v>
      </c>
      <c r="K194" s="184" t="s">
        <v>164</v>
      </c>
      <c r="L194" s="60"/>
      <c r="M194" s="189" t="s">
        <v>22</v>
      </c>
      <c r="N194" s="190" t="s">
        <v>51</v>
      </c>
      <c r="O194" s="41"/>
      <c r="P194" s="191">
        <f>O194*H194</f>
        <v>0</v>
      </c>
      <c r="Q194" s="191">
        <v>0</v>
      </c>
      <c r="R194" s="191">
        <f>Q194*H194</f>
        <v>0</v>
      </c>
      <c r="S194" s="191">
        <v>0</v>
      </c>
      <c r="T194" s="192">
        <f>S194*H194</f>
        <v>0</v>
      </c>
      <c r="AR194" s="23" t="s">
        <v>165</v>
      </c>
      <c r="AT194" s="23" t="s">
        <v>160</v>
      </c>
      <c r="AU194" s="23" t="s">
        <v>24</v>
      </c>
      <c r="AY194" s="23" t="s">
        <v>159</v>
      </c>
      <c r="BE194" s="193">
        <f>IF(N194="základní",J194,0)</f>
        <v>0</v>
      </c>
      <c r="BF194" s="193">
        <f>IF(N194="snížená",J194,0)</f>
        <v>0</v>
      </c>
      <c r="BG194" s="193">
        <f>IF(N194="zákl. přenesená",J194,0)</f>
        <v>0</v>
      </c>
      <c r="BH194" s="193">
        <f>IF(N194="sníž. přenesená",J194,0)</f>
        <v>0</v>
      </c>
      <c r="BI194" s="193">
        <f>IF(N194="nulová",J194,0)</f>
        <v>0</v>
      </c>
      <c r="BJ194" s="23" t="s">
        <v>24</v>
      </c>
      <c r="BK194" s="193">
        <f>ROUND(I194*H194,2)</f>
        <v>0</v>
      </c>
      <c r="BL194" s="23" t="s">
        <v>165</v>
      </c>
      <c r="BM194" s="23" t="s">
        <v>320</v>
      </c>
    </row>
    <row r="195" spans="2:65" s="1" customFormat="1" ht="31.5" customHeight="1">
      <c r="B195" s="40"/>
      <c r="C195" s="182" t="s">
        <v>239</v>
      </c>
      <c r="D195" s="182" t="s">
        <v>160</v>
      </c>
      <c r="E195" s="183" t="s">
        <v>321</v>
      </c>
      <c r="F195" s="184" t="s">
        <v>322</v>
      </c>
      <c r="G195" s="185" t="s">
        <v>163</v>
      </c>
      <c r="H195" s="186">
        <v>613</v>
      </c>
      <c r="I195" s="187"/>
      <c r="J195" s="188">
        <f>ROUND(I195*H195,2)</f>
        <v>0</v>
      </c>
      <c r="K195" s="184" t="s">
        <v>164</v>
      </c>
      <c r="L195" s="60"/>
      <c r="M195" s="189" t="s">
        <v>22</v>
      </c>
      <c r="N195" s="190" t="s">
        <v>51</v>
      </c>
      <c r="O195" s="41"/>
      <c r="P195" s="191">
        <f>O195*H195</f>
        <v>0</v>
      </c>
      <c r="Q195" s="191">
        <v>0</v>
      </c>
      <c r="R195" s="191">
        <f>Q195*H195</f>
        <v>0</v>
      </c>
      <c r="S195" s="191">
        <v>0</v>
      </c>
      <c r="T195" s="192">
        <f>S195*H195</f>
        <v>0</v>
      </c>
      <c r="AR195" s="23" t="s">
        <v>165</v>
      </c>
      <c r="AT195" s="23" t="s">
        <v>160</v>
      </c>
      <c r="AU195" s="23" t="s">
        <v>24</v>
      </c>
      <c r="AY195" s="23" t="s">
        <v>159</v>
      </c>
      <c r="BE195" s="193">
        <f>IF(N195="základní",J195,0)</f>
        <v>0</v>
      </c>
      <c r="BF195" s="193">
        <f>IF(N195="snížená",J195,0)</f>
        <v>0</v>
      </c>
      <c r="BG195" s="193">
        <f>IF(N195="zákl. přenesená",J195,0)</f>
        <v>0</v>
      </c>
      <c r="BH195" s="193">
        <f>IF(N195="sníž. přenesená",J195,0)</f>
        <v>0</v>
      </c>
      <c r="BI195" s="193">
        <f>IF(N195="nulová",J195,0)</f>
        <v>0</v>
      </c>
      <c r="BJ195" s="23" t="s">
        <v>24</v>
      </c>
      <c r="BK195" s="193">
        <f>ROUND(I195*H195,2)</f>
        <v>0</v>
      </c>
      <c r="BL195" s="23" t="s">
        <v>165</v>
      </c>
      <c r="BM195" s="23" t="s">
        <v>323</v>
      </c>
    </row>
    <row r="196" spans="2:65" s="1" customFormat="1" ht="94.5">
      <c r="B196" s="40"/>
      <c r="C196" s="62"/>
      <c r="D196" s="194" t="s">
        <v>166</v>
      </c>
      <c r="E196" s="62"/>
      <c r="F196" s="195" t="s">
        <v>324</v>
      </c>
      <c r="G196" s="62"/>
      <c r="H196" s="62"/>
      <c r="I196" s="155"/>
      <c r="J196" s="62"/>
      <c r="K196" s="62"/>
      <c r="L196" s="60"/>
      <c r="M196" s="196"/>
      <c r="N196" s="41"/>
      <c r="O196" s="41"/>
      <c r="P196" s="41"/>
      <c r="Q196" s="41"/>
      <c r="R196" s="41"/>
      <c r="S196" s="41"/>
      <c r="T196" s="77"/>
      <c r="AT196" s="23" t="s">
        <v>166</v>
      </c>
      <c r="AU196" s="23" t="s">
        <v>24</v>
      </c>
    </row>
    <row r="197" spans="2:65" s="1" customFormat="1" ht="27">
      <c r="B197" s="40"/>
      <c r="C197" s="62"/>
      <c r="D197" s="197" t="s">
        <v>168</v>
      </c>
      <c r="E197" s="62"/>
      <c r="F197" s="198" t="s">
        <v>325</v>
      </c>
      <c r="G197" s="62"/>
      <c r="H197" s="62"/>
      <c r="I197" s="155"/>
      <c r="J197" s="62"/>
      <c r="K197" s="62"/>
      <c r="L197" s="60"/>
      <c r="M197" s="196"/>
      <c r="N197" s="41"/>
      <c r="O197" s="41"/>
      <c r="P197" s="41"/>
      <c r="Q197" s="41"/>
      <c r="R197" s="41"/>
      <c r="S197" s="41"/>
      <c r="T197" s="77"/>
      <c r="AT197" s="23" t="s">
        <v>168</v>
      </c>
      <c r="AU197" s="23" t="s">
        <v>24</v>
      </c>
    </row>
    <row r="198" spans="2:65" s="1" customFormat="1" ht="31.5" customHeight="1">
      <c r="B198" s="40"/>
      <c r="C198" s="182" t="s">
        <v>326</v>
      </c>
      <c r="D198" s="182" t="s">
        <v>160</v>
      </c>
      <c r="E198" s="183" t="s">
        <v>327</v>
      </c>
      <c r="F198" s="184" t="s">
        <v>328</v>
      </c>
      <c r="G198" s="185" t="s">
        <v>163</v>
      </c>
      <c r="H198" s="186">
        <v>613</v>
      </c>
      <c r="I198" s="187"/>
      <c r="J198" s="188">
        <f>ROUND(I198*H198,2)</f>
        <v>0</v>
      </c>
      <c r="K198" s="184" t="s">
        <v>164</v>
      </c>
      <c r="L198" s="60"/>
      <c r="M198" s="189" t="s">
        <v>22</v>
      </c>
      <c r="N198" s="190" t="s">
        <v>51</v>
      </c>
      <c r="O198" s="41"/>
      <c r="P198" s="191">
        <f>O198*H198</f>
        <v>0</v>
      </c>
      <c r="Q198" s="191">
        <v>0</v>
      </c>
      <c r="R198" s="191">
        <f>Q198*H198</f>
        <v>0</v>
      </c>
      <c r="S198" s="191">
        <v>0</v>
      </c>
      <c r="T198" s="192">
        <f>S198*H198</f>
        <v>0</v>
      </c>
      <c r="AR198" s="23" t="s">
        <v>165</v>
      </c>
      <c r="AT198" s="23" t="s">
        <v>160</v>
      </c>
      <c r="AU198" s="23" t="s">
        <v>24</v>
      </c>
      <c r="AY198" s="23" t="s">
        <v>159</v>
      </c>
      <c r="BE198" s="193">
        <f>IF(N198="základní",J198,0)</f>
        <v>0</v>
      </c>
      <c r="BF198" s="193">
        <f>IF(N198="snížená",J198,0)</f>
        <v>0</v>
      </c>
      <c r="BG198" s="193">
        <f>IF(N198="zákl. přenesená",J198,0)</f>
        <v>0</v>
      </c>
      <c r="BH198" s="193">
        <f>IF(N198="sníž. přenesená",J198,0)</f>
        <v>0</v>
      </c>
      <c r="BI198" s="193">
        <f>IF(N198="nulová",J198,0)</f>
        <v>0</v>
      </c>
      <c r="BJ198" s="23" t="s">
        <v>24</v>
      </c>
      <c r="BK198" s="193">
        <f>ROUND(I198*H198,2)</f>
        <v>0</v>
      </c>
      <c r="BL198" s="23" t="s">
        <v>165</v>
      </c>
      <c r="BM198" s="23" t="s">
        <v>329</v>
      </c>
    </row>
    <row r="199" spans="2:65" s="1" customFormat="1" ht="94.5">
      <c r="B199" s="40"/>
      <c r="C199" s="62"/>
      <c r="D199" s="194" t="s">
        <v>166</v>
      </c>
      <c r="E199" s="62"/>
      <c r="F199" s="195" t="s">
        <v>295</v>
      </c>
      <c r="G199" s="62"/>
      <c r="H199" s="62"/>
      <c r="I199" s="155"/>
      <c r="J199" s="62"/>
      <c r="K199" s="62"/>
      <c r="L199" s="60"/>
      <c r="M199" s="196"/>
      <c r="N199" s="41"/>
      <c r="O199" s="41"/>
      <c r="P199" s="41"/>
      <c r="Q199" s="41"/>
      <c r="R199" s="41"/>
      <c r="S199" s="41"/>
      <c r="T199" s="77"/>
      <c r="AT199" s="23" t="s">
        <v>166</v>
      </c>
      <c r="AU199" s="23" t="s">
        <v>24</v>
      </c>
    </row>
    <row r="200" spans="2:65" s="1" customFormat="1" ht="27">
      <c r="B200" s="40"/>
      <c r="C200" s="62"/>
      <c r="D200" s="197" t="s">
        <v>168</v>
      </c>
      <c r="E200" s="62"/>
      <c r="F200" s="198" t="s">
        <v>325</v>
      </c>
      <c r="G200" s="62"/>
      <c r="H200" s="62"/>
      <c r="I200" s="155"/>
      <c r="J200" s="62"/>
      <c r="K200" s="62"/>
      <c r="L200" s="60"/>
      <c r="M200" s="196"/>
      <c r="N200" s="41"/>
      <c r="O200" s="41"/>
      <c r="P200" s="41"/>
      <c r="Q200" s="41"/>
      <c r="R200" s="41"/>
      <c r="S200" s="41"/>
      <c r="T200" s="77"/>
      <c r="AT200" s="23" t="s">
        <v>168</v>
      </c>
      <c r="AU200" s="23" t="s">
        <v>24</v>
      </c>
    </row>
    <row r="201" spans="2:65" s="1" customFormat="1" ht="22.5" customHeight="1">
      <c r="B201" s="40"/>
      <c r="C201" s="182" t="s">
        <v>242</v>
      </c>
      <c r="D201" s="182" t="s">
        <v>160</v>
      </c>
      <c r="E201" s="183" t="s">
        <v>330</v>
      </c>
      <c r="F201" s="184" t="s">
        <v>331</v>
      </c>
      <c r="G201" s="185" t="s">
        <v>163</v>
      </c>
      <c r="H201" s="186">
        <v>613</v>
      </c>
      <c r="I201" s="187"/>
      <c r="J201" s="188">
        <f>ROUND(I201*H201,2)</f>
        <v>0</v>
      </c>
      <c r="K201" s="184" t="s">
        <v>22</v>
      </c>
      <c r="L201" s="60"/>
      <c r="M201" s="189" t="s">
        <v>22</v>
      </c>
      <c r="N201" s="190" t="s">
        <v>51</v>
      </c>
      <c r="O201" s="41"/>
      <c r="P201" s="191">
        <f>O201*H201</f>
        <v>0</v>
      </c>
      <c r="Q201" s="191">
        <v>0</v>
      </c>
      <c r="R201" s="191">
        <f>Q201*H201</f>
        <v>0</v>
      </c>
      <c r="S201" s="191">
        <v>0</v>
      </c>
      <c r="T201" s="192">
        <f>S201*H201</f>
        <v>0</v>
      </c>
      <c r="AR201" s="23" t="s">
        <v>165</v>
      </c>
      <c r="AT201" s="23" t="s">
        <v>160</v>
      </c>
      <c r="AU201" s="23" t="s">
        <v>24</v>
      </c>
      <c r="AY201" s="23" t="s">
        <v>159</v>
      </c>
      <c r="BE201" s="193">
        <f>IF(N201="základní",J201,0)</f>
        <v>0</v>
      </c>
      <c r="BF201" s="193">
        <f>IF(N201="snížená",J201,0)</f>
        <v>0</v>
      </c>
      <c r="BG201" s="193">
        <f>IF(N201="zákl. přenesená",J201,0)</f>
        <v>0</v>
      </c>
      <c r="BH201" s="193">
        <f>IF(N201="sníž. přenesená",J201,0)</f>
        <v>0</v>
      </c>
      <c r="BI201" s="193">
        <f>IF(N201="nulová",J201,0)</f>
        <v>0</v>
      </c>
      <c r="BJ201" s="23" t="s">
        <v>24</v>
      </c>
      <c r="BK201" s="193">
        <f>ROUND(I201*H201,2)</f>
        <v>0</v>
      </c>
      <c r="BL201" s="23" t="s">
        <v>165</v>
      </c>
      <c r="BM201" s="23" t="s">
        <v>332</v>
      </c>
    </row>
    <row r="202" spans="2:65" s="1" customFormat="1" ht="27">
      <c r="B202" s="40"/>
      <c r="C202" s="62"/>
      <c r="D202" s="197" t="s">
        <v>168</v>
      </c>
      <c r="E202" s="62"/>
      <c r="F202" s="198" t="s">
        <v>325</v>
      </c>
      <c r="G202" s="62"/>
      <c r="H202" s="62"/>
      <c r="I202" s="155"/>
      <c r="J202" s="62"/>
      <c r="K202" s="62"/>
      <c r="L202" s="60"/>
      <c r="M202" s="196"/>
      <c r="N202" s="41"/>
      <c r="O202" s="41"/>
      <c r="P202" s="41"/>
      <c r="Q202" s="41"/>
      <c r="R202" s="41"/>
      <c r="S202" s="41"/>
      <c r="T202" s="77"/>
      <c r="AT202" s="23" t="s">
        <v>168</v>
      </c>
      <c r="AU202" s="23" t="s">
        <v>24</v>
      </c>
    </row>
    <row r="203" spans="2:65" s="1" customFormat="1" ht="22.5" customHeight="1">
      <c r="B203" s="40"/>
      <c r="C203" s="182" t="s">
        <v>333</v>
      </c>
      <c r="D203" s="182" t="s">
        <v>160</v>
      </c>
      <c r="E203" s="183" t="s">
        <v>334</v>
      </c>
      <c r="F203" s="184" t="s">
        <v>335</v>
      </c>
      <c r="G203" s="185" t="s">
        <v>163</v>
      </c>
      <c r="H203" s="186">
        <v>130</v>
      </c>
      <c r="I203" s="187"/>
      <c r="J203" s="188">
        <f>ROUND(I203*H203,2)</f>
        <v>0</v>
      </c>
      <c r="K203" s="184" t="s">
        <v>164</v>
      </c>
      <c r="L203" s="60"/>
      <c r="M203" s="189" t="s">
        <v>22</v>
      </c>
      <c r="N203" s="190" t="s">
        <v>51</v>
      </c>
      <c r="O203" s="41"/>
      <c r="P203" s="191">
        <f>O203*H203</f>
        <v>0</v>
      </c>
      <c r="Q203" s="191">
        <v>0</v>
      </c>
      <c r="R203" s="191">
        <f>Q203*H203</f>
        <v>0</v>
      </c>
      <c r="S203" s="191">
        <v>0</v>
      </c>
      <c r="T203" s="192">
        <f>S203*H203</f>
        <v>0</v>
      </c>
      <c r="AR203" s="23" t="s">
        <v>165</v>
      </c>
      <c r="AT203" s="23" t="s">
        <v>160</v>
      </c>
      <c r="AU203" s="23" t="s">
        <v>24</v>
      </c>
      <c r="AY203" s="23" t="s">
        <v>159</v>
      </c>
      <c r="BE203" s="193">
        <f>IF(N203="základní",J203,0)</f>
        <v>0</v>
      </c>
      <c r="BF203" s="193">
        <f>IF(N203="snížená",J203,0)</f>
        <v>0</v>
      </c>
      <c r="BG203" s="193">
        <f>IF(N203="zákl. přenesená",J203,0)</f>
        <v>0</v>
      </c>
      <c r="BH203" s="193">
        <f>IF(N203="sníž. přenesená",J203,0)</f>
        <v>0</v>
      </c>
      <c r="BI203" s="193">
        <f>IF(N203="nulová",J203,0)</f>
        <v>0</v>
      </c>
      <c r="BJ203" s="23" t="s">
        <v>24</v>
      </c>
      <c r="BK203" s="193">
        <f>ROUND(I203*H203,2)</f>
        <v>0</v>
      </c>
      <c r="BL203" s="23" t="s">
        <v>165</v>
      </c>
      <c r="BM203" s="23" t="s">
        <v>336</v>
      </c>
    </row>
    <row r="204" spans="2:65" s="1" customFormat="1" ht="27">
      <c r="B204" s="40"/>
      <c r="C204" s="62"/>
      <c r="D204" s="197" t="s">
        <v>168</v>
      </c>
      <c r="E204" s="62"/>
      <c r="F204" s="198" t="s">
        <v>191</v>
      </c>
      <c r="G204" s="62"/>
      <c r="H204" s="62"/>
      <c r="I204" s="155"/>
      <c r="J204" s="62"/>
      <c r="K204" s="62"/>
      <c r="L204" s="60"/>
      <c r="M204" s="196"/>
      <c r="N204" s="41"/>
      <c r="O204" s="41"/>
      <c r="P204" s="41"/>
      <c r="Q204" s="41"/>
      <c r="R204" s="41"/>
      <c r="S204" s="41"/>
      <c r="T204" s="77"/>
      <c r="AT204" s="23" t="s">
        <v>168</v>
      </c>
      <c r="AU204" s="23" t="s">
        <v>24</v>
      </c>
    </row>
    <row r="205" spans="2:65" s="1" customFormat="1" ht="31.5" customHeight="1">
      <c r="B205" s="40"/>
      <c r="C205" s="182" t="s">
        <v>247</v>
      </c>
      <c r="D205" s="182" t="s">
        <v>160</v>
      </c>
      <c r="E205" s="183" t="s">
        <v>337</v>
      </c>
      <c r="F205" s="184" t="s">
        <v>338</v>
      </c>
      <c r="G205" s="185" t="s">
        <v>163</v>
      </c>
      <c r="H205" s="186">
        <v>75</v>
      </c>
      <c r="I205" s="187"/>
      <c r="J205" s="188">
        <f>ROUND(I205*H205,2)</f>
        <v>0</v>
      </c>
      <c r="K205" s="184" t="s">
        <v>164</v>
      </c>
      <c r="L205" s="60"/>
      <c r="M205" s="189" t="s">
        <v>22</v>
      </c>
      <c r="N205" s="190" t="s">
        <v>51</v>
      </c>
      <c r="O205" s="41"/>
      <c r="P205" s="191">
        <f>O205*H205</f>
        <v>0</v>
      </c>
      <c r="Q205" s="191">
        <v>0.10023</v>
      </c>
      <c r="R205" s="191">
        <f>Q205*H205</f>
        <v>7.5172499999999998</v>
      </c>
      <c r="S205" s="191">
        <v>0</v>
      </c>
      <c r="T205" s="192">
        <f>S205*H205</f>
        <v>0</v>
      </c>
      <c r="AR205" s="23" t="s">
        <v>165</v>
      </c>
      <c r="AT205" s="23" t="s">
        <v>160</v>
      </c>
      <c r="AU205" s="23" t="s">
        <v>24</v>
      </c>
      <c r="AY205" s="23" t="s">
        <v>159</v>
      </c>
      <c r="BE205" s="193">
        <f>IF(N205="základní",J205,0)</f>
        <v>0</v>
      </c>
      <c r="BF205" s="193">
        <f>IF(N205="snížená",J205,0)</f>
        <v>0</v>
      </c>
      <c r="BG205" s="193">
        <f>IF(N205="zákl. přenesená",J205,0)</f>
        <v>0</v>
      </c>
      <c r="BH205" s="193">
        <f>IF(N205="sníž. přenesená",J205,0)</f>
        <v>0</v>
      </c>
      <c r="BI205" s="193">
        <f>IF(N205="nulová",J205,0)</f>
        <v>0</v>
      </c>
      <c r="BJ205" s="23" t="s">
        <v>24</v>
      </c>
      <c r="BK205" s="193">
        <f>ROUND(I205*H205,2)</f>
        <v>0</v>
      </c>
      <c r="BL205" s="23" t="s">
        <v>165</v>
      </c>
      <c r="BM205" s="23" t="s">
        <v>339</v>
      </c>
    </row>
    <row r="206" spans="2:65" s="1" customFormat="1" ht="67.5">
      <c r="B206" s="40"/>
      <c r="C206" s="62"/>
      <c r="D206" s="194" t="s">
        <v>166</v>
      </c>
      <c r="E206" s="62"/>
      <c r="F206" s="195" t="s">
        <v>340</v>
      </c>
      <c r="G206" s="62"/>
      <c r="H206" s="62"/>
      <c r="I206" s="155"/>
      <c r="J206" s="62"/>
      <c r="K206" s="62"/>
      <c r="L206" s="60"/>
      <c r="M206" s="196"/>
      <c r="N206" s="41"/>
      <c r="O206" s="41"/>
      <c r="P206" s="41"/>
      <c r="Q206" s="41"/>
      <c r="R206" s="41"/>
      <c r="S206" s="41"/>
      <c r="T206" s="77"/>
      <c r="AT206" s="23" t="s">
        <v>166</v>
      </c>
      <c r="AU206" s="23" t="s">
        <v>24</v>
      </c>
    </row>
    <row r="207" spans="2:65" s="1" customFormat="1" ht="27">
      <c r="B207" s="40"/>
      <c r="C207" s="62"/>
      <c r="D207" s="197" t="s">
        <v>168</v>
      </c>
      <c r="E207" s="62"/>
      <c r="F207" s="198" t="s">
        <v>341</v>
      </c>
      <c r="G207" s="62"/>
      <c r="H207" s="62"/>
      <c r="I207" s="155"/>
      <c r="J207" s="62"/>
      <c r="K207" s="62"/>
      <c r="L207" s="60"/>
      <c r="M207" s="196"/>
      <c r="N207" s="41"/>
      <c r="O207" s="41"/>
      <c r="P207" s="41"/>
      <c r="Q207" s="41"/>
      <c r="R207" s="41"/>
      <c r="S207" s="41"/>
      <c r="T207" s="77"/>
      <c r="AT207" s="23" t="s">
        <v>168</v>
      </c>
      <c r="AU207" s="23" t="s">
        <v>24</v>
      </c>
    </row>
    <row r="208" spans="2:65" s="1" customFormat="1" ht="31.5" customHeight="1">
      <c r="B208" s="40"/>
      <c r="C208" s="199" t="s">
        <v>342</v>
      </c>
      <c r="D208" s="199" t="s">
        <v>235</v>
      </c>
      <c r="E208" s="200" t="s">
        <v>343</v>
      </c>
      <c r="F208" s="201" t="s">
        <v>344</v>
      </c>
      <c r="G208" s="202" t="s">
        <v>163</v>
      </c>
      <c r="H208" s="203">
        <v>75</v>
      </c>
      <c r="I208" s="204"/>
      <c r="J208" s="205">
        <f>ROUND(I208*H208,2)</f>
        <v>0</v>
      </c>
      <c r="K208" s="201" t="s">
        <v>22</v>
      </c>
      <c r="L208" s="206"/>
      <c r="M208" s="207" t="s">
        <v>22</v>
      </c>
      <c r="N208" s="208" t="s">
        <v>51</v>
      </c>
      <c r="O208" s="41"/>
      <c r="P208" s="191">
        <f>O208*H208</f>
        <v>0</v>
      </c>
      <c r="Q208" s="191">
        <v>0</v>
      </c>
      <c r="R208" s="191">
        <f>Q208*H208</f>
        <v>0</v>
      </c>
      <c r="S208" s="191">
        <v>0</v>
      </c>
      <c r="T208" s="192">
        <f>S208*H208</f>
        <v>0</v>
      </c>
      <c r="AR208" s="23" t="s">
        <v>183</v>
      </c>
      <c r="AT208" s="23" t="s">
        <v>235</v>
      </c>
      <c r="AU208" s="23" t="s">
        <v>24</v>
      </c>
      <c r="AY208" s="23" t="s">
        <v>159</v>
      </c>
      <c r="BE208" s="193">
        <f>IF(N208="základní",J208,0)</f>
        <v>0</v>
      </c>
      <c r="BF208" s="193">
        <f>IF(N208="snížená",J208,0)</f>
        <v>0</v>
      </c>
      <c r="BG208" s="193">
        <f>IF(N208="zákl. přenesená",J208,0)</f>
        <v>0</v>
      </c>
      <c r="BH208" s="193">
        <f>IF(N208="sníž. přenesená",J208,0)</f>
        <v>0</v>
      </c>
      <c r="BI208" s="193">
        <f>IF(N208="nulová",J208,0)</f>
        <v>0</v>
      </c>
      <c r="BJ208" s="23" t="s">
        <v>24</v>
      </c>
      <c r="BK208" s="193">
        <f>ROUND(I208*H208,2)</f>
        <v>0</v>
      </c>
      <c r="BL208" s="23" t="s">
        <v>165</v>
      </c>
      <c r="BM208" s="23" t="s">
        <v>345</v>
      </c>
    </row>
    <row r="209" spans="2:65" s="1" customFormat="1" ht="27">
      <c r="B209" s="40"/>
      <c r="C209" s="62"/>
      <c r="D209" s="197" t="s">
        <v>168</v>
      </c>
      <c r="E209" s="62"/>
      <c r="F209" s="198" t="s">
        <v>197</v>
      </c>
      <c r="G209" s="62"/>
      <c r="H209" s="62"/>
      <c r="I209" s="155"/>
      <c r="J209" s="62"/>
      <c r="K209" s="62"/>
      <c r="L209" s="60"/>
      <c r="M209" s="196"/>
      <c r="N209" s="41"/>
      <c r="O209" s="41"/>
      <c r="P209" s="41"/>
      <c r="Q209" s="41"/>
      <c r="R209" s="41"/>
      <c r="S209" s="41"/>
      <c r="T209" s="77"/>
      <c r="AT209" s="23" t="s">
        <v>168</v>
      </c>
      <c r="AU209" s="23" t="s">
        <v>24</v>
      </c>
    </row>
    <row r="210" spans="2:65" s="1" customFormat="1" ht="22.5" customHeight="1">
      <c r="B210" s="40"/>
      <c r="C210" s="182" t="s">
        <v>252</v>
      </c>
      <c r="D210" s="182" t="s">
        <v>160</v>
      </c>
      <c r="E210" s="183" t="s">
        <v>346</v>
      </c>
      <c r="F210" s="184" t="s">
        <v>347</v>
      </c>
      <c r="G210" s="185" t="s">
        <v>200</v>
      </c>
      <c r="H210" s="186">
        <v>7</v>
      </c>
      <c r="I210" s="187"/>
      <c r="J210" s="188">
        <f>ROUND(I210*H210,2)</f>
        <v>0</v>
      </c>
      <c r="K210" s="184" t="s">
        <v>22</v>
      </c>
      <c r="L210" s="60"/>
      <c r="M210" s="189" t="s">
        <v>22</v>
      </c>
      <c r="N210" s="190" t="s">
        <v>51</v>
      </c>
      <c r="O210" s="41"/>
      <c r="P210" s="191">
        <f>O210*H210</f>
        <v>0</v>
      </c>
      <c r="Q210" s="191">
        <v>2.6</v>
      </c>
      <c r="R210" s="191">
        <f>Q210*H210</f>
        <v>18.2</v>
      </c>
      <c r="S210" s="191">
        <v>0</v>
      </c>
      <c r="T210" s="192">
        <f>S210*H210</f>
        <v>0</v>
      </c>
      <c r="AR210" s="23" t="s">
        <v>165</v>
      </c>
      <c r="AT210" s="23" t="s">
        <v>160</v>
      </c>
      <c r="AU210" s="23" t="s">
        <v>24</v>
      </c>
      <c r="AY210" s="23" t="s">
        <v>159</v>
      </c>
      <c r="BE210" s="193">
        <f>IF(N210="základní",J210,0)</f>
        <v>0</v>
      </c>
      <c r="BF210" s="193">
        <f>IF(N210="snížená",J210,0)</f>
        <v>0</v>
      </c>
      <c r="BG210" s="193">
        <f>IF(N210="zákl. přenesená",J210,0)</f>
        <v>0</v>
      </c>
      <c r="BH210" s="193">
        <f>IF(N210="sníž. přenesená",J210,0)</f>
        <v>0</v>
      </c>
      <c r="BI210" s="193">
        <f>IF(N210="nulová",J210,0)</f>
        <v>0</v>
      </c>
      <c r="BJ210" s="23" t="s">
        <v>24</v>
      </c>
      <c r="BK210" s="193">
        <f>ROUND(I210*H210,2)</f>
        <v>0</v>
      </c>
      <c r="BL210" s="23" t="s">
        <v>165</v>
      </c>
      <c r="BM210" s="23" t="s">
        <v>348</v>
      </c>
    </row>
    <row r="211" spans="2:65" s="1" customFormat="1" ht="22.5" customHeight="1">
      <c r="B211" s="40"/>
      <c r="C211" s="182" t="s">
        <v>349</v>
      </c>
      <c r="D211" s="182" t="s">
        <v>160</v>
      </c>
      <c r="E211" s="183" t="s">
        <v>350</v>
      </c>
      <c r="F211" s="184" t="s">
        <v>351</v>
      </c>
      <c r="G211" s="185" t="s">
        <v>200</v>
      </c>
      <c r="H211" s="186">
        <v>7</v>
      </c>
      <c r="I211" s="187"/>
      <c r="J211" s="188">
        <f>ROUND(I211*H211,2)</f>
        <v>0</v>
      </c>
      <c r="K211" s="184" t="s">
        <v>22</v>
      </c>
      <c r="L211" s="60"/>
      <c r="M211" s="189" t="s">
        <v>22</v>
      </c>
      <c r="N211" s="190" t="s">
        <v>51</v>
      </c>
      <c r="O211" s="41"/>
      <c r="P211" s="191">
        <f>O211*H211</f>
        <v>0</v>
      </c>
      <c r="Q211" s="191">
        <v>0</v>
      </c>
      <c r="R211" s="191">
        <f>Q211*H211</f>
        <v>0</v>
      </c>
      <c r="S211" s="191">
        <v>2.6</v>
      </c>
      <c r="T211" s="192">
        <f>S211*H211</f>
        <v>18.2</v>
      </c>
      <c r="AR211" s="23" t="s">
        <v>165</v>
      </c>
      <c r="AT211" s="23" t="s">
        <v>160</v>
      </c>
      <c r="AU211" s="23" t="s">
        <v>24</v>
      </c>
      <c r="AY211" s="23" t="s">
        <v>159</v>
      </c>
      <c r="BE211" s="193">
        <f>IF(N211="základní",J211,0)</f>
        <v>0</v>
      </c>
      <c r="BF211" s="193">
        <f>IF(N211="snížená",J211,0)</f>
        <v>0</v>
      </c>
      <c r="BG211" s="193">
        <f>IF(N211="zákl. přenesená",J211,0)</f>
        <v>0</v>
      </c>
      <c r="BH211" s="193">
        <f>IF(N211="sníž. přenesená",J211,0)</f>
        <v>0</v>
      </c>
      <c r="BI211" s="193">
        <f>IF(N211="nulová",J211,0)</f>
        <v>0</v>
      </c>
      <c r="BJ211" s="23" t="s">
        <v>24</v>
      </c>
      <c r="BK211" s="193">
        <f>ROUND(I211*H211,2)</f>
        <v>0</v>
      </c>
      <c r="BL211" s="23" t="s">
        <v>165</v>
      </c>
      <c r="BM211" s="23" t="s">
        <v>352</v>
      </c>
    </row>
    <row r="212" spans="2:65" s="9" customFormat="1" ht="37.35" customHeight="1">
      <c r="B212" s="168"/>
      <c r="C212" s="169"/>
      <c r="D212" s="170" t="s">
        <v>79</v>
      </c>
      <c r="E212" s="171" t="s">
        <v>183</v>
      </c>
      <c r="F212" s="171" t="s">
        <v>353</v>
      </c>
      <c r="G212" s="169"/>
      <c r="H212" s="169"/>
      <c r="I212" s="172"/>
      <c r="J212" s="173">
        <f>BK212</f>
        <v>0</v>
      </c>
      <c r="K212" s="169"/>
      <c r="L212" s="174"/>
      <c r="M212" s="175"/>
      <c r="N212" s="176"/>
      <c r="O212" s="176"/>
      <c r="P212" s="177">
        <f>SUM(P213:P217)</f>
        <v>0</v>
      </c>
      <c r="Q212" s="176"/>
      <c r="R212" s="177">
        <f>SUM(R213:R217)</f>
        <v>117.5</v>
      </c>
      <c r="S212" s="176"/>
      <c r="T212" s="178">
        <f>SUM(T213:T217)</f>
        <v>117.5</v>
      </c>
      <c r="AR212" s="179" t="s">
        <v>24</v>
      </c>
      <c r="AT212" s="180" t="s">
        <v>79</v>
      </c>
      <c r="AU212" s="180" t="s">
        <v>80</v>
      </c>
      <c r="AY212" s="179" t="s">
        <v>159</v>
      </c>
      <c r="BK212" s="181">
        <f>SUM(BK213:BK217)</f>
        <v>0</v>
      </c>
    </row>
    <row r="213" spans="2:65" s="1" customFormat="1" ht="22.5" customHeight="1">
      <c r="B213" s="40"/>
      <c r="C213" s="182" t="s">
        <v>257</v>
      </c>
      <c r="D213" s="182" t="s">
        <v>160</v>
      </c>
      <c r="E213" s="183" t="s">
        <v>354</v>
      </c>
      <c r="F213" s="184" t="s">
        <v>355</v>
      </c>
      <c r="G213" s="185" t="s">
        <v>356</v>
      </c>
      <c r="H213" s="186">
        <v>47</v>
      </c>
      <c r="I213" s="187"/>
      <c r="J213" s="188">
        <f>ROUND(I213*H213,2)</f>
        <v>0</v>
      </c>
      <c r="K213" s="184" t="s">
        <v>22</v>
      </c>
      <c r="L213" s="60"/>
      <c r="M213" s="189" t="s">
        <v>22</v>
      </c>
      <c r="N213" s="190" t="s">
        <v>51</v>
      </c>
      <c r="O213" s="41"/>
      <c r="P213" s="191">
        <f>O213*H213</f>
        <v>0</v>
      </c>
      <c r="Q213" s="191">
        <v>0</v>
      </c>
      <c r="R213" s="191">
        <f>Q213*H213</f>
        <v>0</v>
      </c>
      <c r="S213" s="191">
        <v>2.5</v>
      </c>
      <c r="T213" s="192">
        <f>S213*H213</f>
        <v>117.5</v>
      </c>
      <c r="AR213" s="23" t="s">
        <v>165</v>
      </c>
      <c r="AT213" s="23" t="s">
        <v>160</v>
      </c>
      <c r="AU213" s="23" t="s">
        <v>24</v>
      </c>
      <c r="AY213" s="23" t="s">
        <v>159</v>
      </c>
      <c r="BE213" s="193">
        <f>IF(N213="základní",J213,0)</f>
        <v>0</v>
      </c>
      <c r="BF213" s="193">
        <f>IF(N213="snížená",J213,0)</f>
        <v>0</v>
      </c>
      <c r="BG213" s="193">
        <f>IF(N213="zákl. přenesená",J213,0)</f>
        <v>0</v>
      </c>
      <c r="BH213" s="193">
        <f>IF(N213="sníž. přenesená",J213,0)</f>
        <v>0</v>
      </c>
      <c r="BI213" s="193">
        <f>IF(N213="nulová",J213,0)</f>
        <v>0</v>
      </c>
      <c r="BJ213" s="23" t="s">
        <v>24</v>
      </c>
      <c r="BK213" s="193">
        <f>ROUND(I213*H213,2)</f>
        <v>0</v>
      </c>
      <c r="BL213" s="23" t="s">
        <v>165</v>
      </c>
      <c r="BM213" s="23" t="s">
        <v>357</v>
      </c>
    </row>
    <row r="214" spans="2:65" s="1" customFormat="1" ht="31.5" customHeight="1">
      <c r="B214" s="40"/>
      <c r="C214" s="182" t="s">
        <v>358</v>
      </c>
      <c r="D214" s="182" t="s">
        <v>160</v>
      </c>
      <c r="E214" s="183" t="s">
        <v>359</v>
      </c>
      <c r="F214" s="184" t="s">
        <v>360</v>
      </c>
      <c r="G214" s="185" t="s">
        <v>356</v>
      </c>
      <c r="H214" s="186">
        <v>47</v>
      </c>
      <c r="I214" s="187"/>
      <c r="J214" s="188">
        <f>ROUND(I214*H214,2)</f>
        <v>0</v>
      </c>
      <c r="K214" s="184" t="s">
        <v>22</v>
      </c>
      <c r="L214" s="60"/>
      <c r="M214" s="189" t="s">
        <v>22</v>
      </c>
      <c r="N214" s="190" t="s">
        <v>51</v>
      </c>
      <c r="O214" s="41"/>
      <c r="P214" s="191">
        <f>O214*H214</f>
        <v>0</v>
      </c>
      <c r="Q214" s="191">
        <v>2.5</v>
      </c>
      <c r="R214" s="191">
        <f>Q214*H214</f>
        <v>117.5</v>
      </c>
      <c r="S214" s="191">
        <v>0</v>
      </c>
      <c r="T214" s="192">
        <f>S214*H214</f>
        <v>0</v>
      </c>
      <c r="AR214" s="23" t="s">
        <v>165</v>
      </c>
      <c r="AT214" s="23" t="s">
        <v>160</v>
      </c>
      <c r="AU214" s="23" t="s">
        <v>24</v>
      </c>
      <c r="AY214" s="23" t="s">
        <v>159</v>
      </c>
      <c r="BE214" s="193">
        <f>IF(N214="základní",J214,0)</f>
        <v>0</v>
      </c>
      <c r="BF214" s="193">
        <f>IF(N214="snížená",J214,0)</f>
        <v>0</v>
      </c>
      <c r="BG214" s="193">
        <f>IF(N214="zákl. přenesená",J214,0)</f>
        <v>0</v>
      </c>
      <c r="BH214" s="193">
        <f>IF(N214="sníž. přenesená",J214,0)</f>
        <v>0</v>
      </c>
      <c r="BI214" s="193">
        <f>IF(N214="nulová",J214,0)</f>
        <v>0</v>
      </c>
      <c r="BJ214" s="23" t="s">
        <v>24</v>
      </c>
      <c r="BK214" s="193">
        <f>ROUND(I214*H214,2)</f>
        <v>0</v>
      </c>
      <c r="BL214" s="23" t="s">
        <v>165</v>
      </c>
      <c r="BM214" s="23" t="s">
        <v>361</v>
      </c>
    </row>
    <row r="215" spans="2:65" s="1" customFormat="1" ht="22.5" customHeight="1">
      <c r="B215" s="40"/>
      <c r="C215" s="182" t="s">
        <v>269</v>
      </c>
      <c r="D215" s="182" t="s">
        <v>160</v>
      </c>
      <c r="E215" s="183" t="s">
        <v>362</v>
      </c>
      <c r="F215" s="184" t="s">
        <v>363</v>
      </c>
      <c r="G215" s="185" t="s">
        <v>200</v>
      </c>
      <c r="H215" s="186">
        <v>0.66</v>
      </c>
      <c r="I215" s="187"/>
      <c r="J215" s="188">
        <f>ROUND(I215*H215,2)</f>
        <v>0</v>
      </c>
      <c r="K215" s="184" t="s">
        <v>22</v>
      </c>
      <c r="L215" s="60"/>
      <c r="M215" s="189" t="s">
        <v>22</v>
      </c>
      <c r="N215" s="190" t="s">
        <v>51</v>
      </c>
      <c r="O215" s="41"/>
      <c r="P215" s="191">
        <f>O215*H215</f>
        <v>0</v>
      </c>
      <c r="Q215" s="191">
        <v>0</v>
      </c>
      <c r="R215" s="191">
        <f>Q215*H215</f>
        <v>0</v>
      </c>
      <c r="S215" s="191">
        <v>0</v>
      </c>
      <c r="T215" s="192">
        <f>S215*H215</f>
        <v>0</v>
      </c>
      <c r="AR215" s="23" t="s">
        <v>165</v>
      </c>
      <c r="AT215" s="23" t="s">
        <v>160</v>
      </c>
      <c r="AU215" s="23" t="s">
        <v>24</v>
      </c>
      <c r="AY215" s="23" t="s">
        <v>159</v>
      </c>
      <c r="BE215" s="193">
        <f>IF(N215="základní",J215,0)</f>
        <v>0</v>
      </c>
      <c r="BF215" s="193">
        <f>IF(N215="snížená",J215,0)</f>
        <v>0</v>
      </c>
      <c r="BG215" s="193">
        <f>IF(N215="zákl. přenesená",J215,0)</f>
        <v>0</v>
      </c>
      <c r="BH215" s="193">
        <f>IF(N215="sníž. přenesená",J215,0)</f>
        <v>0</v>
      </c>
      <c r="BI215" s="193">
        <f>IF(N215="nulová",J215,0)</f>
        <v>0</v>
      </c>
      <c r="BJ215" s="23" t="s">
        <v>24</v>
      </c>
      <c r="BK215" s="193">
        <f>ROUND(I215*H215,2)</f>
        <v>0</v>
      </c>
      <c r="BL215" s="23" t="s">
        <v>165</v>
      </c>
      <c r="BM215" s="23" t="s">
        <v>364</v>
      </c>
    </row>
    <row r="216" spans="2:65" s="10" customFormat="1" ht="13.5">
      <c r="B216" s="209"/>
      <c r="C216" s="210"/>
      <c r="D216" s="194" t="s">
        <v>260</v>
      </c>
      <c r="E216" s="211" t="s">
        <v>22</v>
      </c>
      <c r="F216" s="212" t="s">
        <v>365</v>
      </c>
      <c r="G216" s="210"/>
      <c r="H216" s="213" t="s">
        <v>22</v>
      </c>
      <c r="I216" s="214"/>
      <c r="J216" s="210"/>
      <c r="K216" s="210"/>
      <c r="L216" s="215"/>
      <c r="M216" s="216"/>
      <c r="N216" s="217"/>
      <c r="O216" s="217"/>
      <c r="P216" s="217"/>
      <c r="Q216" s="217"/>
      <c r="R216" s="217"/>
      <c r="S216" s="217"/>
      <c r="T216" s="218"/>
      <c r="AT216" s="219" t="s">
        <v>260</v>
      </c>
      <c r="AU216" s="219" t="s">
        <v>24</v>
      </c>
      <c r="AV216" s="10" t="s">
        <v>24</v>
      </c>
      <c r="AW216" s="10" t="s">
        <v>43</v>
      </c>
      <c r="AX216" s="10" t="s">
        <v>80</v>
      </c>
      <c r="AY216" s="219" t="s">
        <v>159</v>
      </c>
    </row>
    <row r="217" spans="2:65" s="11" customFormat="1" ht="13.5">
      <c r="B217" s="220"/>
      <c r="C217" s="221"/>
      <c r="D217" s="194" t="s">
        <v>260</v>
      </c>
      <c r="E217" s="222" t="s">
        <v>22</v>
      </c>
      <c r="F217" s="223" t="s">
        <v>366</v>
      </c>
      <c r="G217" s="221"/>
      <c r="H217" s="224">
        <v>0.66</v>
      </c>
      <c r="I217" s="225"/>
      <c r="J217" s="221"/>
      <c r="K217" s="221"/>
      <c r="L217" s="226"/>
      <c r="M217" s="227"/>
      <c r="N217" s="228"/>
      <c r="O217" s="228"/>
      <c r="P217" s="228"/>
      <c r="Q217" s="228"/>
      <c r="R217" s="228"/>
      <c r="S217" s="228"/>
      <c r="T217" s="229"/>
      <c r="AT217" s="230" t="s">
        <v>260</v>
      </c>
      <c r="AU217" s="230" t="s">
        <v>24</v>
      </c>
      <c r="AV217" s="11" t="s">
        <v>89</v>
      </c>
      <c r="AW217" s="11" t="s">
        <v>43</v>
      </c>
      <c r="AX217" s="11" t="s">
        <v>24</v>
      </c>
      <c r="AY217" s="230" t="s">
        <v>159</v>
      </c>
    </row>
    <row r="218" spans="2:65" s="9" customFormat="1" ht="37.35" customHeight="1">
      <c r="B218" s="168"/>
      <c r="C218" s="169"/>
      <c r="D218" s="170" t="s">
        <v>79</v>
      </c>
      <c r="E218" s="171" t="s">
        <v>204</v>
      </c>
      <c r="F218" s="171" t="s">
        <v>367</v>
      </c>
      <c r="G218" s="169"/>
      <c r="H218" s="169"/>
      <c r="I218" s="172"/>
      <c r="J218" s="173">
        <f>BK218</f>
        <v>0</v>
      </c>
      <c r="K218" s="169"/>
      <c r="L218" s="174"/>
      <c r="M218" s="175"/>
      <c r="N218" s="176"/>
      <c r="O218" s="176"/>
      <c r="P218" s="177">
        <f>SUM(P219:P248)</f>
        <v>0</v>
      </c>
      <c r="Q218" s="176"/>
      <c r="R218" s="177">
        <f>SUM(R219:R248)</f>
        <v>919.63020499999993</v>
      </c>
      <c r="S218" s="176"/>
      <c r="T218" s="178">
        <f>SUM(T219:T248)</f>
        <v>0.1</v>
      </c>
      <c r="AR218" s="179" t="s">
        <v>24</v>
      </c>
      <c r="AT218" s="180" t="s">
        <v>79</v>
      </c>
      <c r="AU218" s="180" t="s">
        <v>80</v>
      </c>
      <c r="AY218" s="179" t="s">
        <v>159</v>
      </c>
      <c r="BK218" s="181">
        <f>SUM(BK219:BK248)</f>
        <v>0</v>
      </c>
    </row>
    <row r="219" spans="2:65" s="1" customFormat="1" ht="31.5" customHeight="1">
      <c r="B219" s="40"/>
      <c r="C219" s="182" t="s">
        <v>368</v>
      </c>
      <c r="D219" s="182" t="s">
        <v>160</v>
      </c>
      <c r="E219" s="183" t="s">
        <v>369</v>
      </c>
      <c r="F219" s="184" t="s">
        <v>370</v>
      </c>
      <c r="G219" s="185" t="s">
        <v>177</v>
      </c>
      <c r="H219" s="186">
        <v>199.2</v>
      </c>
      <c r="I219" s="187"/>
      <c r="J219" s="188">
        <f>ROUND(I219*H219,2)</f>
        <v>0</v>
      </c>
      <c r="K219" s="184" t="s">
        <v>164</v>
      </c>
      <c r="L219" s="60"/>
      <c r="M219" s="189" t="s">
        <v>22</v>
      </c>
      <c r="N219" s="190" t="s">
        <v>51</v>
      </c>
      <c r="O219" s="41"/>
      <c r="P219" s="191">
        <f>O219*H219</f>
        <v>0</v>
      </c>
      <c r="Q219" s="191">
        <v>1.0000000000000001E-5</v>
      </c>
      <c r="R219" s="191">
        <f>Q219*H219</f>
        <v>1.9919999999999998E-3</v>
      </c>
      <c r="S219" s="191">
        <v>0</v>
      </c>
      <c r="T219" s="192">
        <f>S219*H219</f>
        <v>0</v>
      </c>
      <c r="AR219" s="23" t="s">
        <v>165</v>
      </c>
      <c r="AT219" s="23" t="s">
        <v>160</v>
      </c>
      <c r="AU219" s="23" t="s">
        <v>24</v>
      </c>
      <c r="AY219" s="23" t="s">
        <v>159</v>
      </c>
      <c r="BE219" s="193">
        <f>IF(N219="základní",J219,0)</f>
        <v>0</v>
      </c>
      <c r="BF219" s="193">
        <f>IF(N219="snížená",J219,0)</f>
        <v>0</v>
      </c>
      <c r="BG219" s="193">
        <f>IF(N219="zákl. přenesená",J219,0)</f>
        <v>0</v>
      </c>
      <c r="BH219" s="193">
        <f>IF(N219="sníž. přenesená",J219,0)</f>
        <v>0</v>
      </c>
      <c r="BI219" s="193">
        <f>IF(N219="nulová",J219,0)</f>
        <v>0</v>
      </c>
      <c r="BJ219" s="23" t="s">
        <v>24</v>
      </c>
      <c r="BK219" s="193">
        <f>ROUND(I219*H219,2)</f>
        <v>0</v>
      </c>
      <c r="BL219" s="23" t="s">
        <v>165</v>
      </c>
      <c r="BM219" s="23" t="s">
        <v>371</v>
      </c>
    </row>
    <row r="220" spans="2:65" s="1" customFormat="1" ht="27">
      <c r="B220" s="40"/>
      <c r="C220" s="62"/>
      <c r="D220" s="194" t="s">
        <v>166</v>
      </c>
      <c r="E220" s="62"/>
      <c r="F220" s="195" t="s">
        <v>372</v>
      </c>
      <c r="G220" s="62"/>
      <c r="H220" s="62"/>
      <c r="I220" s="155"/>
      <c r="J220" s="62"/>
      <c r="K220" s="62"/>
      <c r="L220" s="60"/>
      <c r="M220" s="196"/>
      <c r="N220" s="41"/>
      <c r="O220" s="41"/>
      <c r="P220" s="41"/>
      <c r="Q220" s="41"/>
      <c r="R220" s="41"/>
      <c r="S220" s="41"/>
      <c r="T220" s="77"/>
      <c r="AT220" s="23" t="s">
        <v>166</v>
      </c>
      <c r="AU220" s="23" t="s">
        <v>24</v>
      </c>
    </row>
    <row r="221" spans="2:65" s="1" customFormat="1" ht="27">
      <c r="B221" s="40"/>
      <c r="C221" s="62"/>
      <c r="D221" s="197" t="s">
        <v>168</v>
      </c>
      <c r="E221" s="62"/>
      <c r="F221" s="198" t="s">
        <v>373</v>
      </c>
      <c r="G221" s="62"/>
      <c r="H221" s="62"/>
      <c r="I221" s="155"/>
      <c r="J221" s="62"/>
      <c r="K221" s="62"/>
      <c r="L221" s="60"/>
      <c r="M221" s="196"/>
      <c r="N221" s="41"/>
      <c r="O221" s="41"/>
      <c r="P221" s="41"/>
      <c r="Q221" s="41"/>
      <c r="R221" s="41"/>
      <c r="S221" s="41"/>
      <c r="T221" s="77"/>
      <c r="AT221" s="23" t="s">
        <v>168</v>
      </c>
      <c r="AU221" s="23" t="s">
        <v>24</v>
      </c>
    </row>
    <row r="222" spans="2:65" s="1" customFormat="1" ht="44.25" customHeight="1">
      <c r="B222" s="40"/>
      <c r="C222" s="182" t="s">
        <v>275</v>
      </c>
      <c r="D222" s="182" t="s">
        <v>160</v>
      </c>
      <c r="E222" s="183" t="s">
        <v>374</v>
      </c>
      <c r="F222" s="184" t="s">
        <v>375</v>
      </c>
      <c r="G222" s="185" t="s">
        <v>177</v>
      </c>
      <c r="H222" s="186">
        <v>199.2</v>
      </c>
      <c r="I222" s="187"/>
      <c r="J222" s="188">
        <f>ROUND(I222*H222,2)</f>
        <v>0</v>
      </c>
      <c r="K222" s="184" t="s">
        <v>164</v>
      </c>
      <c r="L222" s="60"/>
      <c r="M222" s="189" t="s">
        <v>22</v>
      </c>
      <c r="N222" s="190" t="s">
        <v>51</v>
      </c>
      <c r="O222" s="41"/>
      <c r="P222" s="191">
        <f>O222*H222</f>
        <v>0</v>
      </c>
      <c r="Q222" s="191">
        <v>3.4000000000000002E-4</v>
      </c>
      <c r="R222" s="191">
        <f>Q222*H222</f>
        <v>6.7727999999999997E-2</v>
      </c>
      <c r="S222" s="191">
        <v>0</v>
      </c>
      <c r="T222" s="192">
        <f>S222*H222</f>
        <v>0</v>
      </c>
      <c r="AR222" s="23" t="s">
        <v>165</v>
      </c>
      <c r="AT222" s="23" t="s">
        <v>160</v>
      </c>
      <c r="AU222" s="23" t="s">
        <v>24</v>
      </c>
      <c r="AY222" s="23" t="s">
        <v>159</v>
      </c>
      <c r="BE222" s="193">
        <f>IF(N222="základní",J222,0)</f>
        <v>0</v>
      </c>
      <c r="BF222" s="193">
        <f>IF(N222="snížená",J222,0)</f>
        <v>0</v>
      </c>
      <c r="BG222" s="193">
        <f>IF(N222="zákl. přenesená",J222,0)</f>
        <v>0</v>
      </c>
      <c r="BH222" s="193">
        <f>IF(N222="sníž. přenesená",J222,0)</f>
        <v>0</v>
      </c>
      <c r="BI222" s="193">
        <f>IF(N222="nulová",J222,0)</f>
        <v>0</v>
      </c>
      <c r="BJ222" s="23" t="s">
        <v>24</v>
      </c>
      <c r="BK222" s="193">
        <f>ROUND(I222*H222,2)</f>
        <v>0</v>
      </c>
      <c r="BL222" s="23" t="s">
        <v>165</v>
      </c>
      <c r="BM222" s="23" t="s">
        <v>376</v>
      </c>
    </row>
    <row r="223" spans="2:65" s="1" customFormat="1" ht="40.5">
      <c r="B223" s="40"/>
      <c r="C223" s="62"/>
      <c r="D223" s="197" t="s">
        <v>166</v>
      </c>
      <c r="E223" s="62"/>
      <c r="F223" s="198" t="s">
        <v>377</v>
      </c>
      <c r="G223" s="62"/>
      <c r="H223" s="62"/>
      <c r="I223" s="155"/>
      <c r="J223" s="62"/>
      <c r="K223" s="62"/>
      <c r="L223" s="60"/>
      <c r="M223" s="196"/>
      <c r="N223" s="41"/>
      <c r="O223" s="41"/>
      <c r="P223" s="41"/>
      <c r="Q223" s="41"/>
      <c r="R223" s="41"/>
      <c r="S223" s="41"/>
      <c r="T223" s="77"/>
      <c r="AT223" s="23" t="s">
        <v>166</v>
      </c>
      <c r="AU223" s="23" t="s">
        <v>24</v>
      </c>
    </row>
    <row r="224" spans="2:65" s="1" customFormat="1" ht="44.25" customHeight="1">
      <c r="B224" s="40"/>
      <c r="C224" s="182" t="s">
        <v>378</v>
      </c>
      <c r="D224" s="182" t="s">
        <v>160</v>
      </c>
      <c r="E224" s="183" t="s">
        <v>379</v>
      </c>
      <c r="F224" s="184" t="s">
        <v>380</v>
      </c>
      <c r="G224" s="185" t="s">
        <v>177</v>
      </c>
      <c r="H224" s="186">
        <v>4275</v>
      </c>
      <c r="I224" s="187"/>
      <c r="J224" s="188">
        <f>ROUND(I224*H224,2)</f>
        <v>0</v>
      </c>
      <c r="K224" s="184" t="s">
        <v>164</v>
      </c>
      <c r="L224" s="60"/>
      <c r="M224" s="189" t="s">
        <v>22</v>
      </c>
      <c r="N224" s="190" t="s">
        <v>51</v>
      </c>
      <c r="O224" s="41"/>
      <c r="P224" s="191">
        <f>O224*H224</f>
        <v>0</v>
      </c>
      <c r="Q224" s="191">
        <v>0.16849</v>
      </c>
      <c r="R224" s="191">
        <f>Q224*H224</f>
        <v>720.29475000000002</v>
      </c>
      <c r="S224" s="191">
        <v>0</v>
      </c>
      <c r="T224" s="192">
        <f>S224*H224</f>
        <v>0</v>
      </c>
      <c r="AR224" s="23" t="s">
        <v>165</v>
      </c>
      <c r="AT224" s="23" t="s">
        <v>160</v>
      </c>
      <c r="AU224" s="23" t="s">
        <v>24</v>
      </c>
      <c r="AY224" s="23" t="s">
        <v>159</v>
      </c>
      <c r="BE224" s="193">
        <f>IF(N224="základní",J224,0)</f>
        <v>0</v>
      </c>
      <c r="BF224" s="193">
        <f>IF(N224="snížená",J224,0)</f>
        <v>0</v>
      </c>
      <c r="BG224" s="193">
        <f>IF(N224="zákl. přenesená",J224,0)</f>
        <v>0</v>
      </c>
      <c r="BH224" s="193">
        <f>IF(N224="sníž. přenesená",J224,0)</f>
        <v>0</v>
      </c>
      <c r="BI224" s="193">
        <f>IF(N224="nulová",J224,0)</f>
        <v>0</v>
      </c>
      <c r="BJ224" s="23" t="s">
        <v>24</v>
      </c>
      <c r="BK224" s="193">
        <f>ROUND(I224*H224,2)</f>
        <v>0</v>
      </c>
      <c r="BL224" s="23" t="s">
        <v>165</v>
      </c>
      <c r="BM224" s="23" t="s">
        <v>381</v>
      </c>
    </row>
    <row r="225" spans="2:65" s="1" customFormat="1" ht="108">
      <c r="B225" s="40"/>
      <c r="C225" s="62"/>
      <c r="D225" s="197" t="s">
        <v>166</v>
      </c>
      <c r="E225" s="62"/>
      <c r="F225" s="198" t="s">
        <v>382</v>
      </c>
      <c r="G225" s="62"/>
      <c r="H225" s="62"/>
      <c r="I225" s="155"/>
      <c r="J225" s="62"/>
      <c r="K225" s="62"/>
      <c r="L225" s="60"/>
      <c r="M225" s="196"/>
      <c r="N225" s="41"/>
      <c r="O225" s="41"/>
      <c r="P225" s="41"/>
      <c r="Q225" s="41"/>
      <c r="R225" s="41"/>
      <c r="S225" s="41"/>
      <c r="T225" s="77"/>
      <c r="AT225" s="23" t="s">
        <v>166</v>
      </c>
      <c r="AU225" s="23" t="s">
        <v>24</v>
      </c>
    </row>
    <row r="226" spans="2:65" s="1" customFormat="1" ht="57" customHeight="1">
      <c r="B226" s="40"/>
      <c r="C226" s="182" t="s">
        <v>280</v>
      </c>
      <c r="D226" s="182" t="s">
        <v>160</v>
      </c>
      <c r="E226" s="183" t="s">
        <v>383</v>
      </c>
      <c r="F226" s="184" t="s">
        <v>384</v>
      </c>
      <c r="G226" s="185" t="s">
        <v>177</v>
      </c>
      <c r="H226" s="186">
        <v>2901</v>
      </c>
      <c r="I226" s="187"/>
      <c r="J226" s="188">
        <f>ROUND(I226*H226,2)</f>
        <v>0</v>
      </c>
      <c r="K226" s="184" t="s">
        <v>164</v>
      </c>
      <c r="L226" s="60"/>
      <c r="M226" s="189" t="s">
        <v>22</v>
      </c>
      <c r="N226" s="190" t="s">
        <v>51</v>
      </c>
      <c r="O226" s="41"/>
      <c r="P226" s="191">
        <f>O226*H226</f>
        <v>0</v>
      </c>
      <c r="Q226" s="191">
        <v>0</v>
      </c>
      <c r="R226" s="191">
        <f>Q226*H226</f>
        <v>0</v>
      </c>
      <c r="S226" s="191">
        <v>0</v>
      </c>
      <c r="T226" s="192">
        <f>S226*H226</f>
        <v>0</v>
      </c>
      <c r="AR226" s="23" t="s">
        <v>165</v>
      </c>
      <c r="AT226" s="23" t="s">
        <v>160</v>
      </c>
      <c r="AU226" s="23" t="s">
        <v>24</v>
      </c>
      <c r="AY226" s="23" t="s">
        <v>159</v>
      </c>
      <c r="BE226" s="193">
        <f>IF(N226="základní",J226,0)</f>
        <v>0</v>
      </c>
      <c r="BF226" s="193">
        <f>IF(N226="snížená",J226,0)</f>
        <v>0</v>
      </c>
      <c r="BG226" s="193">
        <f>IF(N226="zákl. přenesená",J226,0)</f>
        <v>0</v>
      </c>
      <c r="BH226" s="193">
        <f>IF(N226="sníž. přenesená",J226,0)</f>
        <v>0</v>
      </c>
      <c r="BI226" s="193">
        <f>IF(N226="nulová",J226,0)</f>
        <v>0</v>
      </c>
      <c r="BJ226" s="23" t="s">
        <v>24</v>
      </c>
      <c r="BK226" s="193">
        <f>ROUND(I226*H226,2)</f>
        <v>0</v>
      </c>
      <c r="BL226" s="23" t="s">
        <v>165</v>
      </c>
      <c r="BM226" s="23" t="s">
        <v>385</v>
      </c>
    </row>
    <row r="227" spans="2:65" s="1" customFormat="1" ht="67.5">
      <c r="B227" s="40"/>
      <c r="C227" s="62"/>
      <c r="D227" s="194" t="s">
        <v>166</v>
      </c>
      <c r="E227" s="62"/>
      <c r="F227" s="195" t="s">
        <v>386</v>
      </c>
      <c r="G227" s="62"/>
      <c r="H227" s="62"/>
      <c r="I227" s="155"/>
      <c r="J227" s="62"/>
      <c r="K227" s="62"/>
      <c r="L227" s="60"/>
      <c r="M227" s="196"/>
      <c r="N227" s="41"/>
      <c r="O227" s="41"/>
      <c r="P227" s="41"/>
      <c r="Q227" s="41"/>
      <c r="R227" s="41"/>
      <c r="S227" s="41"/>
      <c r="T227" s="77"/>
      <c r="AT227" s="23" t="s">
        <v>166</v>
      </c>
      <c r="AU227" s="23" t="s">
        <v>24</v>
      </c>
    </row>
    <row r="228" spans="2:65" s="1" customFormat="1" ht="27">
      <c r="B228" s="40"/>
      <c r="C228" s="62"/>
      <c r="D228" s="197" t="s">
        <v>168</v>
      </c>
      <c r="E228" s="62"/>
      <c r="F228" s="198" t="s">
        <v>387</v>
      </c>
      <c r="G228" s="62"/>
      <c r="H228" s="62"/>
      <c r="I228" s="155"/>
      <c r="J228" s="62"/>
      <c r="K228" s="62"/>
      <c r="L228" s="60"/>
      <c r="M228" s="196"/>
      <c r="N228" s="41"/>
      <c r="O228" s="41"/>
      <c r="P228" s="41"/>
      <c r="Q228" s="41"/>
      <c r="R228" s="41"/>
      <c r="S228" s="41"/>
      <c r="T228" s="77"/>
      <c r="AT228" s="23" t="s">
        <v>168</v>
      </c>
      <c r="AU228" s="23" t="s">
        <v>24</v>
      </c>
    </row>
    <row r="229" spans="2:65" s="1" customFormat="1" ht="22.5" customHeight="1">
      <c r="B229" s="40"/>
      <c r="C229" s="199" t="s">
        <v>388</v>
      </c>
      <c r="D229" s="199" t="s">
        <v>235</v>
      </c>
      <c r="E229" s="200" t="s">
        <v>389</v>
      </c>
      <c r="F229" s="201" t="s">
        <v>390</v>
      </c>
      <c r="G229" s="202" t="s">
        <v>177</v>
      </c>
      <c r="H229" s="203">
        <v>1256</v>
      </c>
      <c r="I229" s="204"/>
      <c r="J229" s="205">
        <f>ROUND(I229*H229,2)</f>
        <v>0</v>
      </c>
      <c r="K229" s="201" t="s">
        <v>22</v>
      </c>
      <c r="L229" s="206"/>
      <c r="M229" s="207" t="s">
        <v>22</v>
      </c>
      <c r="N229" s="208" t="s">
        <v>51</v>
      </c>
      <c r="O229" s="41"/>
      <c r="P229" s="191">
        <f>O229*H229</f>
        <v>0</v>
      </c>
      <c r="Q229" s="191">
        <v>0.125</v>
      </c>
      <c r="R229" s="191">
        <f>Q229*H229</f>
        <v>157</v>
      </c>
      <c r="S229" s="191">
        <v>0</v>
      </c>
      <c r="T229" s="192">
        <f>S229*H229</f>
        <v>0</v>
      </c>
      <c r="AR229" s="23" t="s">
        <v>183</v>
      </c>
      <c r="AT229" s="23" t="s">
        <v>235</v>
      </c>
      <c r="AU229" s="23" t="s">
        <v>24</v>
      </c>
      <c r="AY229" s="23" t="s">
        <v>159</v>
      </c>
      <c r="BE229" s="193">
        <f>IF(N229="základní",J229,0)</f>
        <v>0</v>
      </c>
      <c r="BF229" s="193">
        <f>IF(N229="snížená",J229,0)</f>
        <v>0</v>
      </c>
      <c r="BG229" s="193">
        <f>IF(N229="zákl. přenesená",J229,0)</f>
        <v>0</v>
      </c>
      <c r="BH229" s="193">
        <f>IF(N229="sníž. přenesená",J229,0)</f>
        <v>0</v>
      </c>
      <c r="BI229" s="193">
        <f>IF(N229="nulová",J229,0)</f>
        <v>0</v>
      </c>
      <c r="BJ229" s="23" t="s">
        <v>24</v>
      </c>
      <c r="BK229" s="193">
        <f>ROUND(I229*H229,2)</f>
        <v>0</v>
      </c>
      <c r="BL229" s="23" t="s">
        <v>165</v>
      </c>
      <c r="BM229" s="23" t="s">
        <v>391</v>
      </c>
    </row>
    <row r="230" spans="2:65" s="1" customFormat="1" ht="27">
      <c r="B230" s="40"/>
      <c r="C230" s="62"/>
      <c r="D230" s="197" t="s">
        <v>168</v>
      </c>
      <c r="E230" s="62"/>
      <c r="F230" s="198" t="s">
        <v>392</v>
      </c>
      <c r="G230" s="62"/>
      <c r="H230" s="62"/>
      <c r="I230" s="155"/>
      <c r="J230" s="62"/>
      <c r="K230" s="62"/>
      <c r="L230" s="60"/>
      <c r="M230" s="196"/>
      <c r="N230" s="41"/>
      <c r="O230" s="41"/>
      <c r="P230" s="41"/>
      <c r="Q230" s="41"/>
      <c r="R230" s="41"/>
      <c r="S230" s="41"/>
      <c r="T230" s="77"/>
      <c r="AT230" s="23" t="s">
        <v>168</v>
      </c>
      <c r="AU230" s="23" t="s">
        <v>24</v>
      </c>
    </row>
    <row r="231" spans="2:65" s="1" customFormat="1" ht="22.5" customHeight="1">
      <c r="B231" s="40"/>
      <c r="C231" s="199" t="s">
        <v>290</v>
      </c>
      <c r="D231" s="199" t="s">
        <v>235</v>
      </c>
      <c r="E231" s="200" t="s">
        <v>393</v>
      </c>
      <c r="F231" s="201" t="s">
        <v>394</v>
      </c>
      <c r="G231" s="202" t="s">
        <v>177</v>
      </c>
      <c r="H231" s="203">
        <v>146</v>
      </c>
      <c r="I231" s="204"/>
      <c r="J231" s="205">
        <f>ROUND(I231*H231,2)</f>
        <v>0</v>
      </c>
      <c r="K231" s="201" t="s">
        <v>22</v>
      </c>
      <c r="L231" s="206"/>
      <c r="M231" s="207" t="s">
        <v>22</v>
      </c>
      <c r="N231" s="208" t="s">
        <v>51</v>
      </c>
      <c r="O231" s="41"/>
      <c r="P231" s="191">
        <f>O231*H231</f>
        <v>0</v>
      </c>
      <c r="Q231" s="191">
        <v>0.15</v>
      </c>
      <c r="R231" s="191">
        <f>Q231*H231</f>
        <v>21.9</v>
      </c>
      <c r="S231" s="191">
        <v>0</v>
      </c>
      <c r="T231" s="192">
        <f>S231*H231</f>
        <v>0</v>
      </c>
      <c r="AR231" s="23" t="s">
        <v>183</v>
      </c>
      <c r="AT231" s="23" t="s">
        <v>235</v>
      </c>
      <c r="AU231" s="23" t="s">
        <v>24</v>
      </c>
      <c r="AY231" s="23" t="s">
        <v>159</v>
      </c>
      <c r="BE231" s="193">
        <f>IF(N231="základní",J231,0)</f>
        <v>0</v>
      </c>
      <c r="BF231" s="193">
        <f>IF(N231="snížená",J231,0)</f>
        <v>0</v>
      </c>
      <c r="BG231" s="193">
        <f>IF(N231="zákl. přenesená",J231,0)</f>
        <v>0</v>
      </c>
      <c r="BH231" s="193">
        <f>IF(N231="sníž. přenesená",J231,0)</f>
        <v>0</v>
      </c>
      <c r="BI231" s="193">
        <f>IF(N231="nulová",J231,0)</f>
        <v>0</v>
      </c>
      <c r="BJ231" s="23" t="s">
        <v>24</v>
      </c>
      <c r="BK231" s="193">
        <f>ROUND(I231*H231,2)</f>
        <v>0</v>
      </c>
      <c r="BL231" s="23" t="s">
        <v>165</v>
      </c>
      <c r="BM231" s="23" t="s">
        <v>395</v>
      </c>
    </row>
    <row r="232" spans="2:65" s="1" customFormat="1" ht="27">
      <c r="B232" s="40"/>
      <c r="C232" s="62"/>
      <c r="D232" s="197" t="s">
        <v>168</v>
      </c>
      <c r="E232" s="62"/>
      <c r="F232" s="198" t="s">
        <v>396</v>
      </c>
      <c r="G232" s="62"/>
      <c r="H232" s="62"/>
      <c r="I232" s="155"/>
      <c r="J232" s="62"/>
      <c r="K232" s="62"/>
      <c r="L232" s="60"/>
      <c r="M232" s="196"/>
      <c r="N232" s="41"/>
      <c r="O232" s="41"/>
      <c r="P232" s="41"/>
      <c r="Q232" s="41"/>
      <c r="R232" s="41"/>
      <c r="S232" s="41"/>
      <c r="T232" s="77"/>
      <c r="AT232" s="23" t="s">
        <v>168</v>
      </c>
      <c r="AU232" s="23" t="s">
        <v>24</v>
      </c>
    </row>
    <row r="233" spans="2:65" s="1" customFormat="1" ht="31.5" customHeight="1">
      <c r="B233" s="40"/>
      <c r="C233" s="182" t="s">
        <v>397</v>
      </c>
      <c r="D233" s="182" t="s">
        <v>160</v>
      </c>
      <c r="E233" s="183" t="s">
        <v>398</v>
      </c>
      <c r="F233" s="184" t="s">
        <v>399</v>
      </c>
      <c r="G233" s="185" t="s">
        <v>177</v>
      </c>
      <c r="H233" s="186">
        <v>129</v>
      </c>
      <c r="I233" s="187"/>
      <c r="J233" s="188">
        <f>ROUND(I233*H233,2)</f>
        <v>0</v>
      </c>
      <c r="K233" s="184" t="s">
        <v>164</v>
      </c>
      <c r="L233" s="60"/>
      <c r="M233" s="189" t="s">
        <v>22</v>
      </c>
      <c r="N233" s="190" t="s">
        <v>51</v>
      </c>
      <c r="O233" s="41"/>
      <c r="P233" s="191">
        <f>O233*H233</f>
        <v>0</v>
      </c>
      <c r="Q233" s="191">
        <v>0.10095</v>
      </c>
      <c r="R233" s="191">
        <f>Q233*H233</f>
        <v>13.022549999999999</v>
      </c>
      <c r="S233" s="191">
        <v>0</v>
      </c>
      <c r="T233" s="192">
        <f>S233*H233</f>
        <v>0</v>
      </c>
      <c r="AR233" s="23" t="s">
        <v>165</v>
      </c>
      <c r="AT233" s="23" t="s">
        <v>160</v>
      </c>
      <c r="AU233" s="23" t="s">
        <v>24</v>
      </c>
      <c r="AY233" s="23" t="s">
        <v>159</v>
      </c>
      <c r="BE233" s="193">
        <f>IF(N233="základní",J233,0)</f>
        <v>0</v>
      </c>
      <c r="BF233" s="193">
        <f>IF(N233="snížená",J233,0)</f>
        <v>0</v>
      </c>
      <c r="BG233" s="193">
        <f>IF(N233="zákl. přenesená",J233,0)</f>
        <v>0</v>
      </c>
      <c r="BH233" s="193">
        <f>IF(N233="sníž. přenesená",J233,0)</f>
        <v>0</v>
      </c>
      <c r="BI233" s="193">
        <f>IF(N233="nulová",J233,0)</f>
        <v>0</v>
      </c>
      <c r="BJ233" s="23" t="s">
        <v>24</v>
      </c>
      <c r="BK233" s="193">
        <f>ROUND(I233*H233,2)</f>
        <v>0</v>
      </c>
      <c r="BL233" s="23" t="s">
        <v>165</v>
      </c>
      <c r="BM233" s="23" t="s">
        <v>400</v>
      </c>
    </row>
    <row r="234" spans="2:65" s="1" customFormat="1" ht="67.5">
      <c r="B234" s="40"/>
      <c r="C234" s="62"/>
      <c r="D234" s="194" t="s">
        <v>166</v>
      </c>
      <c r="E234" s="62"/>
      <c r="F234" s="195" t="s">
        <v>401</v>
      </c>
      <c r="G234" s="62"/>
      <c r="H234" s="62"/>
      <c r="I234" s="155"/>
      <c r="J234" s="62"/>
      <c r="K234" s="62"/>
      <c r="L234" s="60"/>
      <c r="M234" s="196"/>
      <c r="N234" s="41"/>
      <c r="O234" s="41"/>
      <c r="P234" s="41"/>
      <c r="Q234" s="41"/>
      <c r="R234" s="41"/>
      <c r="S234" s="41"/>
      <c r="T234" s="77"/>
      <c r="AT234" s="23" t="s">
        <v>166</v>
      </c>
      <c r="AU234" s="23" t="s">
        <v>24</v>
      </c>
    </row>
    <row r="235" spans="2:65" s="1" customFormat="1" ht="27">
      <c r="B235" s="40"/>
      <c r="C235" s="62"/>
      <c r="D235" s="197" t="s">
        <v>168</v>
      </c>
      <c r="E235" s="62"/>
      <c r="F235" s="198" t="s">
        <v>402</v>
      </c>
      <c r="G235" s="62"/>
      <c r="H235" s="62"/>
      <c r="I235" s="155"/>
      <c r="J235" s="62"/>
      <c r="K235" s="62"/>
      <c r="L235" s="60"/>
      <c r="M235" s="196"/>
      <c r="N235" s="41"/>
      <c r="O235" s="41"/>
      <c r="P235" s="41"/>
      <c r="Q235" s="41"/>
      <c r="R235" s="41"/>
      <c r="S235" s="41"/>
      <c r="T235" s="77"/>
      <c r="AT235" s="23" t="s">
        <v>168</v>
      </c>
      <c r="AU235" s="23" t="s">
        <v>24</v>
      </c>
    </row>
    <row r="236" spans="2:65" s="1" customFormat="1" ht="22.5" customHeight="1">
      <c r="B236" s="40"/>
      <c r="C236" s="199" t="s">
        <v>294</v>
      </c>
      <c r="D236" s="199" t="s">
        <v>235</v>
      </c>
      <c r="E236" s="200" t="s">
        <v>403</v>
      </c>
      <c r="F236" s="201" t="s">
        <v>404</v>
      </c>
      <c r="G236" s="202" t="s">
        <v>356</v>
      </c>
      <c r="H236" s="203">
        <v>263</v>
      </c>
      <c r="I236" s="204"/>
      <c r="J236" s="205">
        <f>ROUND(I236*H236,2)</f>
        <v>0</v>
      </c>
      <c r="K236" s="201" t="s">
        <v>22</v>
      </c>
      <c r="L236" s="206"/>
      <c r="M236" s="207" t="s">
        <v>22</v>
      </c>
      <c r="N236" s="208" t="s">
        <v>51</v>
      </c>
      <c r="O236" s="41"/>
      <c r="P236" s="191">
        <f>O236*H236</f>
        <v>0</v>
      </c>
      <c r="Q236" s="191">
        <v>2.3E-2</v>
      </c>
      <c r="R236" s="191">
        <f>Q236*H236</f>
        <v>6.0489999999999995</v>
      </c>
      <c r="S236" s="191">
        <v>0</v>
      </c>
      <c r="T236" s="192">
        <f>S236*H236</f>
        <v>0</v>
      </c>
      <c r="AR236" s="23" t="s">
        <v>183</v>
      </c>
      <c r="AT236" s="23" t="s">
        <v>235</v>
      </c>
      <c r="AU236" s="23" t="s">
        <v>24</v>
      </c>
      <c r="AY236" s="23" t="s">
        <v>159</v>
      </c>
      <c r="BE236" s="193">
        <f>IF(N236="základní",J236,0)</f>
        <v>0</v>
      </c>
      <c r="BF236" s="193">
        <f>IF(N236="snížená",J236,0)</f>
        <v>0</v>
      </c>
      <c r="BG236" s="193">
        <f>IF(N236="zákl. přenesená",J236,0)</f>
        <v>0</v>
      </c>
      <c r="BH236" s="193">
        <f>IF(N236="sníž. přenesená",J236,0)</f>
        <v>0</v>
      </c>
      <c r="BI236" s="193">
        <f>IF(N236="nulová",J236,0)</f>
        <v>0</v>
      </c>
      <c r="BJ236" s="23" t="s">
        <v>24</v>
      </c>
      <c r="BK236" s="193">
        <f>ROUND(I236*H236,2)</f>
        <v>0</v>
      </c>
      <c r="BL236" s="23" t="s">
        <v>165</v>
      </c>
      <c r="BM236" s="23" t="s">
        <v>405</v>
      </c>
    </row>
    <row r="237" spans="2:65" s="1" customFormat="1" ht="27">
      <c r="B237" s="40"/>
      <c r="C237" s="62"/>
      <c r="D237" s="197" t="s">
        <v>168</v>
      </c>
      <c r="E237" s="62"/>
      <c r="F237" s="198" t="s">
        <v>406</v>
      </c>
      <c r="G237" s="62"/>
      <c r="H237" s="62"/>
      <c r="I237" s="155"/>
      <c r="J237" s="62"/>
      <c r="K237" s="62"/>
      <c r="L237" s="60"/>
      <c r="M237" s="196"/>
      <c r="N237" s="41"/>
      <c r="O237" s="41"/>
      <c r="P237" s="41"/>
      <c r="Q237" s="41"/>
      <c r="R237" s="41"/>
      <c r="S237" s="41"/>
      <c r="T237" s="77"/>
      <c r="AT237" s="23" t="s">
        <v>168</v>
      </c>
      <c r="AU237" s="23" t="s">
        <v>24</v>
      </c>
    </row>
    <row r="238" spans="2:65" s="1" customFormat="1" ht="22.5" customHeight="1">
      <c r="B238" s="40"/>
      <c r="C238" s="182" t="s">
        <v>407</v>
      </c>
      <c r="D238" s="182" t="s">
        <v>160</v>
      </c>
      <c r="E238" s="183" t="s">
        <v>408</v>
      </c>
      <c r="F238" s="184" t="s">
        <v>409</v>
      </c>
      <c r="G238" s="185" t="s">
        <v>177</v>
      </c>
      <c r="H238" s="186">
        <v>100</v>
      </c>
      <c r="I238" s="187"/>
      <c r="J238" s="188">
        <f>ROUND(I238*H238,2)</f>
        <v>0</v>
      </c>
      <c r="K238" s="184" t="s">
        <v>22</v>
      </c>
      <c r="L238" s="60"/>
      <c r="M238" s="189" t="s">
        <v>22</v>
      </c>
      <c r="N238" s="190" t="s">
        <v>51</v>
      </c>
      <c r="O238" s="41"/>
      <c r="P238" s="191">
        <f>O238*H238</f>
        <v>0</v>
      </c>
      <c r="Q238" s="191">
        <v>2.1000000000000001E-4</v>
      </c>
      <c r="R238" s="191">
        <f>Q238*H238</f>
        <v>2.1000000000000001E-2</v>
      </c>
      <c r="S238" s="191">
        <v>0</v>
      </c>
      <c r="T238" s="192">
        <f>S238*H238</f>
        <v>0</v>
      </c>
      <c r="AR238" s="23" t="s">
        <v>165</v>
      </c>
      <c r="AT238" s="23" t="s">
        <v>160</v>
      </c>
      <c r="AU238" s="23" t="s">
        <v>24</v>
      </c>
      <c r="AY238" s="23" t="s">
        <v>159</v>
      </c>
      <c r="BE238" s="193">
        <f>IF(N238="základní",J238,0)</f>
        <v>0</v>
      </c>
      <c r="BF238" s="193">
        <f>IF(N238="snížená",J238,0)</f>
        <v>0</v>
      </c>
      <c r="BG238" s="193">
        <f>IF(N238="zákl. přenesená",J238,0)</f>
        <v>0</v>
      </c>
      <c r="BH238" s="193">
        <f>IF(N238="sníž. přenesená",J238,0)</f>
        <v>0</v>
      </c>
      <c r="BI238" s="193">
        <f>IF(N238="nulová",J238,0)</f>
        <v>0</v>
      </c>
      <c r="BJ238" s="23" t="s">
        <v>24</v>
      </c>
      <c r="BK238" s="193">
        <f>ROUND(I238*H238,2)</f>
        <v>0</v>
      </c>
      <c r="BL238" s="23" t="s">
        <v>165</v>
      </c>
      <c r="BM238" s="23" t="s">
        <v>410</v>
      </c>
    </row>
    <row r="239" spans="2:65" s="1" customFormat="1" ht="27">
      <c r="B239" s="40"/>
      <c r="C239" s="62"/>
      <c r="D239" s="197" t="s">
        <v>168</v>
      </c>
      <c r="E239" s="62"/>
      <c r="F239" s="198" t="s">
        <v>411</v>
      </c>
      <c r="G239" s="62"/>
      <c r="H239" s="62"/>
      <c r="I239" s="155"/>
      <c r="J239" s="62"/>
      <c r="K239" s="62"/>
      <c r="L239" s="60"/>
      <c r="M239" s="196"/>
      <c r="N239" s="41"/>
      <c r="O239" s="41"/>
      <c r="P239" s="41"/>
      <c r="Q239" s="41"/>
      <c r="R239" s="41"/>
      <c r="S239" s="41"/>
      <c r="T239" s="77"/>
      <c r="AT239" s="23" t="s">
        <v>168</v>
      </c>
      <c r="AU239" s="23" t="s">
        <v>24</v>
      </c>
    </row>
    <row r="240" spans="2:65" s="1" customFormat="1" ht="22.5" customHeight="1">
      <c r="B240" s="40"/>
      <c r="C240" s="182" t="s">
        <v>301</v>
      </c>
      <c r="D240" s="182" t="s">
        <v>160</v>
      </c>
      <c r="E240" s="183" t="s">
        <v>412</v>
      </c>
      <c r="F240" s="184" t="s">
        <v>413</v>
      </c>
      <c r="G240" s="185" t="s">
        <v>356</v>
      </c>
      <c r="H240" s="186">
        <v>1</v>
      </c>
      <c r="I240" s="187"/>
      <c r="J240" s="188">
        <f>ROUND(I240*H240,2)</f>
        <v>0</v>
      </c>
      <c r="K240" s="184" t="s">
        <v>22</v>
      </c>
      <c r="L240" s="60"/>
      <c r="M240" s="189" t="s">
        <v>22</v>
      </c>
      <c r="N240" s="190" t="s">
        <v>51</v>
      </c>
      <c r="O240" s="41"/>
      <c r="P240" s="191">
        <f>O240*H240</f>
        <v>0</v>
      </c>
      <c r="Q240" s="191">
        <v>0</v>
      </c>
      <c r="R240" s="191">
        <f>Q240*H240</f>
        <v>0</v>
      </c>
      <c r="S240" s="191">
        <v>0.1</v>
      </c>
      <c r="T240" s="192">
        <f>S240*H240</f>
        <v>0.1</v>
      </c>
      <c r="AR240" s="23" t="s">
        <v>165</v>
      </c>
      <c r="AT240" s="23" t="s">
        <v>160</v>
      </c>
      <c r="AU240" s="23" t="s">
        <v>24</v>
      </c>
      <c r="AY240" s="23" t="s">
        <v>159</v>
      </c>
      <c r="BE240" s="193">
        <f>IF(N240="základní",J240,0)</f>
        <v>0</v>
      </c>
      <c r="BF240" s="193">
        <f>IF(N240="snížená",J240,0)</f>
        <v>0</v>
      </c>
      <c r="BG240" s="193">
        <f>IF(N240="zákl. přenesená",J240,0)</f>
        <v>0</v>
      </c>
      <c r="BH240" s="193">
        <f>IF(N240="sníž. přenesená",J240,0)</f>
        <v>0</v>
      </c>
      <c r="BI240" s="193">
        <f>IF(N240="nulová",J240,0)</f>
        <v>0</v>
      </c>
      <c r="BJ240" s="23" t="s">
        <v>24</v>
      </c>
      <c r="BK240" s="193">
        <f>ROUND(I240*H240,2)</f>
        <v>0</v>
      </c>
      <c r="BL240" s="23" t="s">
        <v>165</v>
      </c>
      <c r="BM240" s="23" t="s">
        <v>414</v>
      </c>
    </row>
    <row r="241" spans="2:65" s="10" customFormat="1" ht="13.5">
      <c r="B241" s="209"/>
      <c r="C241" s="210"/>
      <c r="D241" s="194" t="s">
        <v>260</v>
      </c>
      <c r="E241" s="211" t="s">
        <v>22</v>
      </c>
      <c r="F241" s="212" t="s">
        <v>415</v>
      </c>
      <c r="G241" s="210"/>
      <c r="H241" s="213" t="s">
        <v>22</v>
      </c>
      <c r="I241" s="214"/>
      <c r="J241" s="210"/>
      <c r="K241" s="210"/>
      <c r="L241" s="215"/>
      <c r="M241" s="216"/>
      <c r="N241" s="217"/>
      <c r="O241" s="217"/>
      <c r="P241" s="217"/>
      <c r="Q241" s="217"/>
      <c r="R241" s="217"/>
      <c r="S241" s="217"/>
      <c r="T241" s="218"/>
      <c r="AT241" s="219" t="s">
        <v>260</v>
      </c>
      <c r="AU241" s="219" t="s">
        <v>24</v>
      </c>
      <c r="AV241" s="10" t="s">
        <v>24</v>
      </c>
      <c r="AW241" s="10" t="s">
        <v>43</v>
      </c>
      <c r="AX241" s="10" t="s">
        <v>80</v>
      </c>
      <c r="AY241" s="219" t="s">
        <v>159</v>
      </c>
    </row>
    <row r="242" spans="2:65" s="11" customFormat="1" ht="13.5">
      <c r="B242" s="220"/>
      <c r="C242" s="221"/>
      <c r="D242" s="197" t="s">
        <v>260</v>
      </c>
      <c r="E242" s="242" t="s">
        <v>22</v>
      </c>
      <c r="F242" s="243" t="s">
        <v>24</v>
      </c>
      <c r="G242" s="221"/>
      <c r="H242" s="244">
        <v>1</v>
      </c>
      <c r="I242" s="225"/>
      <c r="J242" s="221"/>
      <c r="K242" s="221"/>
      <c r="L242" s="226"/>
      <c r="M242" s="227"/>
      <c r="N242" s="228"/>
      <c r="O242" s="228"/>
      <c r="P242" s="228"/>
      <c r="Q242" s="228"/>
      <c r="R242" s="228"/>
      <c r="S242" s="228"/>
      <c r="T242" s="229"/>
      <c r="AT242" s="230" t="s">
        <v>260</v>
      </c>
      <c r="AU242" s="230" t="s">
        <v>24</v>
      </c>
      <c r="AV242" s="11" t="s">
        <v>89</v>
      </c>
      <c r="AW242" s="11" t="s">
        <v>43</v>
      </c>
      <c r="AX242" s="11" t="s">
        <v>24</v>
      </c>
      <c r="AY242" s="230" t="s">
        <v>159</v>
      </c>
    </row>
    <row r="243" spans="2:65" s="1" customFormat="1" ht="22.5" customHeight="1">
      <c r="B243" s="40"/>
      <c r="C243" s="182" t="s">
        <v>416</v>
      </c>
      <c r="D243" s="182" t="s">
        <v>160</v>
      </c>
      <c r="E243" s="183" t="s">
        <v>417</v>
      </c>
      <c r="F243" s="184" t="s">
        <v>418</v>
      </c>
      <c r="G243" s="185" t="s">
        <v>419</v>
      </c>
      <c r="H243" s="186">
        <v>1</v>
      </c>
      <c r="I243" s="187"/>
      <c r="J243" s="188">
        <f>ROUND(I243*H243,2)</f>
        <v>0</v>
      </c>
      <c r="K243" s="184" t="s">
        <v>22</v>
      </c>
      <c r="L243" s="60"/>
      <c r="M243" s="189" t="s">
        <v>22</v>
      </c>
      <c r="N243" s="190" t="s">
        <v>51</v>
      </c>
      <c r="O243" s="41"/>
      <c r="P243" s="191">
        <f>O243*H243</f>
        <v>0</v>
      </c>
      <c r="Q243" s="191">
        <v>2.1659999999999999E-2</v>
      </c>
      <c r="R243" s="191">
        <f>Q243*H243</f>
        <v>2.1659999999999999E-2</v>
      </c>
      <c r="S243" s="191">
        <v>0</v>
      </c>
      <c r="T243" s="192">
        <f>S243*H243</f>
        <v>0</v>
      </c>
      <c r="AR243" s="23" t="s">
        <v>165</v>
      </c>
      <c r="AT243" s="23" t="s">
        <v>160</v>
      </c>
      <c r="AU243" s="23" t="s">
        <v>24</v>
      </c>
      <c r="AY243" s="23" t="s">
        <v>159</v>
      </c>
      <c r="BE243" s="193">
        <f>IF(N243="základní",J243,0)</f>
        <v>0</v>
      </c>
      <c r="BF243" s="193">
        <f>IF(N243="snížená",J243,0)</f>
        <v>0</v>
      </c>
      <c r="BG243" s="193">
        <f>IF(N243="zákl. přenesená",J243,0)</f>
        <v>0</v>
      </c>
      <c r="BH243" s="193">
        <f>IF(N243="sníž. přenesená",J243,0)</f>
        <v>0</v>
      </c>
      <c r="BI243" s="193">
        <f>IF(N243="nulová",J243,0)</f>
        <v>0</v>
      </c>
      <c r="BJ243" s="23" t="s">
        <v>24</v>
      </c>
      <c r="BK243" s="193">
        <f>ROUND(I243*H243,2)</f>
        <v>0</v>
      </c>
      <c r="BL243" s="23" t="s">
        <v>165</v>
      </c>
      <c r="BM243" s="23" t="s">
        <v>420</v>
      </c>
    </row>
    <row r="244" spans="2:65" s="10" customFormat="1" ht="13.5">
      <c r="B244" s="209"/>
      <c r="C244" s="210"/>
      <c r="D244" s="194" t="s">
        <v>260</v>
      </c>
      <c r="E244" s="211" t="s">
        <v>22</v>
      </c>
      <c r="F244" s="212" t="s">
        <v>415</v>
      </c>
      <c r="G244" s="210"/>
      <c r="H244" s="213" t="s">
        <v>22</v>
      </c>
      <c r="I244" s="214"/>
      <c r="J244" s="210"/>
      <c r="K244" s="210"/>
      <c r="L244" s="215"/>
      <c r="M244" s="216"/>
      <c r="N244" s="217"/>
      <c r="O244" s="217"/>
      <c r="P244" s="217"/>
      <c r="Q244" s="217"/>
      <c r="R244" s="217"/>
      <c r="S244" s="217"/>
      <c r="T244" s="218"/>
      <c r="AT244" s="219" t="s">
        <v>260</v>
      </c>
      <c r="AU244" s="219" t="s">
        <v>24</v>
      </c>
      <c r="AV244" s="10" t="s">
        <v>24</v>
      </c>
      <c r="AW244" s="10" t="s">
        <v>43</v>
      </c>
      <c r="AX244" s="10" t="s">
        <v>80</v>
      </c>
      <c r="AY244" s="219" t="s">
        <v>159</v>
      </c>
    </row>
    <row r="245" spans="2:65" s="11" customFormat="1" ht="13.5">
      <c r="B245" s="220"/>
      <c r="C245" s="221"/>
      <c r="D245" s="197" t="s">
        <v>260</v>
      </c>
      <c r="E245" s="242" t="s">
        <v>22</v>
      </c>
      <c r="F245" s="243" t="s">
        <v>24</v>
      </c>
      <c r="G245" s="221"/>
      <c r="H245" s="244">
        <v>1</v>
      </c>
      <c r="I245" s="225"/>
      <c r="J245" s="221"/>
      <c r="K245" s="221"/>
      <c r="L245" s="226"/>
      <c r="M245" s="227"/>
      <c r="N245" s="228"/>
      <c r="O245" s="228"/>
      <c r="P245" s="228"/>
      <c r="Q245" s="228"/>
      <c r="R245" s="228"/>
      <c r="S245" s="228"/>
      <c r="T245" s="229"/>
      <c r="AT245" s="230" t="s">
        <v>260</v>
      </c>
      <c r="AU245" s="230" t="s">
        <v>24</v>
      </c>
      <c r="AV245" s="11" t="s">
        <v>89</v>
      </c>
      <c r="AW245" s="11" t="s">
        <v>43</v>
      </c>
      <c r="AX245" s="11" t="s">
        <v>24</v>
      </c>
      <c r="AY245" s="230" t="s">
        <v>159</v>
      </c>
    </row>
    <row r="246" spans="2:65" s="1" customFormat="1" ht="31.5" customHeight="1">
      <c r="B246" s="40"/>
      <c r="C246" s="182" t="s">
        <v>305</v>
      </c>
      <c r="D246" s="182" t="s">
        <v>160</v>
      </c>
      <c r="E246" s="183" t="s">
        <v>421</v>
      </c>
      <c r="F246" s="184" t="s">
        <v>422</v>
      </c>
      <c r="G246" s="185" t="s">
        <v>177</v>
      </c>
      <c r="H246" s="186">
        <v>82.5</v>
      </c>
      <c r="I246" s="187"/>
      <c r="J246" s="188">
        <f>ROUND(I246*H246,2)</f>
        <v>0</v>
      </c>
      <c r="K246" s="184" t="s">
        <v>164</v>
      </c>
      <c r="L246" s="60"/>
      <c r="M246" s="189" t="s">
        <v>22</v>
      </c>
      <c r="N246" s="190" t="s">
        <v>51</v>
      </c>
      <c r="O246" s="41"/>
      <c r="P246" s="191">
        <f>O246*H246</f>
        <v>0</v>
      </c>
      <c r="Q246" s="191">
        <v>1.5169999999999999E-2</v>
      </c>
      <c r="R246" s="191">
        <f>Q246*H246</f>
        <v>1.251525</v>
      </c>
      <c r="S246" s="191">
        <v>0</v>
      </c>
      <c r="T246" s="192">
        <f>S246*H246</f>
        <v>0</v>
      </c>
      <c r="AR246" s="23" t="s">
        <v>165</v>
      </c>
      <c r="AT246" s="23" t="s">
        <v>160</v>
      </c>
      <c r="AU246" s="23" t="s">
        <v>24</v>
      </c>
      <c r="AY246" s="23" t="s">
        <v>159</v>
      </c>
      <c r="BE246" s="193">
        <f>IF(N246="základní",J246,0)</f>
        <v>0</v>
      </c>
      <c r="BF246" s="193">
        <f>IF(N246="snížená",J246,0)</f>
        <v>0</v>
      </c>
      <c r="BG246" s="193">
        <f>IF(N246="zákl. přenesená",J246,0)</f>
        <v>0</v>
      </c>
      <c r="BH246" s="193">
        <f>IF(N246="sníž. přenesená",J246,0)</f>
        <v>0</v>
      </c>
      <c r="BI246" s="193">
        <f>IF(N246="nulová",J246,0)</f>
        <v>0</v>
      </c>
      <c r="BJ246" s="23" t="s">
        <v>24</v>
      </c>
      <c r="BK246" s="193">
        <f>ROUND(I246*H246,2)</f>
        <v>0</v>
      </c>
      <c r="BL246" s="23" t="s">
        <v>165</v>
      </c>
      <c r="BM246" s="23" t="s">
        <v>30</v>
      </c>
    </row>
    <row r="247" spans="2:65" s="1" customFormat="1" ht="121.5">
      <c r="B247" s="40"/>
      <c r="C247" s="62"/>
      <c r="D247" s="194" t="s">
        <v>166</v>
      </c>
      <c r="E247" s="62"/>
      <c r="F247" s="195" t="s">
        <v>423</v>
      </c>
      <c r="G247" s="62"/>
      <c r="H247" s="62"/>
      <c r="I247" s="155"/>
      <c r="J247" s="62"/>
      <c r="K247" s="62"/>
      <c r="L247" s="60"/>
      <c r="M247" s="196"/>
      <c r="N247" s="41"/>
      <c r="O247" s="41"/>
      <c r="P247" s="41"/>
      <c r="Q247" s="41"/>
      <c r="R247" s="41"/>
      <c r="S247" s="41"/>
      <c r="T247" s="77"/>
      <c r="AT247" s="23" t="s">
        <v>166</v>
      </c>
      <c r="AU247" s="23" t="s">
        <v>24</v>
      </c>
    </row>
    <row r="248" spans="2:65" s="1" customFormat="1" ht="27">
      <c r="B248" s="40"/>
      <c r="C248" s="62"/>
      <c r="D248" s="194" t="s">
        <v>168</v>
      </c>
      <c r="E248" s="62"/>
      <c r="F248" s="195" t="s">
        <v>424</v>
      </c>
      <c r="G248" s="62"/>
      <c r="H248" s="62"/>
      <c r="I248" s="155"/>
      <c r="J248" s="62"/>
      <c r="K248" s="62"/>
      <c r="L248" s="60"/>
      <c r="M248" s="196"/>
      <c r="N248" s="41"/>
      <c r="O248" s="41"/>
      <c r="P248" s="41"/>
      <c r="Q248" s="41"/>
      <c r="R248" s="41"/>
      <c r="S248" s="41"/>
      <c r="T248" s="77"/>
      <c r="AT248" s="23" t="s">
        <v>168</v>
      </c>
      <c r="AU248" s="23" t="s">
        <v>24</v>
      </c>
    </row>
    <row r="249" spans="2:65" s="9" customFormat="1" ht="37.35" customHeight="1">
      <c r="B249" s="168"/>
      <c r="C249" s="169"/>
      <c r="D249" s="170" t="s">
        <v>79</v>
      </c>
      <c r="E249" s="171" t="s">
        <v>425</v>
      </c>
      <c r="F249" s="171" t="s">
        <v>426</v>
      </c>
      <c r="G249" s="169"/>
      <c r="H249" s="169"/>
      <c r="I249" s="172"/>
      <c r="J249" s="173">
        <f>BK249</f>
        <v>0</v>
      </c>
      <c r="K249" s="169"/>
      <c r="L249" s="174"/>
      <c r="M249" s="175"/>
      <c r="N249" s="176"/>
      <c r="O249" s="176"/>
      <c r="P249" s="177">
        <f>SUM(P250:P274)</f>
        <v>0</v>
      </c>
      <c r="Q249" s="176"/>
      <c r="R249" s="177">
        <f>SUM(R250:R274)</f>
        <v>0</v>
      </c>
      <c r="S249" s="176"/>
      <c r="T249" s="178">
        <f>SUM(T250:T274)</f>
        <v>0</v>
      </c>
      <c r="AR249" s="179" t="s">
        <v>24</v>
      </c>
      <c r="AT249" s="180" t="s">
        <v>79</v>
      </c>
      <c r="AU249" s="180" t="s">
        <v>80</v>
      </c>
      <c r="AY249" s="179" t="s">
        <v>159</v>
      </c>
      <c r="BK249" s="181">
        <f>SUM(BK250:BK274)</f>
        <v>0</v>
      </c>
    </row>
    <row r="250" spans="2:65" s="1" customFormat="1" ht="31.5" customHeight="1">
      <c r="B250" s="40"/>
      <c r="C250" s="182" t="s">
        <v>427</v>
      </c>
      <c r="D250" s="182" t="s">
        <v>160</v>
      </c>
      <c r="E250" s="183" t="s">
        <v>428</v>
      </c>
      <c r="F250" s="184" t="s">
        <v>429</v>
      </c>
      <c r="G250" s="185" t="s">
        <v>430</v>
      </c>
      <c r="H250" s="186">
        <v>1063.57</v>
      </c>
      <c r="I250" s="187"/>
      <c r="J250" s="188">
        <f>ROUND(I250*H250,2)</f>
        <v>0</v>
      </c>
      <c r="K250" s="184" t="s">
        <v>164</v>
      </c>
      <c r="L250" s="60"/>
      <c r="M250" s="189" t="s">
        <v>22</v>
      </c>
      <c r="N250" s="190" t="s">
        <v>51</v>
      </c>
      <c r="O250" s="41"/>
      <c r="P250" s="191">
        <f>O250*H250</f>
        <v>0</v>
      </c>
      <c r="Q250" s="191">
        <v>0</v>
      </c>
      <c r="R250" s="191">
        <f>Q250*H250</f>
        <v>0</v>
      </c>
      <c r="S250" s="191">
        <v>0</v>
      </c>
      <c r="T250" s="192">
        <f>S250*H250</f>
        <v>0</v>
      </c>
      <c r="AR250" s="23" t="s">
        <v>165</v>
      </c>
      <c r="AT250" s="23" t="s">
        <v>160</v>
      </c>
      <c r="AU250" s="23" t="s">
        <v>24</v>
      </c>
      <c r="AY250" s="23" t="s">
        <v>159</v>
      </c>
      <c r="BE250" s="193">
        <f>IF(N250="základní",J250,0)</f>
        <v>0</v>
      </c>
      <c r="BF250" s="193">
        <f>IF(N250="snížená",J250,0)</f>
        <v>0</v>
      </c>
      <c r="BG250" s="193">
        <f>IF(N250="zákl. přenesená",J250,0)</f>
        <v>0</v>
      </c>
      <c r="BH250" s="193">
        <f>IF(N250="sníž. přenesená",J250,0)</f>
        <v>0</v>
      </c>
      <c r="BI250" s="193">
        <f>IF(N250="nulová",J250,0)</f>
        <v>0</v>
      </c>
      <c r="BJ250" s="23" t="s">
        <v>24</v>
      </c>
      <c r="BK250" s="193">
        <f>ROUND(I250*H250,2)</f>
        <v>0</v>
      </c>
      <c r="BL250" s="23" t="s">
        <v>165</v>
      </c>
      <c r="BM250" s="23" t="s">
        <v>431</v>
      </c>
    </row>
    <row r="251" spans="2:65" s="1" customFormat="1" ht="27">
      <c r="B251" s="40"/>
      <c r="C251" s="62"/>
      <c r="D251" s="197" t="s">
        <v>166</v>
      </c>
      <c r="E251" s="62"/>
      <c r="F251" s="198" t="s">
        <v>432</v>
      </c>
      <c r="G251" s="62"/>
      <c r="H251" s="62"/>
      <c r="I251" s="155"/>
      <c r="J251" s="62"/>
      <c r="K251" s="62"/>
      <c r="L251" s="60"/>
      <c r="M251" s="196"/>
      <c r="N251" s="41"/>
      <c r="O251" s="41"/>
      <c r="P251" s="41"/>
      <c r="Q251" s="41"/>
      <c r="R251" s="41"/>
      <c r="S251" s="41"/>
      <c r="T251" s="77"/>
      <c r="AT251" s="23" t="s">
        <v>166</v>
      </c>
      <c r="AU251" s="23" t="s">
        <v>24</v>
      </c>
    </row>
    <row r="252" spans="2:65" s="1" customFormat="1" ht="31.5" customHeight="1">
      <c r="B252" s="40"/>
      <c r="C252" s="182" t="s">
        <v>310</v>
      </c>
      <c r="D252" s="182" t="s">
        <v>160</v>
      </c>
      <c r="E252" s="183" t="s">
        <v>433</v>
      </c>
      <c r="F252" s="184" t="s">
        <v>434</v>
      </c>
      <c r="G252" s="185" t="s">
        <v>430</v>
      </c>
      <c r="H252" s="186">
        <v>10166.992</v>
      </c>
      <c r="I252" s="187"/>
      <c r="J252" s="188">
        <f>ROUND(I252*H252,2)</f>
        <v>0</v>
      </c>
      <c r="K252" s="184" t="s">
        <v>164</v>
      </c>
      <c r="L252" s="60"/>
      <c r="M252" s="189" t="s">
        <v>22</v>
      </c>
      <c r="N252" s="190" t="s">
        <v>51</v>
      </c>
      <c r="O252" s="41"/>
      <c r="P252" s="191">
        <f>O252*H252</f>
        <v>0</v>
      </c>
      <c r="Q252" s="191">
        <v>0</v>
      </c>
      <c r="R252" s="191">
        <f>Q252*H252</f>
        <v>0</v>
      </c>
      <c r="S252" s="191">
        <v>0</v>
      </c>
      <c r="T252" s="192">
        <f>S252*H252</f>
        <v>0</v>
      </c>
      <c r="AR252" s="23" t="s">
        <v>165</v>
      </c>
      <c r="AT252" s="23" t="s">
        <v>160</v>
      </c>
      <c r="AU252" s="23" t="s">
        <v>24</v>
      </c>
      <c r="AY252" s="23" t="s">
        <v>159</v>
      </c>
      <c r="BE252" s="193">
        <f>IF(N252="základní",J252,0)</f>
        <v>0</v>
      </c>
      <c r="BF252" s="193">
        <f>IF(N252="snížená",J252,0)</f>
        <v>0</v>
      </c>
      <c r="BG252" s="193">
        <f>IF(N252="zákl. přenesená",J252,0)</f>
        <v>0</v>
      </c>
      <c r="BH252" s="193">
        <f>IF(N252="sníž. přenesená",J252,0)</f>
        <v>0</v>
      </c>
      <c r="BI252" s="193">
        <f>IF(N252="nulová",J252,0)</f>
        <v>0</v>
      </c>
      <c r="BJ252" s="23" t="s">
        <v>24</v>
      </c>
      <c r="BK252" s="193">
        <f>ROUND(I252*H252,2)</f>
        <v>0</v>
      </c>
      <c r="BL252" s="23" t="s">
        <v>165</v>
      </c>
      <c r="BM252" s="23" t="s">
        <v>435</v>
      </c>
    </row>
    <row r="253" spans="2:65" s="1" customFormat="1" ht="94.5">
      <c r="B253" s="40"/>
      <c r="C253" s="62"/>
      <c r="D253" s="194" t="s">
        <v>166</v>
      </c>
      <c r="E253" s="62"/>
      <c r="F253" s="195" t="s">
        <v>436</v>
      </c>
      <c r="G253" s="62"/>
      <c r="H253" s="62"/>
      <c r="I253" s="155"/>
      <c r="J253" s="62"/>
      <c r="K253" s="62"/>
      <c r="L253" s="60"/>
      <c r="M253" s="196"/>
      <c r="N253" s="41"/>
      <c r="O253" s="41"/>
      <c r="P253" s="41"/>
      <c r="Q253" s="41"/>
      <c r="R253" s="41"/>
      <c r="S253" s="41"/>
      <c r="T253" s="77"/>
      <c r="AT253" s="23" t="s">
        <v>166</v>
      </c>
      <c r="AU253" s="23" t="s">
        <v>24</v>
      </c>
    </row>
    <row r="254" spans="2:65" s="1" customFormat="1" ht="27">
      <c r="B254" s="40"/>
      <c r="C254" s="62"/>
      <c r="D254" s="197" t="s">
        <v>168</v>
      </c>
      <c r="E254" s="62"/>
      <c r="F254" s="198" t="s">
        <v>437</v>
      </c>
      <c r="G254" s="62"/>
      <c r="H254" s="62"/>
      <c r="I254" s="155"/>
      <c r="J254" s="62"/>
      <c r="K254" s="62"/>
      <c r="L254" s="60"/>
      <c r="M254" s="196"/>
      <c r="N254" s="41"/>
      <c r="O254" s="41"/>
      <c r="P254" s="41"/>
      <c r="Q254" s="41"/>
      <c r="R254" s="41"/>
      <c r="S254" s="41"/>
      <c r="T254" s="77"/>
      <c r="AT254" s="23" t="s">
        <v>168</v>
      </c>
      <c r="AU254" s="23" t="s">
        <v>24</v>
      </c>
    </row>
    <row r="255" spans="2:65" s="1" customFormat="1" ht="31.5" customHeight="1">
      <c r="B255" s="40"/>
      <c r="C255" s="182" t="s">
        <v>438</v>
      </c>
      <c r="D255" s="182" t="s">
        <v>160</v>
      </c>
      <c r="E255" s="183" t="s">
        <v>439</v>
      </c>
      <c r="F255" s="184" t="s">
        <v>440</v>
      </c>
      <c r="G255" s="185" t="s">
        <v>430</v>
      </c>
      <c r="H255" s="186">
        <v>203339.84</v>
      </c>
      <c r="I255" s="187"/>
      <c r="J255" s="188">
        <f>ROUND(I255*H255,2)</f>
        <v>0</v>
      </c>
      <c r="K255" s="184" t="s">
        <v>164</v>
      </c>
      <c r="L255" s="60"/>
      <c r="M255" s="189" t="s">
        <v>22</v>
      </c>
      <c r="N255" s="190" t="s">
        <v>51</v>
      </c>
      <c r="O255" s="41"/>
      <c r="P255" s="191">
        <f>O255*H255</f>
        <v>0</v>
      </c>
      <c r="Q255" s="191">
        <v>0</v>
      </c>
      <c r="R255" s="191">
        <f>Q255*H255</f>
        <v>0</v>
      </c>
      <c r="S255" s="191">
        <v>0</v>
      </c>
      <c r="T255" s="192">
        <f>S255*H255</f>
        <v>0</v>
      </c>
      <c r="AR255" s="23" t="s">
        <v>165</v>
      </c>
      <c r="AT255" s="23" t="s">
        <v>160</v>
      </c>
      <c r="AU255" s="23" t="s">
        <v>24</v>
      </c>
      <c r="AY255" s="23" t="s">
        <v>159</v>
      </c>
      <c r="BE255" s="193">
        <f>IF(N255="základní",J255,0)</f>
        <v>0</v>
      </c>
      <c r="BF255" s="193">
        <f>IF(N255="snížená",J255,0)</f>
        <v>0</v>
      </c>
      <c r="BG255" s="193">
        <f>IF(N255="zákl. přenesená",J255,0)</f>
        <v>0</v>
      </c>
      <c r="BH255" s="193">
        <f>IF(N255="sníž. přenesená",J255,0)</f>
        <v>0</v>
      </c>
      <c r="BI255" s="193">
        <f>IF(N255="nulová",J255,0)</f>
        <v>0</v>
      </c>
      <c r="BJ255" s="23" t="s">
        <v>24</v>
      </c>
      <c r="BK255" s="193">
        <f>ROUND(I255*H255,2)</f>
        <v>0</v>
      </c>
      <c r="BL255" s="23" t="s">
        <v>165</v>
      </c>
      <c r="BM255" s="23" t="s">
        <v>441</v>
      </c>
    </row>
    <row r="256" spans="2:65" s="1" customFormat="1" ht="94.5">
      <c r="B256" s="40"/>
      <c r="C256" s="62"/>
      <c r="D256" s="194" t="s">
        <v>166</v>
      </c>
      <c r="E256" s="62"/>
      <c r="F256" s="195" t="s">
        <v>436</v>
      </c>
      <c r="G256" s="62"/>
      <c r="H256" s="62"/>
      <c r="I256" s="155"/>
      <c r="J256" s="62"/>
      <c r="K256" s="62"/>
      <c r="L256" s="60"/>
      <c r="M256" s="196"/>
      <c r="N256" s="41"/>
      <c r="O256" s="41"/>
      <c r="P256" s="41"/>
      <c r="Q256" s="41"/>
      <c r="R256" s="41"/>
      <c r="S256" s="41"/>
      <c r="T256" s="77"/>
      <c r="AT256" s="23" t="s">
        <v>166</v>
      </c>
      <c r="AU256" s="23" t="s">
        <v>24</v>
      </c>
    </row>
    <row r="257" spans="2:65" s="1" customFormat="1" ht="27">
      <c r="B257" s="40"/>
      <c r="C257" s="62"/>
      <c r="D257" s="197" t="s">
        <v>168</v>
      </c>
      <c r="E257" s="62"/>
      <c r="F257" s="198" t="s">
        <v>442</v>
      </c>
      <c r="G257" s="62"/>
      <c r="H257" s="62"/>
      <c r="I257" s="155"/>
      <c r="J257" s="62"/>
      <c r="K257" s="62"/>
      <c r="L257" s="60"/>
      <c r="M257" s="196"/>
      <c r="N257" s="41"/>
      <c r="O257" s="41"/>
      <c r="P257" s="41"/>
      <c r="Q257" s="41"/>
      <c r="R257" s="41"/>
      <c r="S257" s="41"/>
      <c r="T257" s="77"/>
      <c r="AT257" s="23" t="s">
        <v>168</v>
      </c>
      <c r="AU257" s="23" t="s">
        <v>24</v>
      </c>
    </row>
    <row r="258" spans="2:65" s="1" customFormat="1" ht="31.5" customHeight="1">
      <c r="B258" s="40"/>
      <c r="C258" s="182" t="s">
        <v>315</v>
      </c>
      <c r="D258" s="182" t="s">
        <v>160</v>
      </c>
      <c r="E258" s="183" t="s">
        <v>443</v>
      </c>
      <c r="F258" s="184" t="s">
        <v>444</v>
      </c>
      <c r="G258" s="185" t="s">
        <v>430</v>
      </c>
      <c r="H258" s="186">
        <v>515.96</v>
      </c>
      <c r="I258" s="187"/>
      <c r="J258" s="188">
        <f>ROUND(I258*H258,2)</f>
        <v>0</v>
      </c>
      <c r="K258" s="184" t="s">
        <v>164</v>
      </c>
      <c r="L258" s="60"/>
      <c r="M258" s="189" t="s">
        <v>22</v>
      </c>
      <c r="N258" s="190" t="s">
        <v>51</v>
      </c>
      <c r="O258" s="41"/>
      <c r="P258" s="191">
        <f>O258*H258</f>
        <v>0</v>
      </c>
      <c r="Q258" s="191">
        <v>0</v>
      </c>
      <c r="R258" s="191">
        <f>Q258*H258</f>
        <v>0</v>
      </c>
      <c r="S258" s="191">
        <v>0</v>
      </c>
      <c r="T258" s="192">
        <f>S258*H258</f>
        <v>0</v>
      </c>
      <c r="AR258" s="23" t="s">
        <v>165</v>
      </c>
      <c r="AT258" s="23" t="s">
        <v>160</v>
      </c>
      <c r="AU258" s="23" t="s">
        <v>24</v>
      </c>
      <c r="AY258" s="23" t="s">
        <v>159</v>
      </c>
      <c r="BE258" s="193">
        <f>IF(N258="základní",J258,0)</f>
        <v>0</v>
      </c>
      <c r="BF258" s="193">
        <f>IF(N258="snížená",J258,0)</f>
        <v>0</v>
      </c>
      <c r="BG258" s="193">
        <f>IF(N258="zákl. přenesená",J258,0)</f>
        <v>0</v>
      </c>
      <c r="BH258" s="193">
        <f>IF(N258="sníž. přenesená",J258,0)</f>
        <v>0</v>
      </c>
      <c r="BI258" s="193">
        <f>IF(N258="nulová",J258,0)</f>
        <v>0</v>
      </c>
      <c r="BJ258" s="23" t="s">
        <v>24</v>
      </c>
      <c r="BK258" s="193">
        <f>ROUND(I258*H258,2)</f>
        <v>0</v>
      </c>
      <c r="BL258" s="23" t="s">
        <v>165</v>
      </c>
      <c r="BM258" s="23" t="s">
        <v>445</v>
      </c>
    </row>
    <row r="259" spans="2:65" s="1" customFormat="1" ht="81">
      <c r="B259" s="40"/>
      <c r="C259" s="62"/>
      <c r="D259" s="194" t="s">
        <v>166</v>
      </c>
      <c r="E259" s="62"/>
      <c r="F259" s="195" t="s">
        <v>446</v>
      </c>
      <c r="G259" s="62"/>
      <c r="H259" s="62"/>
      <c r="I259" s="155"/>
      <c r="J259" s="62"/>
      <c r="K259" s="62"/>
      <c r="L259" s="60"/>
      <c r="M259" s="196"/>
      <c r="N259" s="41"/>
      <c r="O259" s="41"/>
      <c r="P259" s="41"/>
      <c r="Q259" s="41"/>
      <c r="R259" s="41"/>
      <c r="S259" s="41"/>
      <c r="T259" s="77"/>
      <c r="AT259" s="23" t="s">
        <v>166</v>
      </c>
      <c r="AU259" s="23" t="s">
        <v>24</v>
      </c>
    </row>
    <row r="260" spans="2:65" s="1" customFormat="1" ht="27">
      <c r="B260" s="40"/>
      <c r="C260" s="62"/>
      <c r="D260" s="197" t="s">
        <v>168</v>
      </c>
      <c r="E260" s="62"/>
      <c r="F260" s="198" t="s">
        <v>447</v>
      </c>
      <c r="G260" s="62"/>
      <c r="H260" s="62"/>
      <c r="I260" s="155"/>
      <c r="J260" s="62"/>
      <c r="K260" s="62"/>
      <c r="L260" s="60"/>
      <c r="M260" s="196"/>
      <c r="N260" s="41"/>
      <c r="O260" s="41"/>
      <c r="P260" s="41"/>
      <c r="Q260" s="41"/>
      <c r="R260" s="41"/>
      <c r="S260" s="41"/>
      <c r="T260" s="77"/>
      <c r="AT260" s="23" t="s">
        <v>168</v>
      </c>
      <c r="AU260" s="23" t="s">
        <v>24</v>
      </c>
    </row>
    <row r="261" spans="2:65" s="1" customFormat="1" ht="31.5" customHeight="1">
      <c r="B261" s="40"/>
      <c r="C261" s="182" t="s">
        <v>448</v>
      </c>
      <c r="D261" s="182" t="s">
        <v>160</v>
      </c>
      <c r="E261" s="183" t="s">
        <v>449</v>
      </c>
      <c r="F261" s="184" t="s">
        <v>450</v>
      </c>
      <c r="G261" s="185" t="s">
        <v>430</v>
      </c>
      <c r="H261" s="186">
        <v>10319.200000000001</v>
      </c>
      <c r="I261" s="187"/>
      <c r="J261" s="188">
        <f>ROUND(I261*H261,2)</f>
        <v>0</v>
      </c>
      <c r="K261" s="184" t="s">
        <v>164</v>
      </c>
      <c r="L261" s="60"/>
      <c r="M261" s="189" t="s">
        <v>22</v>
      </c>
      <c r="N261" s="190" t="s">
        <v>51</v>
      </c>
      <c r="O261" s="41"/>
      <c r="P261" s="191">
        <f>O261*H261</f>
        <v>0</v>
      </c>
      <c r="Q261" s="191">
        <v>0</v>
      </c>
      <c r="R261" s="191">
        <f>Q261*H261</f>
        <v>0</v>
      </c>
      <c r="S261" s="191">
        <v>0</v>
      </c>
      <c r="T261" s="192">
        <f>S261*H261</f>
        <v>0</v>
      </c>
      <c r="AR261" s="23" t="s">
        <v>165</v>
      </c>
      <c r="AT261" s="23" t="s">
        <v>160</v>
      </c>
      <c r="AU261" s="23" t="s">
        <v>24</v>
      </c>
      <c r="AY261" s="23" t="s">
        <v>159</v>
      </c>
      <c r="BE261" s="193">
        <f>IF(N261="základní",J261,0)</f>
        <v>0</v>
      </c>
      <c r="BF261" s="193">
        <f>IF(N261="snížená",J261,0)</f>
        <v>0</v>
      </c>
      <c r="BG261" s="193">
        <f>IF(N261="zákl. přenesená",J261,0)</f>
        <v>0</v>
      </c>
      <c r="BH261" s="193">
        <f>IF(N261="sníž. přenesená",J261,0)</f>
        <v>0</v>
      </c>
      <c r="BI261" s="193">
        <f>IF(N261="nulová",J261,0)</f>
        <v>0</v>
      </c>
      <c r="BJ261" s="23" t="s">
        <v>24</v>
      </c>
      <c r="BK261" s="193">
        <f>ROUND(I261*H261,2)</f>
        <v>0</v>
      </c>
      <c r="BL261" s="23" t="s">
        <v>165</v>
      </c>
      <c r="BM261" s="23" t="s">
        <v>451</v>
      </c>
    </row>
    <row r="262" spans="2:65" s="1" customFormat="1" ht="81">
      <c r="B262" s="40"/>
      <c r="C262" s="62"/>
      <c r="D262" s="194" t="s">
        <v>166</v>
      </c>
      <c r="E262" s="62"/>
      <c r="F262" s="195" t="s">
        <v>446</v>
      </c>
      <c r="G262" s="62"/>
      <c r="H262" s="62"/>
      <c r="I262" s="155"/>
      <c r="J262" s="62"/>
      <c r="K262" s="62"/>
      <c r="L262" s="60"/>
      <c r="M262" s="196"/>
      <c r="N262" s="41"/>
      <c r="O262" s="41"/>
      <c r="P262" s="41"/>
      <c r="Q262" s="41"/>
      <c r="R262" s="41"/>
      <c r="S262" s="41"/>
      <c r="T262" s="77"/>
      <c r="AT262" s="23" t="s">
        <v>166</v>
      </c>
      <c r="AU262" s="23" t="s">
        <v>24</v>
      </c>
    </row>
    <row r="263" spans="2:65" s="1" customFormat="1" ht="27">
      <c r="B263" s="40"/>
      <c r="C263" s="62"/>
      <c r="D263" s="197" t="s">
        <v>168</v>
      </c>
      <c r="E263" s="62"/>
      <c r="F263" s="198" t="s">
        <v>442</v>
      </c>
      <c r="G263" s="62"/>
      <c r="H263" s="62"/>
      <c r="I263" s="155"/>
      <c r="J263" s="62"/>
      <c r="K263" s="62"/>
      <c r="L263" s="60"/>
      <c r="M263" s="196"/>
      <c r="N263" s="41"/>
      <c r="O263" s="41"/>
      <c r="P263" s="41"/>
      <c r="Q263" s="41"/>
      <c r="R263" s="41"/>
      <c r="S263" s="41"/>
      <c r="T263" s="77"/>
      <c r="AT263" s="23" t="s">
        <v>168</v>
      </c>
      <c r="AU263" s="23" t="s">
        <v>24</v>
      </c>
    </row>
    <row r="264" spans="2:65" s="1" customFormat="1" ht="22.5" customHeight="1">
      <c r="B264" s="40"/>
      <c r="C264" s="182" t="s">
        <v>320</v>
      </c>
      <c r="D264" s="182" t="s">
        <v>160</v>
      </c>
      <c r="E264" s="183" t="s">
        <v>452</v>
      </c>
      <c r="F264" s="184" t="s">
        <v>453</v>
      </c>
      <c r="G264" s="185" t="s">
        <v>430</v>
      </c>
      <c r="H264" s="186">
        <v>177.90799999999999</v>
      </c>
      <c r="I264" s="187"/>
      <c r="J264" s="188">
        <f>ROUND(I264*H264,2)</f>
        <v>0</v>
      </c>
      <c r="K264" s="184" t="s">
        <v>164</v>
      </c>
      <c r="L264" s="60"/>
      <c r="M264" s="189" t="s">
        <v>22</v>
      </c>
      <c r="N264" s="190" t="s">
        <v>51</v>
      </c>
      <c r="O264" s="41"/>
      <c r="P264" s="191">
        <f>O264*H264</f>
        <v>0</v>
      </c>
      <c r="Q264" s="191">
        <v>0</v>
      </c>
      <c r="R264" s="191">
        <f>Q264*H264</f>
        <v>0</v>
      </c>
      <c r="S264" s="191">
        <v>0</v>
      </c>
      <c r="T264" s="192">
        <f>S264*H264</f>
        <v>0</v>
      </c>
      <c r="AR264" s="23" t="s">
        <v>165</v>
      </c>
      <c r="AT264" s="23" t="s">
        <v>160</v>
      </c>
      <c r="AU264" s="23" t="s">
        <v>24</v>
      </c>
      <c r="AY264" s="23" t="s">
        <v>159</v>
      </c>
      <c r="BE264" s="193">
        <f>IF(N264="základní",J264,0)</f>
        <v>0</v>
      </c>
      <c r="BF264" s="193">
        <f>IF(N264="snížená",J264,0)</f>
        <v>0</v>
      </c>
      <c r="BG264" s="193">
        <f>IF(N264="zákl. přenesená",J264,0)</f>
        <v>0</v>
      </c>
      <c r="BH264" s="193">
        <f>IF(N264="sníž. přenesená",J264,0)</f>
        <v>0</v>
      </c>
      <c r="BI264" s="193">
        <f>IF(N264="nulová",J264,0)</f>
        <v>0</v>
      </c>
      <c r="BJ264" s="23" t="s">
        <v>24</v>
      </c>
      <c r="BK264" s="193">
        <f>ROUND(I264*H264,2)</f>
        <v>0</v>
      </c>
      <c r="BL264" s="23" t="s">
        <v>165</v>
      </c>
      <c r="BM264" s="23" t="s">
        <v>454</v>
      </c>
    </row>
    <row r="265" spans="2:65" s="1" customFormat="1" ht="67.5">
      <c r="B265" s="40"/>
      <c r="C265" s="62"/>
      <c r="D265" s="197" t="s">
        <v>166</v>
      </c>
      <c r="E265" s="62"/>
      <c r="F265" s="198" t="s">
        <v>455</v>
      </c>
      <c r="G265" s="62"/>
      <c r="H265" s="62"/>
      <c r="I265" s="155"/>
      <c r="J265" s="62"/>
      <c r="K265" s="62"/>
      <c r="L265" s="60"/>
      <c r="M265" s="196"/>
      <c r="N265" s="41"/>
      <c r="O265" s="41"/>
      <c r="P265" s="41"/>
      <c r="Q265" s="41"/>
      <c r="R265" s="41"/>
      <c r="S265" s="41"/>
      <c r="T265" s="77"/>
      <c r="AT265" s="23" t="s">
        <v>166</v>
      </c>
      <c r="AU265" s="23" t="s">
        <v>24</v>
      </c>
    </row>
    <row r="266" spans="2:65" s="1" customFormat="1" ht="22.5" customHeight="1">
      <c r="B266" s="40"/>
      <c r="C266" s="182" t="s">
        <v>456</v>
      </c>
      <c r="D266" s="182" t="s">
        <v>160</v>
      </c>
      <c r="E266" s="183" t="s">
        <v>457</v>
      </c>
      <c r="F266" s="184" t="s">
        <v>458</v>
      </c>
      <c r="G266" s="185" t="s">
        <v>430</v>
      </c>
      <c r="H266" s="186">
        <v>8776.7039999999997</v>
      </c>
      <c r="I266" s="187"/>
      <c r="J266" s="188">
        <f>ROUND(I266*H266,2)</f>
        <v>0</v>
      </c>
      <c r="K266" s="184" t="s">
        <v>22</v>
      </c>
      <c r="L266" s="60"/>
      <c r="M266" s="189" t="s">
        <v>22</v>
      </c>
      <c r="N266" s="190" t="s">
        <v>51</v>
      </c>
      <c r="O266" s="41"/>
      <c r="P266" s="191">
        <f>O266*H266</f>
        <v>0</v>
      </c>
      <c r="Q266" s="191">
        <v>0</v>
      </c>
      <c r="R266" s="191">
        <f>Q266*H266</f>
        <v>0</v>
      </c>
      <c r="S266" s="191">
        <v>0</v>
      </c>
      <c r="T266" s="192">
        <f>S266*H266</f>
        <v>0</v>
      </c>
      <c r="AR266" s="23" t="s">
        <v>165</v>
      </c>
      <c r="AT266" s="23" t="s">
        <v>160</v>
      </c>
      <c r="AU266" s="23" t="s">
        <v>24</v>
      </c>
      <c r="AY266" s="23" t="s">
        <v>159</v>
      </c>
      <c r="BE266" s="193">
        <f>IF(N266="základní",J266,0)</f>
        <v>0</v>
      </c>
      <c r="BF266" s="193">
        <f>IF(N266="snížená",J266,0)</f>
        <v>0</v>
      </c>
      <c r="BG266" s="193">
        <f>IF(N266="zákl. přenesená",J266,0)</f>
        <v>0</v>
      </c>
      <c r="BH266" s="193">
        <f>IF(N266="sníž. přenesená",J266,0)</f>
        <v>0</v>
      </c>
      <c r="BI266" s="193">
        <f>IF(N266="nulová",J266,0)</f>
        <v>0</v>
      </c>
      <c r="BJ266" s="23" t="s">
        <v>24</v>
      </c>
      <c r="BK266" s="193">
        <f>ROUND(I266*H266,2)</f>
        <v>0</v>
      </c>
      <c r="BL266" s="23" t="s">
        <v>165</v>
      </c>
      <c r="BM266" s="23" t="s">
        <v>459</v>
      </c>
    </row>
    <row r="267" spans="2:65" s="1" customFormat="1" ht="22.5" customHeight="1">
      <c r="B267" s="40"/>
      <c r="C267" s="182" t="s">
        <v>323</v>
      </c>
      <c r="D267" s="182" t="s">
        <v>160</v>
      </c>
      <c r="E267" s="183" t="s">
        <v>460</v>
      </c>
      <c r="F267" s="184" t="s">
        <v>461</v>
      </c>
      <c r="G267" s="185" t="s">
        <v>430</v>
      </c>
      <c r="H267" s="186">
        <v>1158.575</v>
      </c>
      <c r="I267" s="187"/>
      <c r="J267" s="188">
        <f>ROUND(I267*H267,2)</f>
        <v>0</v>
      </c>
      <c r="K267" s="184" t="s">
        <v>164</v>
      </c>
      <c r="L267" s="60"/>
      <c r="M267" s="189" t="s">
        <v>22</v>
      </c>
      <c r="N267" s="190" t="s">
        <v>51</v>
      </c>
      <c r="O267" s="41"/>
      <c r="P267" s="191">
        <f>O267*H267</f>
        <v>0</v>
      </c>
      <c r="Q267" s="191">
        <v>0</v>
      </c>
      <c r="R267" s="191">
        <f>Q267*H267</f>
        <v>0</v>
      </c>
      <c r="S267" s="191">
        <v>0</v>
      </c>
      <c r="T267" s="192">
        <f>S267*H267</f>
        <v>0</v>
      </c>
      <c r="AR267" s="23" t="s">
        <v>165</v>
      </c>
      <c r="AT267" s="23" t="s">
        <v>160</v>
      </c>
      <c r="AU267" s="23" t="s">
        <v>24</v>
      </c>
      <c r="AY267" s="23" t="s">
        <v>159</v>
      </c>
      <c r="BE267" s="193">
        <f>IF(N267="základní",J267,0)</f>
        <v>0</v>
      </c>
      <c r="BF267" s="193">
        <f>IF(N267="snížená",J267,0)</f>
        <v>0</v>
      </c>
      <c r="BG267" s="193">
        <f>IF(N267="zákl. přenesená",J267,0)</f>
        <v>0</v>
      </c>
      <c r="BH267" s="193">
        <f>IF(N267="sníž. přenesená",J267,0)</f>
        <v>0</v>
      </c>
      <c r="BI267" s="193">
        <f>IF(N267="nulová",J267,0)</f>
        <v>0</v>
      </c>
      <c r="BJ267" s="23" t="s">
        <v>24</v>
      </c>
      <c r="BK267" s="193">
        <f>ROUND(I267*H267,2)</f>
        <v>0</v>
      </c>
      <c r="BL267" s="23" t="s">
        <v>165</v>
      </c>
      <c r="BM267" s="23" t="s">
        <v>462</v>
      </c>
    </row>
    <row r="268" spans="2:65" s="1" customFormat="1" ht="67.5">
      <c r="B268" s="40"/>
      <c r="C268" s="62"/>
      <c r="D268" s="194" t="s">
        <v>166</v>
      </c>
      <c r="E268" s="62"/>
      <c r="F268" s="195" t="s">
        <v>463</v>
      </c>
      <c r="G268" s="62"/>
      <c r="H268" s="62"/>
      <c r="I268" s="155"/>
      <c r="J268" s="62"/>
      <c r="K268" s="62"/>
      <c r="L268" s="60"/>
      <c r="M268" s="196"/>
      <c r="N268" s="41"/>
      <c r="O268" s="41"/>
      <c r="P268" s="41"/>
      <c r="Q268" s="41"/>
      <c r="R268" s="41"/>
      <c r="S268" s="41"/>
      <c r="T268" s="77"/>
      <c r="AT268" s="23" t="s">
        <v>166</v>
      </c>
      <c r="AU268" s="23" t="s">
        <v>24</v>
      </c>
    </row>
    <row r="269" spans="2:65" s="1" customFormat="1" ht="27">
      <c r="B269" s="40"/>
      <c r="C269" s="62"/>
      <c r="D269" s="197" t="s">
        <v>168</v>
      </c>
      <c r="E269" s="62"/>
      <c r="F269" s="198" t="s">
        <v>464</v>
      </c>
      <c r="G269" s="62"/>
      <c r="H269" s="62"/>
      <c r="I269" s="155"/>
      <c r="J269" s="62"/>
      <c r="K269" s="62"/>
      <c r="L269" s="60"/>
      <c r="M269" s="196"/>
      <c r="N269" s="41"/>
      <c r="O269" s="41"/>
      <c r="P269" s="41"/>
      <c r="Q269" s="41"/>
      <c r="R269" s="41"/>
      <c r="S269" s="41"/>
      <c r="T269" s="77"/>
      <c r="AT269" s="23" t="s">
        <v>168</v>
      </c>
      <c r="AU269" s="23" t="s">
        <v>24</v>
      </c>
    </row>
    <row r="270" spans="2:65" s="1" customFormat="1" ht="22.5" customHeight="1">
      <c r="B270" s="40"/>
      <c r="C270" s="182" t="s">
        <v>465</v>
      </c>
      <c r="D270" s="182" t="s">
        <v>160</v>
      </c>
      <c r="E270" s="183" t="s">
        <v>466</v>
      </c>
      <c r="F270" s="184" t="s">
        <v>467</v>
      </c>
      <c r="G270" s="185" t="s">
        <v>430</v>
      </c>
      <c r="H270" s="186">
        <v>153.10499999999999</v>
      </c>
      <c r="I270" s="187"/>
      <c r="J270" s="188">
        <f>ROUND(I270*H270,2)</f>
        <v>0</v>
      </c>
      <c r="K270" s="184" t="s">
        <v>164</v>
      </c>
      <c r="L270" s="60"/>
      <c r="M270" s="189" t="s">
        <v>22</v>
      </c>
      <c r="N270" s="190" t="s">
        <v>51</v>
      </c>
      <c r="O270" s="41"/>
      <c r="P270" s="191">
        <f>O270*H270</f>
        <v>0</v>
      </c>
      <c r="Q270" s="191">
        <v>0</v>
      </c>
      <c r="R270" s="191">
        <f>Q270*H270</f>
        <v>0</v>
      </c>
      <c r="S270" s="191">
        <v>0</v>
      </c>
      <c r="T270" s="192">
        <f>S270*H270</f>
        <v>0</v>
      </c>
      <c r="AR270" s="23" t="s">
        <v>165</v>
      </c>
      <c r="AT270" s="23" t="s">
        <v>160</v>
      </c>
      <c r="AU270" s="23" t="s">
        <v>24</v>
      </c>
      <c r="AY270" s="23" t="s">
        <v>159</v>
      </c>
      <c r="BE270" s="193">
        <f>IF(N270="základní",J270,0)</f>
        <v>0</v>
      </c>
      <c r="BF270" s="193">
        <f>IF(N270="snížená",J270,0)</f>
        <v>0</v>
      </c>
      <c r="BG270" s="193">
        <f>IF(N270="zákl. přenesená",J270,0)</f>
        <v>0</v>
      </c>
      <c r="BH270" s="193">
        <f>IF(N270="sníž. přenesená",J270,0)</f>
        <v>0</v>
      </c>
      <c r="BI270" s="193">
        <f>IF(N270="nulová",J270,0)</f>
        <v>0</v>
      </c>
      <c r="BJ270" s="23" t="s">
        <v>24</v>
      </c>
      <c r="BK270" s="193">
        <f>ROUND(I270*H270,2)</f>
        <v>0</v>
      </c>
      <c r="BL270" s="23" t="s">
        <v>165</v>
      </c>
      <c r="BM270" s="23" t="s">
        <v>468</v>
      </c>
    </row>
    <row r="271" spans="2:65" s="1" customFormat="1" ht="67.5">
      <c r="B271" s="40"/>
      <c r="C271" s="62"/>
      <c r="D271" s="194" t="s">
        <v>166</v>
      </c>
      <c r="E271" s="62"/>
      <c r="F271" s="195" t="s">
        <v>455</v>
      </c>
      <c r="G271" s="62"/>
      <c r="H271" s="62"/>
      <c r="I271" s="155"/>
      <c r="J271" s="62"/>
      <c r="K271" s="62"/>
      <c r="L271" s="60"/>
      <c r="M271" s="196"/>
      <c r="N271" s="41"/>
      <c r="O271" s="41"/>
      <c r="P271" s="41"/>
      <c r="Q271" s="41"/>
      <c r="R271" s="41"/>
      <c r="S271" s="41"/>
      <c r="T271" s="77"/>
      <c r="AT271" s="23" t="s">
        <v>166</v>
      </c>
      <c r="AU271" s="23" t="s">
        <v>24</v>
      </c>
    </row>
    <row r="272" spans="2:65" s="1" customFormat="1" ht="27">
      <c r="B272" s="40"/>
      <c r="C272" s="62"/>
      <c r="D272" s="197" t="s">
        <v>168</v>
      </c>
      <c r="E272" s="62"/>
      <c r="F272" s="198" t="s">
        <v>469</v>
      </c>
      <c r="G272" s="62"/>
      <c r="H272" s="62"/>
      <c r="I272" s="155"/>
      <c r="J272" s="62"/>
      <c r="K272" s="62"/>
      <c r="L272" s="60"/>
      <c r="M272" s="196"/>
      <c r="N272" s="41"/>
      <c r="O272" s="41"/>
      <c r="P272" s="41"/>
      <c r="Q272" s="41"/>
      <c r="R272" s="41"/>
      <c r="S272" s="41"/>
      <c r="T272" s="77"/>
      <c r="AT272" s="23" t="s">
        <v>168</v>
      </c>
      <c r="AU272" s="23" t="s">
        <v>24</v>
      </c>
    </row>
    <row r="273" spans="2:65" s="1" customFormat="1" ht="22.5" customHeight="1">
      <c r="B273" s="40"/>
      <c r="C273" s="182" t="s">
        <v>329</v>
      </c>
      <c r="D273" s="182" t="s">
        <v>160</v>
      </c>
      <c r="E273" s="183" t="s">
        <v>470</v>
      </c>
      <c r="F273" s="184" t="s">
        <v>471</v>
      </c>
      <c r="G273" s="185" t="s">
        <v>430</v>
      </c>
      <c r="H273" s="186">
        <v>398.46</v>
      </c>
      <c r="I273" s="187"/>
      <c r="J273" s="188">
        <f>ROUND(I273*H273,2)</f>
        <v>0</v>
      </c>
      <c r="K273" s="184" t="s">
        <v>22</v>
      </c>
      <c r="L273" s="60"/>
      <c r="M273" s="189" t="s">
        <v>22</v>
      </c>
      <c r="N273" s="190" t="s">
        <v>51</v>
      </c>
      <c r="O273" s="41"/>
      <c r="P273" s="191">
        <f>O273*H273</f>
        <v>0</v>
      </c>
      <c r="Q273" s="191">
        <v>0</v>
      </c>
      <c r="R273" s="191">
        <f>Q273*H273</f>
        <v>0</v>
      </c>
      <c r="S273" s="191">
        <v>0</v>
      </c>
      <c r="T273" s="192">
        <f>S273*H273</f>
        <v>0</v>
      </c>
      <c r="AR273" s="23" t="s">
        <v>165</v>
      </c>
      <c r="AT273" s="23" t="s">
        <v>160</v>
      </c>
      <c r="AU273" s="23" t="s">
        <v>24</v>
      </c>
      <c r="AY273" s="23" t="s">
        <v>159</v>
      </c>
      <c r="BE273" s="193">
        <f>IF(N273="základní",J273,0)</f>
        <v>0</v>
      </c>
      <c r="BF273" s="193">
        <f>IF(N273="snížená",J273,0)</f>
        <v>0</v>
      </c>
      <c r="BG273" s="193">
        <f>IF(N273="zákl. přenesená",J273,0)</f>
        <v>0</v>
      </c>
      <c r="BH273" s="193">
        <f>IF(N273="sníž. přenesená",J273,0)</f>
        <v>0</v>
      </c>
      <c r="BI273" s="193">
        <f>IF(N273="nulová",J273,0)</f>
        <v>0</v>
      </c>
      <c r="BJ273" s="23" t="s">
        <v>24</v>
      </c>
      <c r="BK273" s="193">
        <f>ROUND(I273*H273,2)</f>
        <v>0</v>
      </c>
      <c r="BL273" s="23" t="s">
        <v>165</v>
      </c>
      <c r="BM273" s="23" t="s">
        <v>472</v>
      </c>
    </row>
    <row r="274" spans="2:65" s="1" customFormat="1" ht="27">
      <c r="B274" s="40"/>
      <c r="C274" s="62"/>
      <c r="D274" s="194" t="s">
        <v>168</v>
      </c>
      <c r="E274" s="62"/>
      <c r="F274" s="195" t="s">
        <v>473</v>
      </c>
      <c r="G274" s="62"/>
      <c r="H274" s="62"/>
      <c r="I274" s="155"/>
      <c r="J274" s="62"/>
      <c r="K274" s="62"/>
      <c r="L274" s="60"/>
      <c r="M274" s="245"/>
      <c r="N274" s="246"/>
      <c r="O274" s="246"/>
      <c r="P274" s="246"/>
      <c r="Q274" s="246"/>
      <c r="R274" s="246"/>
      <c r="S274" s="246"/>
      <c r="T274" s="247"/>
      <c r="AT274" s="23" t="s">
        <v>168</v>
      </c>
      <c r="AU274" s="23" t="s">
        <v>24</v>
      </c>
    </row>
    <row r="275" spans="2:65" s="1" customFormat="1" ht="6.95" customHeight="1">
      <c r="B275" s="55"/>
      <c r="C275" s="56"/>
      <c r="D275" s="56"/>
      <c r="E275" s="56"/>
      <c r="F275" s="56"/>
      <c r="G275" s="56"/>
      <c r="H275" s="56"/>
      <c r="I275" s="138"/>
      <c r="J275" s="56"/>
      <c r="K275" s="56"/>
      <c r="L275" s="60"/>
    </row>
  </sheetData>
  <sheetProtection password="CC35" sheet="1" objects="1" scenarios="1" formatCells="0" formatColumns="0" formatRows="0" sort="0" autoFilter="0"/>
  <autoFilter ref="C80:K274"/>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3"/>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92</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474</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ROUND(SUM(BE81:BE272), 2)</f>
        <v>0</v>
      </c>
      <c r="G30" s="41"/>
      <c r="H30" s="41"/>
      <c r="I30" s="130">
        <v>0.21</v>
      </c>
      <c r="J30" s="129">
        <f>ROUND(ROUND((SUM(BE81:BE272)), 2)*I30, 2)</f>
        <v>0</v>
      </c>
      <c r="K30" s="44"/>
    </row>
    <row r="31" spans="2:11" s="1" customFormat="1" ht="14.45" customHeight="1">
      <c r="B31" s="40"/>
      <c r="C31" s="41"/>
      <c r="D31" s="41"/>
      <c r="E31" s="48" t="s">
        <v>52</v>
      </c>
      <c r="F31" s="129">
        <f>ROUND(SUM(BF81:BF272), 2)</f>
        <v>0</v>
      </c>
      <c r="G31" s="41"/>
      <c r="H31" s="41"/>
      <c r="I31" s="130">
        <v>0.15</v>
      </c>
      <c r="J31" s="129">
        <f>ROUND(ROUND((SUM(BF81:BF272)), 2)*I31, 2)</f>
        <v>0</v>
      </c>
      <c r="K31" s="44"/>
    </row>
    <row r="32" spans="2:11" s="1" customFormat="1" ht="14.45" hidden="1" customHeight="1">
      <c r="B32" s="40"/>
      <c r="C32" s="41"/>
      <c r="D32" s="41"/>
      <c r="E32" s="48" t="s">
        <v>53</v>
      </c>
      <c r="F32" s="129">
        <f>ROUND(SUM(BG81:BG272), 2)</f>
        <v>0</v>
      </c>
      <c r="G32" s="41"/>
      <c r="H32" s="41"/>
      <c r="I32" s="130">
        <v>0.21</v>
      </c>
      <c r="J32" s="129">
        <v>0</v>
      </c>
      <c r="K32" s="44"/>
    </row>
    <row r="33" spans="2:11" s="1" customFormat="1" ht="14.45" hidden="1" customHeight="1">
      <c r="B33" s="40"/>
      <c r="C33" s="41"/>
      <c r="D33" s="41"/>
      <c r="E33" s="48" t="s">
        <v>54</v>
      </c>
      <c r="F33" s="129">
        <f>ROUND(SUM(BH81:BH272), 2)</f>
        <v>0</v>
      </c>
      <c r="G33" s="41"/>
      <c r="H33" s="41"/>
      <c r="I33" s="130">
        <v>0.15</v>
      </c>
      <c r="J33" s="129">
        <v>0</v>
      </c>
      <c r="K33" s="44"/>
    </row>
    <row r="34" spans="2:11" s="1" customFormat="1" ht="14.45" hidden="1" customHeight="1">
      <c r="B34" s="40"/>
      <c r="C34" s="41"/>
      <c r="D34" s="41"/>
      <c r="E34" s="48" t="s">
        <v>55</v>
      </c>
      <c r="F34" s="129">
        <f>ROUND(SUM(BI81:BI272),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01.2 - Vozovky a chodníky (ZC)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J81</f>
        <v>0</v>
      </c>
      <c r="K56" s="44"/>
      <c r="AU56" s="23" t="s">
        <v>138</v>
      </c>
    </row>
    <row r="57" spans="2:47" s="7" customFormat="1" ht="24.95" customHeight="1">
      <c r="B57" s="148"/>
      <c r="C57" s="149"/>
      <c r="D57" s="150" t="s">
        <v>139</v>
      </c>
      <c r="E57" s="151"/>
      <c r="F57" s="151"/>
      <c r="G57" s="151"/>
      <c r="H57" s="151"/>
      <c r="I57" s="152"/>
      <c r="J57" s="153">
        <f>J82</f>
        <v>0</v>
      </c>
      <c r="K57" s="154"/>
    </row>
    <row r="58" spans="2:47" s="7" customFormat="1" ht="24.95" customHeight="1">
      <c r="B58" s="148"/>
      <c r="C58" s="149"/>
      <c r="D58" s="150" t="s">
        <v>140</v>
      </c>
      <c r="E58" s="151"/>
      <c r="F58" s="151"/>
      <c r="G58" s="151"/>
      <c r="H58" s="151"/>
      <c r="I58" s="152"/>
      <c r="J58" s="153">
        <f>J125</f>
        <v>0</v>
      </c>
      <c r="K58" s="154"/>
    </row>
    <row r="59" spans="2:47" s="7" customFormat="1" ht="24.95" customHeight="1">
      <c r="B59" s="148"/>
      <c r="C59" s="149"/>
      <c r="D59" s="150" t="s">
        <v>141</v>
      </c>
      <c r="E59" s="151"/>
      <c r="F59" s="151"/>
      <c r="G59" s="151"/>
      <c r="H59" s="151"/>
      <c r="I59" s="152"/>
      <c r="J59" s="153">
        <f>J211</f>
        <v>0</v>
      </c>
      <c r="K59" s="154"/>
    </row>
    <row r="60" spans="2:47" s="7" customFormat="1" ht="24.95" customHeight="1">
      <c r="B60" s="148"/>
      <c r="C60" s="149"/>
      <c r="D60" s="150" t="s">
        <v>142</v>
      </c>
      <c r="E60" s="151"/>
      <c r="F60" s="151"/>
      <c r="G60" s="151"/>
      <c r="H60" s="151"/>
      <c r="I60" s="152"/>
      <c r="J60" s="153">
        <f>J217</f>
        <v>0</v>
      </c>
      <c r="K60" s="154"/>
    </row>
    <row r="61" spans="2:47" s="7" customFormat="1" ht="24.95" customHeight="1">
      <c r="B61" s="148"/>
      <c r="C61" s="149"/>
      <c r="D61" s="150" t="s">
        <v>143</v>
      </c>
      <c r="E61" s="151"/>
      <c r="F61" s="151"/>
      <c r="G61" s="151"/>
      <c r="H61" s="151"/>
      <c r="I61" s="152"/>
      <c r="J61" s="153">
        <f>J247</f>
        <v>0</v>
      </c>
      <c r="K61" s="154"/>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144</v>
      </c>
      <c r="D68" s="62"/>
      <c r="E68" s="62"/>
      <c r="F68" s="62"/>
      <c r="G68" s="62"/>
      <c r="H68" s="62"/>
      <c r="I68" s="155"/>
      <c r="J68" s="62"/>
      <c r="K68" s="62"/>
      <c r="L68" s="60"/>
    </row>
    <row r="69" spans="2:20" s="1" customFormat="1" ht="6.95" customHeight="1">
      <c r="B69" s="40"/>
      <c r="C69" s="62"/>
      <c r="D69" s="62"/>
      <c r="E69" s="62"/>
      <c r="F69" s="62"/>
      <c r="G69" s="62"/>
      <c r="H69" s="62"/>
      <c r="I69" s="155"/>
      <c r="J69" s="62"/>
      <c r="K69" s="62"/>
      <c r="L69" s="60"/>
    </row>
    <row r="70" spans="2:20" s="1" customFormat="1" ht="14.45" customHeight="1">
      <c r="B70" s="40"/>
      <c r="C70" s="64" t="s">
        <v>18</v>
      </c>
      <c r="D70" s="62"/>
      <c r="E70" s="62"/>
      <c r="F70" s="62"/>
      <c r="G70" s="62"/>
      <c r="H70" s="62"/>
      <c r="I70" s="155"/>
      <c r="J70" s="62"/>
      <c r="K70" s="62"/>
      <c r="L70" s="60"/>
    </row>
    <row r="71" spans="2:20" s="1" customFormat="1" ht="22.5" customHeight="1">
      <c r="B71" s="40"/>
      <c r="C71" s="62"/>
      <c r="D71" s="62"/>
      <c r="E71" s="390" t="str">
        <f>E7</f>
        <v>OCELKOVA, PRAHA 14,Č.AKCE 999</v>
      </c>
      <c r="F71" s="391"/>
      <c r="G71" s="391"/>
      <c r="H71" s="391"/>
      <c r="I71" s="155"/>
      <c r="J71" s="62"/>
      <c r="K71" s="62"/>
      <c r="L71" s="60"/>
    </row>
    <row r="72" spans="2:20" s="1" customFormat="1" ht="14.45" customHeight="1">
      <c r="B72" s="40"/>
      <c r="C72" s="64" t="s">
        <v>132</v>
      </c>
      <c r="D72" s="62"/>
      <c r="E72" s="62"/>
      <c r="F72" s="62"/>
      <c r="G72" s="62"/>
      <c r="H72" s="62"/>
      <c r="I72" s="155"/>
      <c r="J72" s="62"/>
      <c r="K72" s="62"/>
      <c r="L72" s="60"/>
    </row>
    <row r="73" spans="2:20" s="1" customFormat="1" ht="23.25" customHeight="1">
      <c r="B73" s="40"/>
      <c r="C73" s="62"/>
      <c r="D73" s="62"/>
      <c r="E73" s="366" t="str">
        <f>E9</f>
        <v>SO 01.2 - Vozovky a chodníky (ZC)</v>
      </c>
      <c r="F73" s="392"/>
      <c r="G73" s="392"/>
      <c r="H73" s="392"/>
      <c r="I73" s="155"/>
      <c r="J73" s="62"/>
      <c r="K73" s="62"/>
      <c r="L73" s="60"/>
    </row>
    <row r="74" spans="2:20" s="1" customFormat="1" ht="6.95" customHeight="1">
      <c r="B74" s="40"/>
      <c r="C74" s="62"/>
      <c r="D74" s="62"/>
      <c r="E74" s="62"/>
      <c r="F74" s="62"/>
      <c r="G74" s="62"/>
      <c r="H74" s="62"/>
      <c r="I74" s="155"/>
      <c r="J74" s="62"/>
      <c r="K74" s="62"/>
      <c r="L74" s="60"/>
    </row>
    <row r="75" spans="2:20" s="1" customFormat="1" ht="18" customHeight="1">
      <c r="B75" s="40"/>
      <c r="C75" s="64" t="s">
        <v>25</v>
      </c>
      <c r="D75" s="62"/>
      <c r="E75" s="62"/>
      <c r="F75" s="156" t="str">
        <f>F12</f>
        <v>Praha</v>
      </c>
      <c r="G75" s="62"/>
      <c r="H75" s="62"/>
      <c r="I75" s="157" t="s">
        <v>27</v>
      </c>
      <c r="J75" s="72" t="str">
        <f>IF(J12="","",J12)</f>
        <v>3. 11. 2016</v>
      </c>
      <c r="K75" s="62"/>
      <c r="L75" s="60"/>
    </row>
    <row r="76" spans="2:20" s="1" customFormat="1" ht="6.95" customHeight="1">
      <c r="B76" s="40"/>
      <c r="C76" s="62"/>
      <c r="D76" s="62"/>
      <c r="E76" s="62"/>
      <c r="F76" s="62"/>
      <c r="G76" s="62"/>
      <c r="H76" s="62"/>
      <c r="I76" s="155"/>
      <c r="J76" s="62"/>
      <c r="K76" s="62"/>
      <c r="L76" s="60"/>
    </row>
    <row r="77" spans="2:20" s="1" customFormat="1" ht="15">
      <c r="B77" s="40"/>
      <c r="C77" s="64" t="s">
        <v>31</v>
      </c>
      <c r="D77" s="62"/>
      <c r="E77" s="62"/>
      <c r="F77" s="156" t="str">
        <f>E15</f>
        <v>Technická správa komunikací hl. m. Prahy, a.s.</v>
      </c>
      <c r="G77" s="62"/>
      <c r="H77" s="62"/>
      <c r="I77" s="157" t="s">
        <v>39</v>
      </c>
      <c r="J77" s="156" t="str">
        <f>E21</f>
        <v>METROPROJEKT Praha a.s.</v>
      </c>
      <c r="K77" s="62"/>
      <c r="L77" s="60"/>
    </row>
    <row r="78" spans="2:20" s="1" customFormat="1" ht="14.45" customHeight="1">
      <c r="B78" s="40"/>
      <c r="C78" s="64" t="s">
        <v>37</v>
      </c>
      <c r="D78" s="62"/>
      <c r="E78" s="62"/>
      <c r="F78" s="156" t="str">
        <f>IF(E18="","",E18)</f>
        <v/>
      </c>
      <c r="G78" s="62"/>
      <c r="H78" s="62"/>
      <c r="I78" s="155"/>
      <c r="J78" s="62"/>
      <c r="K78" s="62"/>
      <c r="L78" s="60"/>
    </row>
    <row r="79" spans="2:20" s="1" customFormat="1" ht="10.35" customHeight="1">
      <c r="B79" s="40"/>
      <c r="C79" s="62"/>
      <c r="D79" s="62"/>
      <c r="E79" s="62"/>
      <c r="F79" s="62"/>
      <c r="G79" s="62"/>
      <c r="H79" s="62"/>
      <c r="I79" s="155"/>
      <c r="J79" s="62"/>
      <c r="K79" s="62"/>
      <c r="L79" s="60"/>
    </row>
    <row r="80" spans="2:20" s="8" customFormat="1" ht="29.25" customHeight="1">
      <c r="B80" s="158"/>
      <c r="C80" s="159" t="s">
        <v>145</v>
      </c>
      <c r="D80" s="160" t="s">
        <v>65</v>
      </c>
      <c r="E80" s="160" t="s">
        <v>61</v>
      </c>
      <c r="F80" s="160" t="s">
        <v>146</v>
      </c>
      <c r="G80" s="160" t="s">
        <v>147</v>
      </c>
      <c r="H80" s="160" t="s">
        <v>148</v>
      </c>
      <c r="I80" s="161" t="s">
        <v>149</v>
      </c>
      <c r="J80" s="160" t="s">
        <v>136</v>
      </c>
      <c r="K80" s="162" t="s">
        <v>150</v>
      </c>
      <c r="L80" s="163"/>
      <c r="M80" s="80" t="s">
        <v>151</v>
      </c>
      <c r="N80" s="81" t="s">
        <v>50</v>
      </c>
      <c r="O80" s="81" t="s">
        <v>152</v>
      </c>
      <c r="P80" s="81" t="s">
        <v>153</v>
      </c>
      <c r="Q80" s="81" t="s">
        <v>154</v>
      </c>
      <c r="R80" s="81" t="s">
        <v>155</v>
      </c>
      <c r="S80" s="81" t="s">
        <v>156</v>
      </c>
      <c r="T80" s="82" t="s">
        <v>157</v>
      </c>
    </row>
    <row r="81" spans="2:65" s="1" customFormat="1" ht="29.25" customHeight="1">
      <c r="B81" s="40"/>
      <c r="C81" s="86" t="s">
        <v>137</v>
      </c>
      <c r="D81" s="62"/>
      <c r="E81" s="62"/>
      <c r="F81" s="62"/>
      <c r="G81" s="62"/>
      <c r="H81" s="62"/>
      <c r="I81" s="155"/>
      <c r="J81" s="164">
        <f>BK81</f>
        <v>0</v>
      </c>
      <c r="K81" s="62"/>
      <c r="L81" s="60"/>
      <c r="M81" s="83"/>
      <c r="N81" s="84"/>
      <c r="O81" s="84"/>
      <c r="P81" s="165">
        <f>P82+P125+P211+P217+P247</f>
        <v>0</v>
      </c>
      <c r="Q81" s="84"/>
      <c r="R81" s="165">
        <f>R82+R125+R211+R217+R247</f>
        <v>1152.511113</v>
      </c>
      <c r="S81" s="84"/>
      <c r="T81" s="166">
        <f>T82+T125+T211+T217+T247</f>
        <v>10481.504000000003</v>
      </c>
      <c r="AT81" s="23" t="s">
        <v>79</v>
      </c>
      <c r="AU81" s="23" t="s">
        <v>138</v>
      </c>
      <c r="BK81" s="167">
        <f>BK82+BK125+BK211+BK217+BK247</f>
        <v>0</v>
      </c>
    </row>
    <row r="82" spans="2:65" s="9" customFormat="1" ht="37.35" customHeight="1">
      <c r="B82" s="168"/>
      <c r="C82" s="169"/>
      <c r="D82" s="170" t="s">
        <v>79</v>
      </c>
      <c r="E82" s="171" t="s">
        <v>24</v>
      </c>
      <c r="F82" s="171" t="s">
        <v>158</v>
      </c>
      <c r="G82" s="169"/>
      <c r="H82" s="169"/>
      <c r="I82" s="172"/>
      <c r="J82" s="173">
        <f>BK82</f>
        <v>0</v>
      </c>
      <c r="K82" s="169"/>
      <c r="L82" s="174"/>
      <c r="M82" s="175"/>
      <c r="N82" s="176"/>
      <c r="O82" s="176"/>
      <c r="P82" s="177">
        <f>SUM(P83:P124)</f>
        <v>0</v>
      </c>
      <c r="Q82" s="176"/>
      <c r="R82" s="177">
        <f>SUM(R83:R124)</f>
        <v>7.994733000000001</v>
      </c>
      <c r="S82" s="176"/>
      <c r="T82" s="178">
        <f>SUM(T83:T124)</f>
        <v>10383.104000000001</v>
      </c>
      <c r="AR82" s="179" t="s">
        <v>24</v>
      </c>
      <c r="AT82" s="180" t="s">
        <v>79</v>
      </c>
      <c r="AU82" s="180" t="s">
        <v>80</v>
      </c>
      <c r="AY82" s="179" t="s">
        <v>159</v>
      </c>
      <c r="BK82" s="181">
        <f>SUM(BK83:BK124)</f>
        <v>0</v>
      </c>
    </row>
    <row r="83" spans="2:65" s="1" customFormat="1" ht="44.25" customHeight="1">
      <c r="B83" s="40"/>
      <c r="C83" s="182" t="s">
        <v>24</v>
      </c>
      <c r="D83" s="182" t="s">
        <v>160</v>
      </c>
      <c r="E83" s="183" t="s">
        <v>161</v>
      </c>
      <c r="F83" s="184" t="s">
        <v>162</v>
      </c>
      <c r="G83" s="185" t="s">
        <v>163</v>
      </c>
      <c r="H83" s="186">
        <v>15672</v>
      </c>
      <c r="I83" s="187"/>
      <c r="J83" s="188">
        <f>ROUND(I83*H83,2)</f>
        <v>0</v>
      </c>
      <c r="K83" s="184" t="s">
        <v>164</v>
      </c>
      <c r="L83" s="60"/>
      <c r="M83" s="189" t="s">
        <v>22</v>
      </c>
      <c r="N83" s="190" t="s">
        <v>51</v>
      </c>
      <c r="O83" s="41"/>
      <c r="P83" s="191">
        <f>O83*H83</f>
        <v>0</v>
      </c>
      <c r="Q83" s="191">
        <v>2.4000000000000001E-4</v>
      </c>
      <c r="R83" s="191">
        <f>Q83*H83</f>
        <v>3.7612800000000002</v>
      </c>
      <c r="S83" s="191">
        <v>0.51200000000000001</v>
      </c>
      <c r="T83" s="192">
        <f>S83*H83</f>
        <v>8024.0640000000003</v>
      </c>
      <c r="AR83" s="23" t="s">
        <v>165</v>
      </c>
      <c r="AT83" s="23" t="s">
        <v>160</v>
      </c>
      <c r="AU83" s="23" t="s">
        <v>24</v>
      </c>
      <c r="AY83" s="23" t="s">
        <v>159</v>
      </c>
      <c r="BE83" s="193">
        <f>IF(N83="základní",J83,0)</f>
        <v>0</v>
      </c>
      <c r="BF83" s="193">
        <f>IF(N83="snížená",J83,0)</f>
        <v>0</v>
      </c>
      <c r="BG83" s="193">
        <f>IF(N83="zákl. přenesená",J83,0)</f>
        <v>0</v>
      </c>
      <c r="BH83" s="193">
        <f>IF(N83="sníž. přenesená",J83,0)</f>
        <v>0</v>
      </c>
      <c r="BI83" s="193">
        <f>IF(N83="nulová",J83,0)</f>
        <v>0</v>
      </c>
      <c r="BJ83" s="23" t="s">
        <v>24</v>
      </c>
      <c r="BK83" s="193">
        <f>ROUND(I83*H83,2)</f>
        <v>0</v>
      </c>
      <c r="BL83" s="23" t="s">
        <v>165</v>
      </c>
      <c r="BM83" s="23" t="s">
        <v>89</v>
      </c>
    </row>
    <row r="84" spans="2:65" s="1" customFormat="1" ht="216">
      <c r="B84" s="40"/>
      <c r="C84" s="62"/>
      <c r="D84" s="194" t="s">
        <v>166</v>
      </c>
      <c r="E84" s="62"/>
      <c r="F84" s="195" t="s">
        <v>167</v>
      </c>
      <c r="G84" s="62"/>
      <c r="H84" s="62"/>
      <c r="I84" s="155"/>
      <c r="J84" s="62"/>
      <c r="K84" s="62"/>
      <c r="L84" s="60"/>
      <c r="M84" s="196"/>
      <c r="N84" s="41"/>
      <c r="O84" s="41"/>
      <c r="P84" s="41"/>
      <c r="Q84" s="41"/>
      <c r="R84" s="41"/>
      <c r="S84" s="41"/>
      <c r="T84" s="77"/>
      <c r="AT84" s="23" t="s">
        <v>166</v>
      </c>
      <c r="AU84" s="23" t="s">
        <v>24</v>
      </c>
    </row>
    <row r="85" spans="2:65" s="1" customFormat="1" ht="54">
      <c r="B85" s="40"/>
      <c r="C85" s="62"/>
      <c r="D85" s="197" t="s">
        <v>168</v>
      </c>
      <c r="E85" s="62"/>
      <c r="F85" s="198" t="s">
        <v>475</v>
      </c>
      <c r="G85" s="62"/>
      <c r="H85" s="62"/>
      <c r="I85" s="155"/>
      <c r="J85" s="62"/>
      <c r="K85" s="62"/>
      <c r="L85" s="60"/>
      <c r="M85" s="196"/>
      <c r="N85" s="41"/>
      <c r="O85" s="41"/>
      <c r="P85" s="41"/>
      <c r="Q85" s="41"/>
      <c r="R85" s="41"/>
      <c r="S85" s="41"/>
      <c r="T85" s="77"/>
      <c r="AT85" s="23" t="s">
        <v>168</v>
      </c>
      <c r="AU85" s="23" t="s">
        <v>24</v>
      </c>
    </row>
    <row r="86" spans="2:65" s="1" customFormat="1" ht="44.25" customHeight="1">
      <c r="B86" s="40"/>
      <c r="C86" s="182" t="s">
        <v>89</v>
      </c>
      <c r="D86" s="182" t="s">
        <v>160</v>
      </c>
      <c r="E86" s="183" t="s">
        <v>170</v>
      </c>
      <c r="F86" s="184" t="s">
        <v>171</v>
      </c>
      <c r="G86" s="185" t="s">
        <v>163</v>
      </c>
      <c r="H86" s="186">
        <v>3254</v>
      </c>
      <c r="I86" s="187"/>
      <c r="J86" s="188">
        <f>ROUND(I86*H86,2)</f>
        <v>0</v>
      </c>
      <c r="K86" s="184" t="s">
        <v>164</v>
      </c>
      <c r="L86" s="60"/>
      <c r="M86" s="189" t="s">
        <v>22</v>
      </c>
      <c r="N86" s="190" t="s">
        <v>51</v>
      </c>
      <c r="O86" s="41"/>
      <c r="P86" s="191">
        <f>O86*H86</f>
        <v>0</v>
      </c>
      <c r="Q86" s="191">
        <v>0</v>
      </c>
      <c r="R86" s="191">
        <f>Q86*H86</f>
        <v>0</v>
      </c>
      <c r="S86" s="191">
        <v>0.22500000000000001</v>
      </c>
      <c r="T86" s="192">
        <f>S86*H86</f>
        <v>732.15</v>
      </c>
      <c r="AR86" s="23" t="s">
        <v>165</v>
      </c>
      <c r="AT86" s="23" t="s">
        <v>160</v>
      </c>
      <c r="AU86" s="23" t="s">
        <v>24</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165</v>
      </c>
    </row>
    <row r="87" spans="2:65" s="1" customFormat="1" ht="256.5">
      <c r="B87" s="40"/>
      <c r="C87" s="62"/>
      <c r="D87" s="194" t="s">
        <v>166</v>
      </c>
      <c r="E87" s="62"/>
      <c r="F87" s="195" t="s">
        <v>172</v>
      </c>
      <c r="G87" s="62"/>
      <c r="H87" s="62"/>
      <c r="I87" s="155"/>
      <c r="J87" s="62"/>
      <c r="K87" s="62"/>
      <c r="L87" s="60"/>
      <c r="M87" s="196"/>
      <c r="N87" s="41"/>
      <c r="O87" s="41"/>
      <c r="P87" s="41"/>
      <c r="Q87" s="41"/>
      <c r="R87" s="41"/>
      <c r="S87" s="41"/>
      <c r="T87" s="77"/>
      <c r="AT87" s="23" t="s">
        <v>166</v>
      </c>
      <c r="AU87" s="23" t="s">
        <v>24</v>
      </c>
    </row>
    <row r="88" spans="2:65" s="1" customFormat="1" ht="27">
      <c r="B88" s="40"/>
      <c r="C88" s="62"/>
      <c r="D88" s="197" t="s">
        <v>168</v>
      </c>
      <c r="E88" s="62"/>
      <c r="F88" s="198" t="s">
        <v>476</v>
      </c>
      <c r="G88" s="62"/>
      <c r="H88" s="62"/>
      <c r="I88" s="155"/>
      <c r="J88" s="62"/>
      <c r="K88" s="62"/>
      <c r="L88" s="60"/>
      <c r="M88" s="196"/>
      <c r="N88" s="41"/>
      <c r="O88" s="41"/>
      <c r="P88" s="41"/>
      <c r="Q88" s="41"/>
      <c r="R88" s="41"/>
      <c r="S88" s="41"/>
      <c r="T88" s="77"/>
      <c r="AT88" s="23" t="s">
        <v>168</v>
      </c>
      <c r="AU88" s="23" t="s">
        <v>24</v>
      </c>
    </row>
    <row r="89" spans="2:65" s="1" customFormat="1" ht="31.5" customHeight="1">
      <c r="B89" s="40"/>
      <c r="C89" s="182" t="s">
        <v>174</v>
      </c>
      <c r="D89" s="182" t="s">
        <v>160</v>
      </c>
      <c r="E89" s="183" t="s">
        <v>175</v>
      </c>
      <c r="F89" s="184" t="s">
        <v>176</v>
      </c>
      <c r="G89" s="185" t="s">
        <v>177</v>
      </c>
      <c r="H89" s="186">
        <v>4211</v>
      </c>
      <c r="I89" s="187"/>
      <c r="J89" s="188">
        <f>ROUND(I89*H89,2)</f>
        <v>0</v>
      </c>
      <c r="K89" s="184" t="s">
        <v>164</v>
      </c>
      <c r="L89" s="60"/>
      <c r="M89" s="189" t="s">
        <v>22</v>
      </c>
      <c r="N89" s="190" t="s">
        <v>51</v>
      </c>
      <c r="O89" s="41"/>
      <c r="P89" s="191">
        <f>O89*H89</f>
        <v>0</v>
      </c>
      <c r="Q89" s="191">
        <v>0</v>
      </c>
      <c r="R89" s="191">
        <f>Q89*H89</f>
        <v>0</v>
      </c>
      <c r="S89" s="191">
        <v>0.28999999999999998</v>
      </c>
      <c r="T89" s="192">
        <f>S89*H89</f>
        <v>1221.1899999999998</v>
      </c>
      <c r="AR89" s="23" t="s">
        <v>165</v>
      </c>
      <c r="AT89" s="23" t="s">
        <v>160</v>
      </c>
      <c r="AU89" s="23" t="s">
        <v>24</v>
      </c>
      <c r="AY89" s="23" t="s">
        <v>159</v>
      </c>
      <c r="BE89" s="193">
        <f>IF(N89="základní",J89,0)</f>
        <v>0</v>
      </c>
      <c r="BF89" s="193">
        <f>IF(N89="snížená",J89,0)</f>
        <v>0</v>
      </c>
      <c r="BG89" s="193">
        <f>IF(N89="zákl. přenesená",J89,0)</f>
        <v>0</v>
      </c>
      <c r="BH89" s="193">
        <f>IF(N89="sníž. přenesená",J89,0)</f>
        <v>0</v>
      </c>
      <c r="BI89" s="193">
        <f>IF(N89="nulová",J89,0)</f>
        <v>0</v>
      </c>
      <c r="BJ89" s="23" t="s">
        <v>24</v>
      </c>
      <c r="BK89" s="193">
        <f>ROUND(I89*H89,2)</f>
        <v>0</v>
      </c>
      <c r="BL89" s="23" t="s">
        <v>165</v>
      </c>
      <c r="BM89" s="23" t="s">
        <v>178</v>
      </c>
    </row>
    <row r="90" spans="2:65" s="1" customFormat="1" ht="148.5">
      <c r="B90" s="40"/>
      <c r="C90" s="62"/>
      <c r="D90" s="194" t="s">
        <v>166</v>
      </c>
      <c r="E90" s="62"/>
      <c r="F90" s="195" t="s">
        <v>179</v>
      </c>
      <c r="G90" s="62"/>
      <c r="H90" s="62"/>
      <c r="I90" s="155"/>
      <c r="J90" s="62"/>
      <c r="K90" s="62"/>
      <c r="L90" s="60"/>
      <c r="M90" s="196"/>
      <c r="N90" s="41"/>
      <c r="O90" s="41"/>
      <c r="P90" s="41"/>
      <c r="Q90" s="41"/>
      <c r="R90" s="41"/>
      <c r="S90" s="41"/>
      <c r="T90" s="77"/>
      <c r="AT90" s="23" t="s">
        <v>166</v>
      </c>
      <c r="AU90" s="23" t="s">
        <v>24</v>
      </c>
    </row>
    <row r="91" spans="2:65" s="1" customFormat="1" ht="27">
      <c r="B91" s="40"/>
      <c r="C91" s="62"/>
      <c r="D91" s="197" t="s">
        <v>168</v>
      </c>
      <c r="E91" s="62"/>
      <c r="F91" s="198" t="s">
        <v>477</v>
      </c>
      <c r="G91" s="62"/>
      <c r="H91" s="62"/>
      <c r="I91" s="155"/>
      <c r="J91" s="62"/>
      <c r="K91" s="62"/>
      <c r="L91" s="60"/>
      <c r="M91" s="196"/>
      <c r="N91" s="41"/>
      <c r="O91" s="41"/>
      <c r="P91" s="41"/>
      <c r="Q91" s="41"/>
      <c r="R91" s="41"/>
      <c r="S91" s="41"/>
      <c r="T91" s="77"/>
      <c r="AT91" s="23" t="s">
        <v>168</v>
      </c>
      <c r="AU91" s="23" t="s">
        <v>24</v>
      </c>
    </row>
    <row r="92" spans="2:65" s="1" customFormat="1" ht="44.25" customHeight="1">
      <c r="B92" s="40"/>
      <c r="C92" s="182" t="s">
        <v>165</v>
      </c>
      <c r="D92" s="182" t="s">
        <v>160</v>
      </c>
      <c r="E92" s="183" t="s">
        <v>181</v>
      </c>
      <c r="F92" s="184" t="s">
        <v>182</v>
      </c>
      <c r="G92" s="185" t="s">
        <v>163</v>
      </c>
      <c r="H92" s="186">
        <v>620</v>
      </c>
      <c r="I92" s="187"/>
      <c r="J92" s="188">
        <f>ROUND(I92*H92,2)</f>
        <v>0</v>
      </c>
      <c r="K92" s="184" t="s">
        <v>164</v>
      </c>
      <c r="L92" s="60"/>
      <c r="M92" s="189" t="s">
        <v>22</v>
      </c>
      <c r="N92" s="190" t="s">
        <v>51</v>
      </c>
      <c r="O92" s="41"/>
      <c r="P92" s="191">
        <f>O92*H92</f>
        <v>0</v>
      </c>
      <c r="Q92" s="191">
        <v>0</v>
      </c>
      <c r="R92" s="191">
        <f>Q92*H92</f>
        <v>0</v>
      </c>
      <c r="S92" s="191">
        <v>0.316</v>
      </c>
      <c r="T92" s="192">
        <f>S92*H92</f>
        <v>195.92000000000002</v>
      </c>
      <c r="AR92" s="23" t="s">
        <v>165</v>
      </c>
      <c r="AT92" s="23" t="s">
        <v>160</v>
      </c>
      <c r="AU92" s="23" t="s">
        <v>24</v>
      </c>
      <c r="AY92" s="23" t="s">
        <v>159</v>
      </c>
      <c r="BE92" s="193">
        <f>IF(N92="základní",J92,0)</f>
        <v>0</v>
      </c>
      <c r="BF92" s="193">
        <f>IF(N92="snížená",J92,0)</f>
        <v>0</v>
      </c>
      <c r="BG92" s="193">
        <f>IF(N92="zákl. přenesená",J92,0)</f>
        <v>0</v>
      </c>
      <c r="BH92" s="193">
        <f>IF(N92="sníž. přenesená",J92,0)</f>
        <v>0</v>
      </c>
      <c r="BI92" s="193">
        <f>IF(N92="nulová",J92,0)</f>
        <v>0</v>
      </c>
      <c r="BJ92" s="23" t="s">
        <v>24</v>
      </c>
      <c r="BK92" s="193">
        <f>ROUND(I92*H92,2)</f>
        <v>0</v>
      </c>
      <c r="BL92" s="23" t="s">
        <v>165</v>
      </c>
      <c r="BM92" s="23" t="s">
        <v>183</v>
      </c>
    </row>
    <row r="93" spans="2:65" s="1" customFormat="1" ht="256.5">
      <c r="B93" s="40"/>
      <c r="C93" s="62"/>
      <c r="D93" s="194" t="s">
        <v>166</v>
      </c>
      <c r="E93" s="62"/>
      <c r="F93" s="195" t="s">
        <v>172</v>
      </c>
      <c r="G93" s="62"/>
      <c r="H93" s="62"/>
      <c r="I93" s="155"/>
      <c r="J93" s="62"/>
      <c r="K93" s="62"/>
      <c r="L93" s="60"/>
      <c r="M93" s="196"/>
      <c r="N93" s="41"/>
      <c r="O93" s="41"/>
      <c r="P93" s="41"/>
      <c r="Q93" s="41"/>
      <c r="R93" s="41"/>
      <c r="S93" s="41"/>
      <c r="T93" s="77"/>
      <c r="AT93" s="23" t="s">
        <v>166</v>
      </c>
      <c r="AU93" s="23" t="s">
        <v>24</v>
      </c>
    </row>
    <row r="94" spans="2:65" s="1" customFormat="1" ht="27">
      <c r="B94" s="40"/>
      <c r="C94" s="62"/>
      <c r="D94" s="197" t="s">
        <v>168</v>
      </c>
      <c r="E94" s="62"/>
      <c r="F94" s="198" t="s">
        <v>478</v>
      </c>
      <c r="G94" s="62"/>
      <c r="H94" s="62"/>
      <c r="I94" s="155"/>
      <c r="J94" s="62"/>
      <c r="K94" s="62"/>
      <c r="L94" s="60"/>
      <c r="M94" s="196"/>
      <c r="N94" s="41"/>
      <c r="O94" s="41"/>
      <c r="P94" s="41"/>
      <c r="Q94" s="41"/>
      <c r="R94" s="41"/>
      <c r="S94" s="41"/>
      <c r="T94" s="77"/>
      <c r="AT94" s="23" t="s">
        <v>168</v>
      </c>
      <c r="AU94" s="23" t="s">
        <v>24</v>
      </c>
    </row>
    <row r="95" spans="2:65" s="1" customFormat="1" ht="44.25" customHeight="1">
      <c r="B95" s="40"/>
      <c r="C95" s="182" t="s">
        <v>185</v>
      </c>
      <c r="D95" s="182" t="s">
        <v>160</v>
      </c>
      <c r="E95" s="183" t="s">
        <v>186</v>
      </c>
      <c r="F95" s="184" t="s">
        <v>187</v>
      </c>
      <c r="G95" s="185" t="s">
        <v>163</v>
      </c>
      <c r="H95" s="186">
        <v>620</v>
      </c>
      <c r="I95" s="187"/>
      <c r="J95" s="188">
        <f>ROUND(I95*H95,2)</f>
        <v>0</v>
      </c>
      <c r="K95" s="184" t="s">
        <v>164</v>
      </c>
      <c r="L95" s="60"/>
      <c r="M95" s="189" t="s">
        <v>22</v>
      </c>
      <c r="N95" s="190" t="s">
        <v>51</v>
      </c>
      <c r="O95" s="41"/>
      <c r="P95" s="191">
        <f>O95*H95</f>
        <v>0</v>
      </c>
      <c r="Q95" s="191">
        <v>0</v>
      </c>
      <c r="R95" s="191">
        <f>Q95*H95</f>
        <v>0</v>
      </c>
      <c r="S95" s="191">
        <v>0.23499999999999999</v>
      </c>
      <c r="T95" s="192">
        <f>S95*H95</f>
        <v>145.69999999999999</v>
      </c>
      <c r="AR95" s="23" t="s">
        <v>165</v>
      </c>
      <c r="AT95" s="23" t="s">
        <v>160</v>
      </c>
      <c r="AU95" s="23" t="s">
        <v>24</v>
      </c>
      <c r="AY95" s="23" t="s">
        <v>159</v>
      </c>
      <c r="BE95" s="193">
        <f>IF(N95="základní",J95,0)</f>
        <v>0</v>
      </c>
      <c r="BF95" s="193">
        <f>IF(N95="snížená",J95,0)</f>
        <v>0</v>
      </c>
      <c r="BG95" s="193">
        <f>IF(N95="zákl. přenesená",J95,0)</f>
        <v>0</v>
      </c>
      <c r="BH95" s="193">
        <f>IF(N95="sníž. přenesená",J95,0)</f>
        <v>0</v>
      </c>
      <c r="BI95" s="193">
        <f>IF(N95="nulová",J95,0)</f>
        <v>0</v>
      </c>
      <c r="BJ95" s="23" t="s">
        <v>24</v>
      </c>
      <c r="BK95" s="193">
        <f>ROUND(I95*H95,2)</f>
        <v>0</v>
      </c>
      <c r="BL95" s="23" t="s">
        <v>165</v>
      </c>
      <c r="BM95" s="23" t="s">
        <v>29</v>
      </c>
    </row>
    <row r="96" spans="2:65" s="1" customFormat="1" ht="256.5">
      <c r="B96" s="40"/>
      <c r="C96" s="62"/>
      <c r="D96" s="194" t="s">
        <v>166</v>
      </c>
      <c r="E96" s="62"/>
      <c r="F96" s="195" t="s">
        <v>172</v>
      </c>
      <c r="G96" s="62"/>
      <c r="H96" s="62"/>
      <c r="I96" s="155"/>
      <c r="J96" s="62"/>
      <c r="K96" s="62"/>
      <c r="L96" s="60"/>
      <c r="M96" s="196"/>
      <c r="N96" s="41"/>
      <c r="O96" s="41"/>
      <c r="P96" s="41"/>
      <c r="Q96" s="41"/>
      <c r="R96" s="41"/>
      <c r="S96" s="41"/>
      <c r="T96" s="77"/>
      <c r="AT96" s="23" t="s">
        <v>166</v>
      </c>
      <c r="AU96" s="23" t="s">
        <v>24</v>
      </c>
    </row>
    <row r="97" spans="2:65" s="1" customFormat="1" ht="27">
      <c r="B97" s="40"/>
      <c r="C97" s="62"/>
      <c r="D97" s="197" t="s">
        <v>168</v>
      </c>
      <c r="E97" s="62"/>
      <c r="F97" s="198" t="s">
        <v>478</v>
      </c>
      <c r="G97" s="62"/>
      <c r="H97" s="62"/>
      <c r="I97" s="155"/>
      <c r="J97" s="62"/>
      <c r="K97" s="62"/>
      <c r="L97" s="60"/>
      <c r="M97" s="196"/>
      <c r="N97" s="41"/>
      <c r="O97" s="41"/>
      <c r="P97" s="41"/>
      <c r="Q97" s="41"/>
      <c r="R97" s="41"/>
      <c r="S97" s="41"/>
      <c r="T97" s="77"/>
      <c r="AT97" s="23" t="s">
        <v>168</v>
      </c>
      <c r="AU97" s="23" t="s">
        <v>24</v>
      </c>
    </row>
    <row r="98" spans="2:65" s="1" customFormat="1" ht="44.25" customHeight="1">
      <c r="B98" s="40"/>
      <c r="C98" s="182" t="s">
        <v>178</v>
      </c>
      <c r="D98" s="182" t="s">
        <v>160</v>
      </c>
      <c r="E98" s="183" t="s">
        <v>188</v>
      </c>
      <c r="F98" s="184" t="s">
        <v>189</v>
      </c>
      <c r="G98" s="185" t="s">
        <v>163</v>
      </c>
      <c r="H98" s="186">
        <v>120</v>
      </c>
      <c r="I98" s="187"/>
      <c r="J98" s="188">
        <f>ROUND(I98*H98,2)</f>
        <v>0</v>
      </c>
      <c r="K98" s="184" t="s">
        <v>164</v>
      </c>
      <c r="L98" s="60"/>
      <c r="M98" s="189" t="s">
        <v>22</v>
      </c>
      <c r="N98" s="190" t="s">
        <v>51</v>
      </c>
      <c r="O98" s="41"/>
      <c r="P98" s="191">
        <f>O98*H98</f>
        <v>0</v>
      </c>
      <c r="Q98" s="191">
        <v>0</v>
      </c>
      <c r="R98" s="191">
        <f>Q98*H98</f>
        <v>0</v>
      </c>
      <c r="S98" s="191">
        <v>0.16</v>
      </c>
      <c r="T98" s="192">
        <f>S98*H98</f>
        <v>19.2</v>
      </c>
      <c r="AR98" s="23" t="s">
        <v>165</v>
      </c>
      <c r="AT98" s="23" t="s">
        <v>160</v>
      </c>
      <c r="AU98" s="23" t="s">
        <v>24</v>
      </c>
      <c r="AY98" s="23" t="s">
        <v>159</v>
      </c>
      <c r="BE98" s="193">
        <f>IF(N98="základní",J98,0)</f>
        <v>0</v>
      </c>
      <c r="BF98" s="193">
        <f>IF(N98="snížená",J98,0)</f>
        <v>0</v>
      </c>
      <c r="BG98" s="193">
        <f>IF(N98="zákl. přenesená",J98,0)</f>
        <v>0</v>
      </c>
      <c r="BH98" s="193">
        <f>IF(N98="sníž. přenesená",J98,0)</f>
        <v>0</v>
      </c>
      <c r="BI98" s="193">
        <f>IF(N98="nulová",J98,0)</f>
        <v>0</v>
      </c>
      <c r="BJ98" s="23" t="s">
        <v>24</v>
      </c>
      <c r="BK98" s="193">
        <f>ROUND(I98*H98,2)</f>
        <v>0</v>
      </c>
      <c r="BL98" s="23" t="s">
        <v>165</v>
      </c>
      <c r="BM98" s="23" t="s">
        <v>190</v>
      </c>
    </row>
    <row r="99" spans="2:65" s="1" customFormat="1" ht="256.5">
      <c r="B99" s="40"/>
      <c r="C99" s="62"/>
      <c r="D99" s="194" t="s">
        <v>166</v>
      </c>
      <c r="E99" s="62"/>
      <c r="F99" s="195" t="s">
        <v>172</v>
      </c>
      <c r="G99" s="62"/>
      <c r="H99" s="62"/>
      <c r="I99" s="155"/>
      <c r="J99" s="62"/>
      <c r="K99" s="62"/>
      <c r="L99" s="60"/>
      <c r="M99" s="196"/>
      <c r="N99" s="41"/>
      <c r="O99" s="41"/>
      <c r="P99" s="41"/>
      <c r="Q99" s="41"/>
      <c r="R99" s="41"/>
      <c r="S99" s="41"/>
      <c r="T99" s="77"/>
      <c r="AT99" s="23" t="s">
        <v>166</v>
      </c>
      <c r="AU99" s="23" t="s">
        <v>24</v>
      </c>
    </row>
    <row r="100" spans="2:65" s="1" customFormat="1" ht="27">
      <c r="B100" s="40"/>
      <c r="C100" s="62"/>
      <c r="D100" s="197" t="s">
        <v>168</v>
      </c>
      <c r="E100" s="62"/>
      <c r="F100" s="198" t="s">
        <v>479</v>
      </c>
      <c r="G100" s="62"/>
      <c r="H100" s="62"/>
      <c r="I100" s="155"/>
      <c r="J100" s="62"/>
      <c r="K100" s="62"/>
      <c r="L100" s="60"/>
      <c r="M100" s="196"/>
      <c r="N100" s="41"/>
      <c r="O100" s="41"/>
      <c r="P100" s="41"/>
      <c r="Q100" s="41"/>
      <c r="R100" s="41"/>
      <c r="S100" s="41"/>
      <c r="T100" s="77"/>
      <c r="AT100" s="23" t="s">
        <v>168</v>
      </c>
      <c r="AU100" s="23" t="s">
        <v>24</v>
      </c>
    </row>
    <row r="101" spans="2:65" s="1" customFormat="1" ht="69.75" customHeight="1">
      <c r="B101" s="40"/>
      <c r="C101" s="182" t="s">
        <v>192</v>
      </c>
      <c r="D101" s="182" t="s">
        <v>160</v>
      </c>
      <c r="E101" s="183" t="s">
        <v>193</v>
      </c>
      <c r="F101" s="184" t="s">
        <v>194</v>
      </c>
      <c r="G101" s="185" t="s">
        <v>163</v>
      </c>
      <c r="H101" s="186">
        <v>110</v>
      </c>
      <c r="I101" s="187"/>
      <c r="J101" s="188">
        <f>ROUND(I101*H101,2)</f>
        <v>0</v>
      </c>
      <c r="K101" s="184" t="s">
        <v>164</v>
      </c>
      <c r="L101" s="60"/>
      <c r="M101" s="189" t="s">
        <v>22</v>
      </c>
      <c r="N101" s="190" t="s">
        <v>51</v>
      </c>
      <c r="O101" s="41"/>
      <c r="P101" s="191">
        <f>O101*H101</f>
        <v>0</v>
      </c>
      <c r="Q101" s="191">
        <v>0</v>
      </c>
      <c r="R101" s="191">
        <f>Q101*H101</f>
        <v>0</v>
      </c>
      <c r="S101" s="191">
        <v>0.40799999999999997</v>
      </c>
      <c r="T101" s="192">
        <f>S101*H101</f>
        <v>44.879999999999995</v>
      </c>
      <c r="AR101" s="23" t="s">
        <v>165</v>
      </c>
      <c r="AT101" s="23" t="s">
        <v>160</v>
      </c>
      <c r="AU101" s="23" t="s">
        <v>24</v>
      </c>
      <c r="AY101" s="23" t="s">
        <v>159</v>
      </c>
      <c r="BE101" s="193">
        <f>IF(N101="základní",J101,0)</f>
        <v>0</v>
      </c>
      <c r="BF101" s="193">
        <f>IF(N101="snížená",J101,0)</f>
        <v>0</v>
      </c>
      <c r="BG101" s="193">
        <f>IF(N101="zákl. přenesená",J101,0)</f>
        <v>0</v>
      </c>
      <c r="BH101" s="193">
        <f>IF(N101="sníž. přenesená",J101,0)</f>
        <v>0</v>
      </c>
      <c r="BI101" s="193">
        <f>IF(N101="nulová",J101,0)</f>
        <v>0</v>
      </c>
      <c r="BJ101" s="23" t="s">
        <v>24</v>
      </c>
      <c r="BK101" s="193">
        <f>ROUND(I101*H101,2)</f>
        <v>0</v>
      </c>
      <c r="BL101" s="23" t="s">
        <v>165</v>
      </c>
      <c r="BM101" s="23" t="s">
        <v>195</v>
      </c>
    </row>
    <row r="102" spans="2:65" s="1" customFormat="1" ht="175.5">
      <c r="B102" s="40"/>
      <c r="C102" s="62"/>
      <c r="D102" s="197" t="s">
        <v>166</v>
      </c>
      <c r="E102" s="62"/>
      <c r="F102" s="198" t="s">
        <v>196</v>
      </c>
      <c r="G102" s="62"/>
      <c r="H102" s="62"/>
      <c r="I102" s="155"/>
      <c r="J102" s="62"/>
      <c r="K102" s="62"/>
      <c r="L102" s="60"/>
      <c r="M102" s="196"/>
      <c r="N102" s="41"/>
      <c r="O102" s="41"/>
      <c r="P102" s="41"/>
      <c r="Q102" s="41"/>
      <c r="R102" s="41"/>
      <c r="S102" s="41"/>
      <c r="T102" s="77"/>
      <c r="AT102" s="23" t="s">
        <v>166</v>
      </c>
      <c r="AU102" s="23" t="s">
        <v>24</v>
      </c>
    </row>
    <row r="103" spans="2:65" s="1" customFormat="1" ht="44.25" customHeight="1">
      <c r="B103" s="40"/>
      <c r="C103" s="182" t="s">
        <v>183</v>
      </c>
      <c r="D103" s="182" t="s">
        <v>160</v>
      </c>
      <c r="E103" s="183" t="s">
        <v>198</v>
      </c>
      <c r="F103" s="184" t="s">
        <v>199</v>
      </c>
      <c r="G103" s="185" t="s">
        <v>200</v>
      </c>
      <c r="H103" s="186">
        <v>24.2</v>
      </c>
      <c r="I103" s="187"/>
      <c r="J103" s="188">
        <f>ROUND(I103*H103,2)</f>
        <v>0</v>
      </c>
      <c r="K103" s="184" t="s">
        <v>164</v>
      </c>
      <c r="L103" s="60"/>
      <c r="M103" s="189" t="s">
        <v>22</v>
      </c>
      <c r="N103" s="190" t="s">
        <v>51</v>
      </c>
      <c r="O103" s="41"/>
      <c r="P103" s="191">
        <f>O103*H103</f>
        <v>0</v>
      </c>
      <c r="Q103" s="191">
        <v>0</v>
      </c>
      <c r="R103" s="191">
        <f>Q103*H103</f>
        <v>0</v>
      </c>
      <c r="S103" s="191">
        <v>0</v>
      </c>
      <c r="T103" s="192">
        <f>S103*H103</f>
        <v>0</v>
      </c>
      <c r="AR103" s="23" t="s">
        <v>165</v>
      </c>
      <c r="AT103" s="23" t="s">
        <v>160</v>
      </c>
      <c r="AU103" s="23" t="s">
        <v>24</v>
      </c>
      <c r="AY103" s="23" t="s">
        <v>159</v>
      </c>
      <c r="BE103" s="193">
        <f>IF(N103="základní",J103,0)</f>
        <v>0</v>
      </c>
      <c r="BF103" s="193">
        <f>IF(N103="snížená",J103,0)</f>
        <v>0</v>
      </c>
      <c r="BG103" s="193">
        <f>IF(N103="zákl. přenesená",J103,0)</f>
        <v>0</v>
      </c>
      <c r="BH103" s="193">
        <f>IF(N103="sníž. přenesená",J103,0)</f>
        <v>0</v>
      </c>
      <c r="BI103" s="193">
        <f>IF(N103="nulová",J103,0)</f>
        <v>0</v>
      </c>
      <c r="BJ103" s="23" t="s">
        <v>24</v>
      </c>
      <c r="BK103" s="193">
        <f>ROUND(I103*H103,2)</f>
        <v>0</v>
      </c>
      <c r="BL103" s="23" t="s">
        <v>165</v>
      </c>
      <c r="BM103" s="23" t="s">
        <v>201</v>
      </c>
    </row>
    <row r="104" spans="2:65" s="1" customFormat="1" ht="270">
      <c r="B104" s="40"/>
      <c r="C104" s="62"/>
      <c r="D104" s="194" t="s">
        <v>166</v>
      </c>
      <c r="E104" s="62"/>
      <c r="F104" s="195" t="s">
        <v>202</v>
      </c>
      <c r="G104" s="62"/>
      <c r="H104" s="62"/>
      <c r="I104" s="155"/>
      <c r="J104" s="62"/>
      <c r="K104" s="62"/>
      <c r="L104" s="60"/>
      <c r="M104" s="196"/>
      <c r="N104" s="41"/>
      <c r="O104" s="41"/>
      <c r="P104" s="41"/>
      <c r="Q104" s="41"/>
      <c r="R104" s="41"/>
      <c r="S104" s="41"/>
      <c r="T104" s="77"/>
      <c r="AT104" s="23" t="s">
        <v>166</v>
      </c>
      <c r="AU104" s="23" t="s">
        <v>24</v>
      </c>
    </row>
    <row r="105" spans="2:65" s="1" customFormat="1" ht="27">
      <c r="B105" s="40"/>
      <c r="C105" s="62"/>
      <c r="D105" s="197" t="s">
        <v>168</v>
      </c>
      <c r="E105" s="62"/>
      <c r="F105" s="198" t="s">
        <v>480</v>
      </c>
      <c r="G105" s="62"/>
      <c r="H105" s="62"/>
      <c r="I105" s="155"/>
      <c r="J105" s="62"/>
      <c r="K105" s="62"/>
      <c r="L105" s="60"/>
      <c r="M105" s="196"/>
      <c r="N105" s="41"/>
      <c r="O105" s="41"/>
      <c r="P105" s="41"/>
      <c r="Q105" s="41"/>
      <c r="R105" s="41"/>
      <c r="S105" s="41"/>
      <c r="T105" s="77"/>
      <c r="AT105" s="23" t="s">
        <v>168</v>
      </c>
      <c r="AU105" s="23" t="s">
        <v>24</v>
      </c>
    </row>
    <row r="106" spans="2:65" s="1" customFormat="1" ht="44.25" customHeight="1">
      <c r="B106" s="40"/>
      <c r="C106" s="182" t="s">
        <v>204</v>
      </c>
      <c r="D106" s="182" t="s">
        <v>160</v>
      </c>
      <c r="E106" s="183" t="s">
        <v>205</v>
      </c>
      <c r="F106" s="184" t="s">
        <v>206</v>
      </c>
      <c r="G106" s="185" t="s">
        <v>200</v>
      </c>
      <c r="H106" s="186">
        <v>48.4</v>
      </c>
      <c r="I106" s="187"/>
      <c r="J106" s="188">
        <f>ROUND(I106*H106,2)</f>
        <v>0</v>
      </c>
      <c r="K106" s="184" t="s">
        <v>164</v>
      </c>
      <c r="L106" s="60"/>
      <c r="M106" s="189" t="s">
        <v>22</v>
      </c>
      <c r="N106" s="190" t="s">
        <v>51</v>
      </c>
      <c r="O106" s="41"/>
      <c r="P106" s="191">
        <f>O106*H106</f>
        <v>0</v>
      </c>
      <c r="Q106" s="191">
        <v>0</v>
      </c>
      <c r="R106" s="191">
        <f>Q106*H106</f>
        <v>0</v>
      </c>
      <c r="S106" s="191">
        <v>0</v>
      </c>
      <c r="T106" s="192">
        <f>S106*H106</f>
        <v>0</v>
      </c>
      <c r="AR106" s="23" t="s">
        <v>165</v>
      </c>
      <c r="AT106" s="23" t="s">
        <v>160</v>
      </c>
      <c r="AU106" s="23" t="s">
        <v>24</v>
      </c>
      <c r="AY106" s="23" t="s">
        <v>159</v>
      </c>
      <c r="BE106" s="193">
        <f>IF(N106="základní",J106,0)</f>
        <v>0</v>
      </c>
      <c r="BF106" s="193">
        <f>IF(N106="snížená",J106,0)</f>
        <v>0</v>
      </c>
      <c r="BG106" s="193">
        <f>IF(N106="zákl. přenesená",J106,0)</f>
        <v>0</v>
      </c>
      <c r="BH106" s="193">
        <f>IF(N106="sníž. přenesená",J106,0)</f>
        <v>0</v>
      </c>
      <c r="BI106" s="193">
        <f>IF(N106="nulová",J106,0)</f>
        <v>0</v>
      </c>
      <c r="BJ106" s="23" t="s">
        <v>24</v>
      </c>
      <c r="BK106" s="193">
        <f>ROUND(I106*H106,2)</f>
        <v>0</v>
      </c>
      <c r="BL106" s="23" t="s">
        <v>165</v>
      </c>
      <c r="BM106" s="23" t="s">
        <v>207</v>
      </c>
    </row>
    <row r="107" spans="2:65" s="1" customFormat="1" ht="189">
      <c r="B107" s="40"/>
      <c r="C107" s="62"/>
      <c r="D107" s="197" t="s">
        <v>166</v>
      </c>
      <c r="E107" s="62"/>
      <c r="F107" s="198" t="s">
        <v>208</v>
      </c>
      <c r="G107" s="62"/>
      <c r="H107" s="62"/>
      <c r="I107" s="155"/>
      <c r="J107" s="62"/>
      <c r="K107" s="62"/>
      <c r="L107" s="60"/>
      <c r="M107" s="196"/>
      <c r="N107" s="41"/>
      <c r="O107" s="41"/>
      <c r="P107" s="41"/>
      <c r="Q107" s="41"/>
      <c r="R107" s="41"/>
      <c r="S107" s="41"/>
      <c r="T107" s="77"/>
      <c r="AT107" s="23" t="s">
        <v>166</v>
      </c>
      <c r="AU107" s="23" t="s">
        <v>24</v>
      </c>
    </row>
    <row r="108" spans="2:65" s="1" customFormat="1" ht="31.5" customHeight="1">
      <c r="B108" s="40"/>
      <c r="C108" s="182" t="s">
        <v>29</v>
      </c>
      <c r="D108" s="182" t="s">
        <v>160</v>
      </c>
      <c r="E108" s="183" t="s">
        <v>210</v>
      </c>
      <c r="F108" s="184" t="s">
        <v>211</v>
      </c>
      <c r="G108" s="185" t="s">
        <v>200</v>
      </c>
      <c r="H108" s="186">
        <v>24.2</v>
      </c>
      <c r="I108" s="187"/>
      <c r="J108" s="188">
        <f>ROUND(I108*H108,2)</f>
        <v>0</v>
      </c>
      <c r="K108" s="184" t="s">
        <v>164</v>
      </c>
      <c r="L108" s="60"/>
      <c r="M108" s="189" t="s">
        <v>22</v>
      </c>
      <c r="N108" s="190" t="s">
        <v>51</v>
      </c>
      <c r="O108" s="41"/>
      <c r="P108" s="191">
        <f>O108*H108</f>
        <v>0</v>
      </c>
      <c r="Q108" s="191">
        <v>0</v>
      </c>
      <c r="R108" s="191">
        <f>Q108*H108</f>
        <v>0</v>
      </c>
      <c r="S108" s="191">
        <v>0</v>
      </c>
      <c r="T108" s="192">
        <f>S108*H108</f>
        <v>0</v>
      </c>
      <c r="AR108" s="23" t="s">
        <v>165</v>
      </c>
      <c r="AT108" s="23" t="s">
        <v>160</v>
      </c>
      <c r="AU108" s="23" t="s">
        <v>24</v>
      </c>
      <c r="AY108" s="23" t="s">
        <v>159</v>
      </c>
      <c r="BE108" s="193">
        <f>IF(N108="základní",J108,0)</f>
        <v>0</v>
      </c>
      <c r="BF108" s="193">
        <f>IF(N108="snížená",J108,0)</f>
        <v>0</v>
      </c>
      <c r="BG108" s="193">
        <f>IF(N108="zákl. přenesená",J108,0)</f>
        <v>0</v>
      </c>
      <c r="BH108" s="193">
        <f>IF(N108="sníž. přenesená",J108,0)</f>
        <v>0</v>
      </c>
      <c r="BI108" s="193">
        <f>IF(N108="nulová",J108,0)</f>
        <v>0</v>
      </c>
      <c r="BJ108" s="23" t="s">
        <v>24</v>
      </c>
      <c r="BK108" s="193">
        <f>ROUND(I108*H108,2)</f>
        <v>0</v>
      </c>
      <c r="BL108" s="23" t="s">
        <v>165</v>
      </c>
      <c r="BM108" s="23" t="s">
        <v>212</v>
      </c>
    </row>
    <row r="109" spans="2:65" s="1" customFormat="1" ht="148.5">
      <c r="B109" s="40"/>
      <c r="C109" s="62"/>
      <c r="D109" s="197" t="s">
        <v>166</v>
      </c>
      <c r="E109" s="62"/>
      <c r="F109" s="198" t="s">
        <v>213</v>
      </c>
      <c r="G109" s="62"/>
      <c r="H109" s="62"/>
      <c r="I109" s="155"/>
      <c r="J109" s="62"/>
      <c r="K109" s="62"/>
      <c r="L109" s="60"/>
      <c r="M109" s="196"/>
      <c r="N109" s="41"/>
      <c r="O109" s="41"/>
      <c r="P109" s="41"/>
      <c r="Q109" s="41"/>
      <c r="R109" s="41"/>
      <c r="S109" s="41"/>
      <c r="T109" s="77"/>
      <c r="AT109" s="23" t="s">
        <v>166</v>
      </c>
      <c r="AU109" s="23" t="s">
        <v>24</v>
      </c>
    </row>
    <row r="110" spans="2:65" s="1" customFormat="1" ht="44.25" customHeight="1">
      <c r="B110" s="40"/>
      <c r="C110" s="182" t="s">
        <v>214</v>
      </c>
      <c r="D110" s="182" t="s">
        <v>160</v>
      </c>
      <c r="E110" s="183" t="s">
        <v>215</v>
      </c>
      <c r="F110" s="184" t="s">
        <v>216</v>
      </c>
      <c r="G110" s="185" t="s">
        <v>200</v>
      </c>
      <c r="H110" s="186">
        <v>24.2</v>
      </c>
      <c r="I110" s="187"/>
      <c r="J110" s="188">
        <f>ROUND(I110*H110,2)</f>
        <v>0</v>
      </c>
      <c r="K110" s="184" t="s">
        <v>164</v>
      </c>
      <c r="L110" s="60"/>
      <c r="M110" s="189" t="s">
        <v>22</v>
      </c>
      <c r="N110" s="190" t="s">
        <v>51</v>
      </c>
      <c r="O110" s="41"/>
      <c r="P110" s="191">
        <f>O110*H110</f>
        <v>0</v>
      </c>
      <c r="Q110" s="191">
        <v>0</v>
      </c>
      <c r="R110" s="191">
        <f>Q110*H110</f>
        <v>0</v>
      </c>
      <c r="S110" s="191">
        <v>0</v>
      </c>
      <c r="T110" s="192">
        <f>S110*H110</f>
        <v>0</v>
      </c>
      <c r="AR110" s="23" t="s">
        <v>165</v>
      </c>
      <c r="AT110" s="23" t="s">
        <v>160</v>
      </c>
      <c r="AU110" s="23" t="s">
        <v>24</v>
      </c>
      <c r="AY110" s="23" t="s">
        <v>159</v>
      </c>
      <c r="BE110" s="193">
        <f>IF(N110="základní",J110,0)</f>
        <v>0</v>
      </c>
      <c r="BF110" s="193">
        <f>IF(N110="snížená",J110,0)</f>
        <v>0</v>
      </c>
      <c r="BG110" s="193">
        <f>IF(N110="zákl. přenesená",J110,0)</f>
        <v>0</v>
      </c>
      <c r="BH110" s="193">
        <f>IF(N110="sníž. přenesená",J110,0)</f>
        <v>0</v>
      </c>
      <c r="BI110" s="193">
        <f>IF(N110="nulová",J110,0)</f>
        <v>0</v>
      </c>
      <c r="BJ110" s="23" t="s">
        <v>24</v>
      </c>
      <c r="BK110" s="193">
        <f>ROUND(I110*H110,2)</f>
        <v>0</v>
      </c>
      <c r="BL110" s="23" t="s">
        <v>165</v>
      </c>
      <c r="BM110" s="23" t="s">
        <v>217</v>
      </c>
    </row>
    <row r="111" spans="2:65" s="1" customFormat="1" ht="409.5">
      <c r="B111" s="40"/>
      <c r="C111" s="62"/>
      <c r="D111" s="197" t="s">
        <v>166</v>
      </c>
      <c r="E111" s="62"/>
      <c r="F111" s="198" t="s">
        <v>218</v>
      </c>
      <c r="G111" s="62"/>
      <c r="H111" s="62"/>
      <c r="I111" s="155"/>
      <c r="J111" s="62"/>
      <c r="K111" s="62"/>
      <c r="L111" s="60"/>
      <c r="M111" s="196"/>
      <c r="N111" s="41"/>
      <c r="O111" s="41"/>
      <c r="P111" s="41"/>
      <c r="Q111" s="41"/>
      <c r="R111" s="41"/>
      <c r="S111" s="41"/>
      <c r="T111" s="77"/>
      <c r="AT111" s="23" t="s">
        <v>166</v>
      </c>
      <c r="AU111" s="23" t="s">
        <v>24</v>
      </c>
    </row>
    <row r="112" spans="2:65" s="1" customFormat="1" ht="44.25" customHeight="1">
      <c r="B112" s="40"/>
      <c r="C112" s="182" t="s">
        <v>190</v>
      </c>
      <c r="D112" s="182" t="s">
        <v>160</v>
      </c>
      <c r="E112" s="183" t="s">
        <v>220</v>
      </c>
      <c r="F112" s="184" t="s">
        <v>221</v>
      </c>
      <c r="G112" s="185" t="s">
        <v>200</v>
      </c>
      <c r="H112" s="186">
        <v>511.25</v>
      </c>
      <c r="I112" s="187"/>
      <c r="J112" s="188">
        <f>ROUND(I112*H112,2)</f>
        <v>0</v>
      </c>
      <c r="K112" s="184" t="s">
        <v>164</v>
      </c>
      <c r="L112" s="60"/>
      <c r="M112" s="189" t="s">
        <v>22</v>
      </c>
      <c r="N112" s="190" t="s">
        <v>51</v>
      </c>
      <c r="O112" s="41"/>
      <c r="P112" s="191">
        <f>O112*H112</f>
        <v>0</v>
      </c>
      <c r="Q112" s="191">
        <v>0</v>
      </c>
      <c r="R112" s="191">
        <f>Q112*H112</f>
        <v>0</v>
      </c>
      <c r="S112" s="191">
        <v>0</v>
      </c>
      <c r="T112" s="192">
        <f>S112*H112</f>
        <v>0</v>
      </c>
      <c r="AR112" s="23" t="s">
        <v>165</v>
      </c>
      <c r="AT112" s="23" t="s">
        <v>160</v>
      </c>
      <c r="AU112" s="23" t="s">
        <v>24</v>
      </c>
      <c r="AY112" s="23" t="s">
        <v>159</v>
      </c>
      <c r="BE112" s="193">
        <f>IF(N112="základní",J112,0)</f>
        <v>0</v>
      </c>
      <c r="BF112" s="193">
        <f>IF(N112="snížená",J112,0)</f>
        <v>0</v>
      </c>
      <c r="BG112" s="193">
        <f>IF(N112="zákl. přenesená",J112,0)</f>
        <v>0</v>
      </c>
      <c r="BH112" s="193">
        <f>IF(N112="sníž. přenesená",J112,0)</f>
        <v>0</v>
      </c>
      <c r="BI112" s="193">
        <f>IF(N112="nulová",J112,0)</f>
        <v>0</v>
      </c>
      <c r="BJ112" s="23" t="s">
        <v>24</v>
      </c>
      <c r="BK112" s="193">
        <f>ROUND(I112*H112,2)</f>
        <v>0</v>
      </c>
      <c r="BL112" s="23" t="s">
        <v>165</v>
      </c>
      <c r="BM112" s="23" t="s">
        <v>222</v>
      </c>
    </row>
    <row r="113" spans="2:65" s="1" customFormat="1" ht="229.5">
      <c r="B113" s="40"/>
      <c r="C113" s="62"/>
      <c r="D113" s="197" t="s">
        <v>166</v>
      </c>
      <c r="E113" s="62"/>
      <c r="F113" s="198" t="s">
        <v>223</v>
      </c>
      <c r="G113" s="62"/>
      <c r="H113" s="62"/>
      <c r="I113" s="155"/>
      <c r="J113" s="62"/>
      <c r="K113" s="62"/>
      <c r="L113" s="60"/>
      <c r="M113" s="196"/>
      <c r="N113" s="41"/>
      <c r="O113" s="41"/>
      <c r="P113" s="41"/>
      <c r="Q113" s="41"/>
      <c r="R113" s="41"/>
      <c r="S113" s="41"/>
      <c r="T113" s="77"/>
      <c r="AT113" s="23" t="s">
        <v>166</v>
      </c>
      <c r="AU113" s="23" t="s">
        <v>24</v>
      </c>
    </row>
    <row r="114" spans="2:65" s="1" customFormat="1" ht="31.5" customHeight="1">
      <c r="B114" s="40"/>
      <c r="C114" s="182" t="s">
        <v>225</v>
      </c>
      <c r="D114" s="182" t="s">
        <v>160</v>
      </c>
      <c r="E114" s="183" t="s">
        <v>226</v>
      </c>
      <c r="F114" s="184" t="s">
        <v>227</v>
      </c>
      <c r="G114" s="185" t="s">
        <v>163</v>
      </c>
      <c r="H114" s="186">
        <v>3255</v>
      </c>
      <c r="I114" s="187"/>
      <c r="J114" s="188">
        <f>ROUND(I114*H114,2)</f>
        <v>0</v>
      </c>
      <c r="K114" s="184" t="s">
        <v>164</v>
      </c>
      <c r="L114" s="60"/>
      <c r="M114" s="189" t="s">
        <v>22</v>
      </c>
      <c r="N114" s="190" t="s">
        <v>51</v>
      </c>
      <c r="O114" s="41"/>
      <c r="P114" s="191">
        <f>O114*H114</f>
        <v>0</v>
      </c>
      <c r="Q114" s="191">
        <v>0</v>
      </c>
      <c r="R114" s="191">
        <f>Q114*H114</f>
        <v>0</v>
      </c>
      <c r="S114" s="191">
        <v>0</v>
      </c>
      <c r="T114" s="192">
        <f>S114*H114</f>
        <v>0</v>
      </c>
      <c r="AR114" s="23" t="s">
        <v>165</v>
      </c>
      <c r="AT114" s="23" t="s">
        <v>160</v>
      </c>
      <c r="AU114" s="23" t="s">
        <v>24</v>
      </c>
      <c r="AY114" s="23" t="s">
        <v>159</v>
      </c>
      <c r="BE114" s="193">
        <f>IF(N114="základní",J114,0)</f>
        <v>0</v>
      </c>
      <c r="BF114" s="193">
        <f>IF(N114="snížená",J114,0)</f>
        <v>0</v>
      </c>
      <c r="BG114" s="193">
        <f>IF(N114="zákl. přenesená",J114,0)</f>
        <v>0</v>
      </c>
      <c r="BH114" s="193">
        <f>IF(N114="sníž. přenesená",J114,0)</f>
        <v>0</v>
      </c>
      <c r="BI114" s="193">
        <f>IF(N114="nulová",J114,0)</f>
        <v>0</v>
      </c>
      <c r="BJ114" s="23" t="s">
        <v>24</v>
      </c>
      <c r="BK114" s="193">
        <f>ROUND(I114*H114,2)</f>
        <v>0</v>
      </c>
      <c r="BL114" s="23" t="s">
        <v>165</v>
      </c>
      <c r="BM114" s="23" t="s">
        <v>228</v>
      </c>
    </row>
    <row r="115" spans="2:65" s="1" customFormat="1" ht="121.5">
      <c r="B115" s="40"/>
      <c r="C115" s="62"/>
      <c r="D115" s="194" t="s">
        <v>166</v>
      </c>
      <c r="E115" s="62"/>
      <c r="F115" s="195" t="s">
        <v>229</v>
      </c>
      <c r="G115" s="62"/>
      <c r="H115" s="62"/>
      <c r="I115" s="155"/>
      <c r="J115" s="62"/>
      <c r="K115" s="62"/>
      <c r="L115" s="60"/>
      <c r="M115" s="196"/>
      <c r="N115" s="41"/>
      <c r="O115" s="41"/>
      <c r="P115" s="41"/>
      <c r="Q115" s="41"/>
      <c r="R115" s="41"/>
      <c r="S115" s="41"/>
      <c r="T115" s="77"/>
      <c r="AT115" s="23" t="s">
        <v>166</v>
      </c>
      <c r="AU115" s="23" t="s">
        <v>24</v>
      </c>
    </row>
    <row r="116" spans="2:65" s="1" customFormat="1" ht="27">
      <c r="B116" s="40"/>
      <c r="C116" s="62"/>
      <c r="D116" s="197" t="s">
        <v>168</v>
      </c>
      <c r="E116" s="62"/>
      <c r="F116" s="198" t="s">
        <v>481</v>
      </c>
      <c r="G116" s="62"/>
      <c r="H116" s="62"/>
      <c r="I116" s="155"/>
      <c r="J116" s="62"/>
      <c r="K116" s="62"/>
      <c r="L116" s="60"/>
      <c r="M116" s="196"/>
      <c r="N116" s="41"/>
      <c r="O116" s="41"/>
      <c r="P116" s="41"/>
      <c r="Q116" s="41"/>
      <c r="R116" s="41"/>
      <c r="S116" s="41"/>
      <c r="T116" s="77"/>
      <c r="AT116" s="23" t="s">
        <v>168</v>
      </c>
      <c r="AU116" s="23" t="s">
        <v>24</v>
      </c>
    </row>
    <row r="117" spans="2:65" s="1" customFormat="1" ht="22.5" customHeight="1">
      <c r="B117" s="40"/>
      <c r="C117" s="182" t="s">
        <v>195</v>
      </c>
      <c r="D117" s="182" t="s">
        <v>160</v>
      </c>
      <c r="E117" s="183" t="s">
        <v>231</v>
      </c>
      <c r="F117" s="184" t="s">
        <v>232</v>
      </c>
      <c r="G117" s="185" t="s">
        <v>163</v>
      </c>
      <c r="H117" s="186">
        <v>3255</v>
      </c>
      <c r="I117" s="187"/>
      <c r="J117" s="188">
        <f>ROUND(I117*H117,2)</f>
        <v>0</v>
      </c>
      <c r="K117" s="184" t="s">
        <v>164</v>
      </c>
      <c r="L117" s="60"/>
      <c r="M117" s="189" t="s">
        <v>22</v>
      </c>
      <c r="N117" s="190" t="s">
        <v>51</v>
      </c>
      <c r="O117" s="41"/>
      <c r="P117" s="191">
        <f>O117*H117</f>
        <v>0</v>
      </c>
      <c r="Q117" s="191">
        <v>1.2700000000000001E-3</v>
      </c>
      <c r="R117" s="191">
        <f>Q117*H117</f>
        <v>4.1338500000000007</v>
      </c>
      <c r="S117" s="191">
        <v>0</v>
      </c>
      <c r="T117" s="192">
        <f>S117*H117</f>
        <v>0</v>
      </c>
      <c r="AR117" s="23" t="s">
        <v>165</v>
      </c>
      <c r="AT117" s="23" t="s">
        <v>160</v>
      </c>
      <c r="AU117" s="23" t="s">
        <v>24</v>
      </c>
      <c r="AY117" s="23" t="s">
        <v>159</v>
      </c>
      <c r="BE117" s="193">
        <f>IF(N117="základní",J117,0)</f>
        <v>0</v>
      </c>
      <c r="BF117" s="193">
        <f>IF(N117="snížená",J117,0)</f>
        <v>0</v>
      </c>
      <c r="BG117" s="193">
        <f>IF(N117="zákl. přenesená",J117,0)</f>
        <v>0</v>
      </c>
      <c r="BH117" s="193">
        <f>IF(N117="sníž. přenesená",J117,0)</f>
        <v>0</v>
      </c>
      <c r="BI117" s="193">
        <f>IF(N117="nulová",J117,0)</f>
        <v>0</v>
      </c>
      <c r="BJ117" s="23" t="s">
        <v>24</v>
      </c>
      <c r="BK117" s="193">
        <f>ROUND(I117*H117,2)</f>
        <v>0</v>
      </c>
      <c r="BL117" s="23" t="s">
        <v>165</v>
      </c>
      <c r="BM117" s="23" t="s">
        <v>233</v>
      </c>
    </row>
    <row r="118" spans="2:65" s="1" customFormat="1" ht="67.5">
      <c r="B118" s="40"/>
      <c r="C118" s="62"/>
      <c r="D118" s="197" t="s">
        <v>166</v>
      </c>
      <c r="E118" s="62"/>
      <c r="F118" s="198" t="s">
        <v>234</v>
      </c>
      <c r="G118" s="62"/>
      <c r="H118" s="62"/>
      <c r="I118" s="155"/>
      <c r="J118" s="62"/>
      <c r="K118" s="62"/>
      <c r="L118" s="60"/>
      <c r="M118" s="196"/>
      <c r="N118" s="41"/>
      <c r="O118" s="41"/>
      <c r="P118" s="41"/>
      <c r="Q118" s="41"/>
      <c r="R118" s="41"/>
      <c r="S118" s="41"/>
      <c r="T118" s="77"/>
      <c r="AT118" s="23" t="s">
        <v>166</v>
      </c>
      <c r="AU118" s="23" t="s">
        <v>24</v>
      </c>
    </row>
    <row r="119" spans="2:65" s="1" customFormat="1" ht="22.5" customHeight="1">
      <c r="B119" s="40"/>
      <c r="C119" s="199" t="s">
        <v>10</v>
      </c>
      <c r="D119" s="199" t="s">
        <v>235</v>
      </c>
      <c r="E119" s="200" t="s">
        <v>236</v>
      </c>
      <c r="F119" s="201" t="s">
        <v>237</v>
      </c>
      <c r="G119" s="202" t="s">
        <v>238</v>
      </c>
      <c r="H119" s="203">
        <v>97.65</v>
      </c>
      <c r="I119" s="204"/>
      <c r="J119" s="205">
        <f>ROUND(I119*H119,2)</f>
        <v>0</v>
      </c>
      <c r="K119" s="201" t="s">
        <v>22</v>
      </c>
      <c r="L119" s="206"/>
      <c r="M119" s="207" t="s">
        <v>22</v>
      </c>
      <c r="N119" s="208" t="s">
        <v>51</v>
      </c>
      <c r="O119" s="41"/>
      <c r="P119" s="191">
        <f>O119*H119</f>
        <v>0</v>
      </c>
      <c r="Q119" s="191">
        <v>1E-3</v>
      </c>
      <c r="R119" s="191">
        <f>Q119*H119</f>
        <v>9.7650000000000015E-2</v>
      </c>
      <c r="S119" s="191">
        <v>0</v>
      </c>
      <c r="T119" s="192">
        <f>S119*H119</f>
        <v>0</v>
      </c>
      <c r="AR119" s="23" t="s">
        <v>183</v>
      </c>
      <c r="AT119" s="23" t="s">
        <v>235</v>
      </c>
      <c r="AU119" s="23" t="s">
        <v>24</v>
      </c>
      <c r="AY119" s="23" t="s">
        <v>159</v>
      </c>
      <c r="BE119" s="193">
        <f>IF(N119="základní",J119,0)</f>
        <v>0</v>
      </c>
      <c r="BF119" s="193">
        <f>IF(N119="snížená",J119,0)</f>
        <v>0</v>
      </c>
      <c r="BG119" s="193">
        <f>IF(N119="zákl. přenesená",J119,0)</f>
        <v>0</v>
      </c>
      <c r="BH119" s="193">
        <f>IF(N119="sníž. přenesená",J119,0)</f>
        <v>0</v>
      </c>
      <c r="BI119" s="193">
        <f>IF(N119="nulová",J119,0)</f>
        <v>0</v>
      </c>
      <c r="BJ119" s="23" t="s">
        <v>24</v>
      </c>
      <c r="BK119" s="193">
        <f>ROUND(I119*H119,2)</f>
        <v>0</v>
      </c>
      <c r="BL119" s="23" t="s">
        <v>165</v>
      </c>
      <c r="BM119" s="23" t="s">
        <v>239</v>
      </c>
    </row>
    <row r="120" spans="2:65" s="1" customFormat="1" ht="22.5" customHeight="1">
      <c r="B120" s="40"/>
      <c r="C120" s="182" t="s">
        <v>201</v>
      </c>
      <c r="D120" s="182" t="s">
        <v>160</v>
      </c>
      <c r="E120" s="183" t="s">
        <v>240</v>
      </c>
      <c r="F120" s="184" t="s">
        <v>241</v>
      </c>
      <c r="G120" s="185" t="s">
        <v>163</v>
      </c>
      <c r="H120" s="186">
        <v>3255</v>
      </c>
      <c r="I120" s="187"/>
      <c r="J120" s="188">
        <f>ROUND(I120*H120,2)</f>
        <v>0</v>
      </c>
      <c r="K120" s="184" t="s">
        <v>164</v>
      </c>
      <c r="L120" s="60"/>
      <c r="M120" s="189" t="s">
        <v>22</v>
      </c>
      <c r="N120" s="190" t="s">
        <v>51</v>
      </c>
      <c r="O120" s="41"/>
      <c r="P120" s="191">
        <f>O120*H120</f>
        <v>0</v>
      </c>
      <c r="Q120" s="191">
        <v>0</v>
      </c>
      <c r="R120" s="191">
        <f>Q120*H120</f>
        <v>0</v>
      </c>
      <c r="S120" s="191">
        <v>0</v>
      </c>
      <c r="T120" s="192">
        <f>S120*H120</f>
        <v>0</v>
      </c>
      <c r="AR120" s="23" t="s">
        <v>165</v>
      </c>
      <c r="AT120" s="23" t="s">
        <v>160</v>
      </c>
      <c r="AU120" s="23" t="s">
        <v>24</v>
      </c>
      <c r="AY120" s="23" t="s">
        <v>159</v>
      </c>
      <c r="BE120" s="193">
        <f>IF(N120="základní",J120,0)</f>
        <v>0</v>
      </c>
      <c r="BF120" s="193">
        <f>IF(N120="snížená",J120,0)</f>
        <v>0</v>
      </c>
      <c r="BG120" s="193">
        <f>IF(N120="zákl. přenesená",J120,0)</f>
        <v>0</v>
      </c>
      <c r="BH120" s="193">
        <f>IF(N120="sníž. přenesená",J120,0)</f>
        <v>0</v>
      </c>
      <c r="BI120" s="193">
        <f>IF(N120="nulová",J120,0)</f>
        <v>0</v>
      </c>
      <c r="BJ120" s="23" t="s">
        <v>24</v>
      </c>
      <c r="BK120" s="193">
        <f>ROUND(I120*H120,2)</f>
        <v>0</v>
      </c>
      <c r="BL120" s="23" t="s">
        <v>165</v>
      </c>
      <c r="BM120" s="23" t="s">
        <v>242</v>
      </c>
    </row>
    <row r="121" spans="2:65" s="1" customFormat="1" ht="135">
      <c r="B121" s="40"/>
      <c r="C121" s="62"/>
      <c r="D121" s="197" t="s">
        <v>166</v>
      </c>
      <c r="E121" s="62"/>
      <c r="F121" s="198" t="s">
        <v>243</v>
      </c>
      <c r="G121" s="62"/>
      <c r="H121" s="62"/>
      <c r="I121" s="155"/>
      <c r="J121" s="62"/>
      <c r="K121" s="62"/>
      <c r="L121" s="60"/>
      <c r="M121" s="196"/>
      <c r="N121" s="41"/>
      <c r="O121" s="41"/>
      <c r="P121" s="41"/>
      <c r="Q121" s="41"/>
      <c r="R121" s="41"/>
      <c r="S121" s="41"/>
      <c r="T121" s="77"/>
      <c r="AT121" s="23" t="s">
        <v>166</v>
      </c>
      <c r="AU121" s="23" t="s">
        <v>24</v>
      </c>
    </row>
    <row r="122" spans="2:65" s="1" customFormat="1" ht="31.5" customHeight="1">
      <c r="B122" s="40"/>
      <c r="C122" s="182" t="s">
        <v>244</v>
      </c>
      <c r="D122" s="182" t="s">
        <v>160</v>
      </c>
      <c r="E122" s="183" t="s">
        <v>245</v>
      </c>
      <c r="F122" s="184" t="s">
        <v>246</v>
      </c>
      <c r="G122" s="185" t="s">
        <v>163</v>
      </c>
      <c r="H122" s="186">
        <v>3255</v>
      </c>
      <c r="I122" s="187"/>
      <c r="J122" s="188">
        <f>ROUND(I122*H122,2)</f>
        <v>0</v>
      </c>
      <c r="K122" s="184" t="s">
        <v>164</v>
      </c>
      <c r="L122" s="60"/>
      <c r="M122" s="189" t="s">
        <v>22</v>
      </c>
      <c r="N122" s="190" t="s">
        <v>51</v>
      </c>
      <c r="O122" s="41"/>
      <c r="P122" s="191">
        <f>O122*H122</f>
        <v>0</v>
      </c>
      <c r="Q122" s="191">
        <v>0</v>
      </c>
      <c r="R122" s="191">
        <f>Q122*H122</f>
        <v>0</v>
      </c>
      <c r="S122" s="191">
        <v>0</v>
      </c>
      <c r="T122" s="192">
        <f>S122*H122</f>
        <v>0</v>
      </c>
      <c r="AR122" s="23" t="s">
        <v>165</v>
      </c>
      <c r="AT122" s="23" t="s">
        <v>160</v>
      </c>
      <c r="AU122" s="23" t="s">
        <v>24</v>
      </c>
      <c r="AY122" s="23" t="s">
        <v>159</v>
      </c>
      <c r="BE122" s="193">
        <f>IF(N122="základní",J122,0)</f>
        <v>0</v>
      </c>
      <c r="BF122" s="193">
        <f>IF(N122="snížená",J122,0)</f>
        <v>0</v>
      </c>
      <c r="BG122" s="193">
        <f>IF(N122="zákl. přenesená",J122,0)</f>
        <v>0</v>
      </c>
      <c r="BH122" s="193">
        <f>IF(N122="sníž. přenesená",J122,0)</f>
        <v>0</v>
      </c>
      <c r="BI122" s="193">
        <f>IF(N122="nulová",J122,0)</f>
        <v>0</v>
      </c>
      <c r="BJ122" s="23" t="s">
        <v>24</v>
      </c>
      <c r="BK122" s="193">
        <f>ROUND(I122*H122,2)</f>
        <v>0</v>
      </c>
      <c r="BL122" s="23" t="s">
        <v>165</v>
      </c>
      <c r="BM122" s="23" t="s">
        <v>247</v>
      </c>
    </row>
    <row r="123" spans="2:65" s="1" customFormat="1" ht="121.5">
      <c r="B123" s="40"/>
      <c r="C123" s="62"/>
      <c r="D123" s="197" t="s">
        <v>166</v>
      </c>
      <c r="E123" s="62"/>
      <c r="F123" s="198" t="s">
        <v>248</v>
      </c>
      <c r="G123" s="62"/>
      <c r="H123" s="62"/>
      <c r="I123" s="155"/>
      <c r="J123" s="62"/>
      <c r="K123" s="62"/>
      <c r="L123" s="60"/>
      <c r="M123" s="196"/>
      <c r="N123" s="41"/>
      <c r="O123" s="41"/>
      <c r="P123" s="41"/>
      <c r="Q123" s="41"/>
      <c r="R123" s="41"/>
      <c r="S123" s="41"/>
      <c r="T123" s="77"/>
      <c r="AT123" s="23" t="s">
        <v>166</v>
      </c>
      <c r="AU123" s="23" t="s">
        <v>24</v>
      </c>
    </row>
    <row r="124" spans="2:65" s="1" customFormat="1" ht="22.5" customHeight="1">
      <c r="B124" s="40"/>
      <c r="C124" s="199" t="s">
        <v>207</v>
      </c>
      <c r="D124" s="199" t="s">
        <v>235</v>
      </c>
      <c r="E124" s="200" t="s">
        <v>249</v>
      </c>
      <c r="F124" s="201" t="s">
        <v>250</v>
      </c>
      <c r="G124" s="202" t="s">
        <v>251</v>
      </c>
      <c r="H124" s="203">
        <v>1.9530000000000001</v>
      </c>
      <c r="I124" s="204"/>
      <c r="J124" s="205">
        <f>ROUND(I124*H124,2)</f>
        <v>0</v>
      </c>
      <c r="K124" s="201" t="s">
        <v>22</v>
      </c>
      <c r="L124" s="206"/>
      <c r="M124" s="207" t="s">
        <v>22</v>
      </c>
      <c r="N124" s="208" t="s">
        <v>51</v>
      </c>
      <c r="O124" s="41"/>
      <c r="P124" s="191">
        <f>O124*H124</f>
        <v>0</v>
      </c>
      <c r="Q124" s="191">
        <v>1E-3</v>
      </c>
      <c r="R124" s="191">
        <f>Q124*H124</f>
        <v>1.9530000000000001E-3</v>
      </c>
      <c r="S124" s="191">
        <v>0</v>
      </c>
      <c r="T124" s="192">
        <f>S124*H124</f>
        <v>0</v>
      </c>
      <c r="AR124" s="23" t="s">
        <v>183</v>
      </c>
      <c r="AT124" s="23" t="s">
        <v>235</v>
      </c>
      <c r="AU124" s="23" t="s">
        <v>24</v>
      </c>
      <c r="AY124" s="23" t="s">
        <v>159</v>
      </c>
      <c r="BE124" s="193">
        <f>IF(N124="základní",J124,0)</f>
        <v>0</v>
      </c>
      <c r="BF124" s="193">
        <f>IF(N124="snížená",J124,0)</f>
        <v>0</v>
      </c>
      <c r="BG124" s="193">
        <f>IF(N124="zákl. přenesená",J124,0)</f>
        <v>0</v>
      </c>
      <c r="BH124" s="193">
        <f>IF(N124="sníž. přenesená",J124,0)</f>
        <v>0</v>
      </c>
      <c r="BI124" s="193">
        <f>IF(N124="nulová",J124,0)</f>
        <v>0</v>
      </c>
      <c r="BJ124" s="23" t="s">
        <v>24</v>
      </c>
      <c r="BK124" s="193">
        <f>ROUND(I124*H124,2)</f>
        <v>0</v>
      </c>
      <c r="BL124" s="23" t="s">
        <v>165</v>
      </c>
      <c r="BM124" s="23" t="s">
        <v>252</v>
      </c>
    </row>
    <row r="125" spans="2:65" s="9" customFormat="1" ht="37.35" customHeight="1">
      <c r="B125" s="168"/>
      <c r="C125" s="169"/>
      <c r="D125" s="170" t="s">
        <v>79</v>
      </c>
      <c r="E125" s="171" t="s">
        <v>185</v>
      </c>
      <c r="F125" s="171" t="s">
        <v>253</v>
      </c>
      <c r="G125" s="169"/>
      <c r="H125" s="169"/>
      <c r="I125" s="172"/>
      <c r="J125" s="173">
        <f>BK125</f>
        <v>0</v>
      </c>
      <c r="K125" s="169"/>
      <c r="L125" s="174"/>
      <c r="M125" s="175"/>
      <c r="N125" s="176"/>
      <c r="O125" s="176"/>
      <c r="P125" s="177">
        <f>SUM(P126:P210)</f>
        <v>0</v>
      </c>
      <c r="Q125" s="176"/>
      <c r="R125" s="177">
        <f>SUM(R126:R210)</f>
        <v>140.34798000000001</v>
      </c>
      <c r="S125" s="176"/>
      <c r="T125" s="178">
        <f>SUM(T126:T210)</f>
        <v>18.2</v>
      </c>
      <c r="AR125" s="179" t="s">
        <v>24</v>
      </c>
      <c r="AT125" s="180" t="s">
        <v>79</v>
      </c>
      <c r="AU125" s="180" t="s">
        <v>80</v>
      </c>
      <c r="AY125" s="179" t="s">
        <v>159</v>
      </c>
      <c r="BK125" s="181">
        <f>SUM(BK126:BK210)</f>
        <v>0</v>
      </c>
    </row>
    <row r="126" spans="2:65" s="1" customFormat="1" ht="31.5" customHeight="1">
      <c r="B126" s="40"/>
      <c r="C126" s="182" t="s">
        <v>254</v>
      </c>
      <c r="D126" s="182" t="s">
        <v>160</v>
      </c>
      <c r="E126" s="183" t="s">
        <v>255</v>
      </c>
      <c r="F126" s="184" t="s">
        <v>256</v>
      </c>
      <c r="G126" s="185" t="s">
        <v>163</v>
      </c>
      <c r="H126" s="186">
        <v>15286</v>
      </c>
      <c r="I126" s="187"/>
      <c r="J126" s="188">
        <f>ROUND(I126*H126,2)</f>
        <v>0</v>
      </c>
      <c r="K126" s="184" t="s">
        <v>164</v>
      </c>
      <c r="L126" s="60"/>
      <c r="M126" s="189" t="s">
        <v>22</v>
      </c>
      <c r="N126" s="190" t="s">
        <v>51</v>
      </c>
      <c r="O126" s="41"/>
      <c r="P126" s="191">
        <f>O126*H126</f>
        <v>0</v>
      </c>
      <c r="Q126" s="191">
        <v>0</v>
      </c>
      <c r="R126" s="191">
        <f>Q126*H126</f>
        <v>0</v>
      </c>
      <c r="S126" s="191">
        <v>0</v>
      </c>
      <c r="T126" s="192">
        <f>S126*H126</f>
        <v>0</v>
      </c>
      <c r="AR126" s="23" t="s">
        <v>165</v>
      </c>
      <c r="AT126" s="23" t="s">
        <v>160</v>
      </c>
      <c r="AU126" s="23" t="s">
        <v>24</v>
      </c>
      <c r="AY126" s="23" t="s">
        <v>159</v>
      </c>
      <c r="BE126" s="193">
        <f>IF(N126="základní",J126,0)</f>
        <v>0</v>
      </c>
      <c r="BF126" s="193">
        <f>IF(N126="snížená",J126,0)</f>
        <v>0</v>
      </c>
      <c r="BG126" s="193">
        <f>IF(N126="zákl. přenesená",J126,0)</f>
        <v>0</v>
      </c>
      <c r="BH126" s="193">
        <f>IF(N126="sníž. přenesená",J126,0)</f>
        <v>0</v>
      </c>
      <c r="BI126" s="193">
        <f>IF(N126="nulová",J126,0)</f>
        <v>0</v>
      </c>
      <c r="BJ126" s="23" t="s">
        <v>24</v>
      </c>
      <c r="BK126" s="193">
        <f>ROUND(I126*H126,2)</f>
        <v>0</v>
      </c>
      <c r="BL126" s="23" t="s">
        <v>165</v>
      </c>
      <c r="BM126" s="23" t="s">
        <v>257</v>
      </c>
    </row>
    <row r="127" spans="2:65" s="1" customFormat="1" ht="27">
      <c r="B127" s="40"/>
      <c r="C127" s="62"/>
      <c r="D127" s="194" t="s">
        <v>166</v>
      </c>
      <c r="E127" s="62"/>
      <c r="F127" s="195" t="s">
        <v>258</v>
      </c>
      <c r="G127" s="62"/>
      <c r="H127" s="62"/>
      <c r="I127" s="155"/>
      <c r="J127" s="62"/>
      <c r="K127" s="62"/>
      <c r="L127" s="60"/>
      <c r="M127" s="196"/>
      <c r="N127" s="41"/>
      <c r="O127" s="41"/>
      <c r="P127" s="41"/>
      <c r="Q127" s="41"/>
      <c r="R127" s="41"/>
      <c r="S127" s="41"/>
      <c r="T127" s="77"/>
      <c r="AT127" s="23" t="s">
        <v>166</v>
      </c>
      <c r="AU127" s="23" t="s">
        <v>24</v>
      </c>
    </row>
    <row r="128" spans="2:65" s="1" customFormat="1" ht="40.5">
      <c r="B128" s="40"/>
      <c r="C128" s="62"/>
      <c r="D128" s="194" t="s">
        <v>168</v>
      </c>
      <c r="E128" s="62"/>
      <c r="F128" s="195" t="s">
        <v>482</v>
      </c>
      <c r="G128" s="62"/>
      <c r="H128" s="62"/>
      <c r="I128" s="155"/>
      <c r="J128" s="62"/>
      <c r="K128" s="62"/>
      <c r="L128" s="60"/>
      <c r="M128" s="196"/>
      <c r="N128" s="41"/>
      <c r="O128" s="41"/>
      <c r="P128" s="41"/>
      <c r="Q128" s="41"/>
      <c r="R128" s="41"/>
      <c r="S128" s="41"/>
      <c r="T128" s="77"/>
      <c r="AT128" s="23" t="s">
        <v>168</v>
      </c>
      <c r="AU128" s="23" t="s">
        <v>24</v>
      </c>
    </row>
    <row r="129" spans="2:65" s="10" customFormat="1" ht="13.5">
      <c r="B129" s="209"/>
      <c r="C129" s="210"/>
      <c r="D129" s="194" t="s">
        <v>260</v>
      </c>
      <c r="E129" s="211" t="s">
        <v>22</v>
      </c>
      <c r="F129" s="212" t="s">
        <v>261</v>
      </c>
      <c r="G129" s="210"/>
      <c r="H129" s="213" t="s">
        <v>22</v>
      </c>
      <c r="I129" s="214"/>
      <c r="J129" s="210"/>
      <c r="K129" s="210"/>
      <c r="L129" s="215"/>
      <c r="M129" s="216"/>
      <c r="N129" s="217"/>
      <c r="O129" s="217"/>
      <c r="P129" s="217"/>
      <c r="Q129" s="217"/>
      <c r="R129" s="217"/>
      <c r="S129" s="217"/>
      <c r="T129" s="218"/>
      <c r="AT129" s="219" t="s">
        <v>260</v>
      </c>
      <c r="AU129" s="219" t="s">
        <v>24</v>
      </c>
      <c r="AV129" s="10" t="s">
        <v>24</v>
      </c>
      <c r="AW129" s="10" t="s">
        <v>43</v>
      </c>
      <c r="AX129" s="10" t="s">
        <v>80</v>
      </c>
      <c r="AY129" s="219" t="s">
        <v>159</v>
      </c>
    </row>
    <row r="130" spans="2:65" s="11" customFormat="1" ht="13.5">
      <c r="B130" s="220"/>
      <c r="C130" s="221"/>
      <c r="D130" s="194" t="s">
        <v>260</v>
      </c>
      <c r="E130" s="222" t="s">
        <v>22</v>
      </c>
      <c r="F130" s="223" t="s">
        <v>483</v>
      </c>
      <c r="G130" s="221"/>
      <c r="H130" s="224">
        <v>11943</v>
      </c>
      <c r="I130" s="225"/>
      <c r="J130" s="221"/>
      <c r="K130" s="221"/>
      <c r="L130" s="226"/>
      <c r="M130" s="227"/>
      <c r="N130" s="228"/>
      <c r="O130" s="228"/>
      <c r="P130" s="228"/>
      <c r="Q130" s="228"/>
      <c r="R130" s="228"/>
      <c r="S130" s="228"/>
      <c r="T130" s="229"/>
      <c r="AT130" s="230" t="s">
        <v>260</v>
      </c>
      <c r="AU130" s="230" t="s">
        <v>24</v>
      </c>
      <c r="AV130" s="11" t="s">
        <v>89</v>
      </c>
      <c r="AW130" s="11" t="s">
        <v>43</v>
      </c>
      <c r="AX130" s="11" t="s">
        <v>80</v>
      </c>
      <c r="AY130" s="230" t="s">
        <v>159</v>
      </c>
    </row>
    <row r="131" spans="2:65" s="11" customFormat="1" ht="13.5">
      <c r="B131" s="220"/>
      <c r="C131" s="221"/>
      <c r="D131" s="194" t="s">
        <v>260</v>
      </c>
      <c r="E131" s="222" t="s">
        <v>22</v>
      </c>
      <c r="F131" s="223" t="s">
        <v>484</v>
      </c>
      <c r="G131" s="221"/>
      <c r="H131" s="224">
        <v>3224</v>
      </c>
      <c r="I131" s="225"/>
      <c r="J131" s="221"/>
      <c r="K131" s="221"/>
      <c r="L131" s="226"/>
      <c r="M131" s="227"/>
      <c r="N131" s="228"/>
      <c r="O131" s="228"/>
      <c r="P131" s="228"/>
      <c r="Q131" s="228"/>
      <c r="R131" s="228"/>
      <c r="S131" s="228"/>
      <c r="T131" s="229"/>
      <c r="AT131" s="230" t="s">
        <v>260</v>
      </c>
      <c r="AU131" s="230" t="s">
        <v>24</v>
      </c>
      <c r="AV131" s="11" t="s">
        <v>89</v>
      </c>
      <c r="AW131" s="11" t="s">
        <v>43</v>
      </c>
      <c r="AX131" s="11" t="s">
        <v>80</v>
      </c>
      <c r="AY131" s="230" t="s">
        <v>159</v>
      </c>
    </row>
    <row r="132" spans="2:65" s="11" customFormat="1" ht="13.5">
      <c r="B132" s="220"/>
      <c r="C132" s="221"/>
      <c r="D132" s="194" t="s">
        <v>260</v>
      </c>
      <c r="E132" s="222" t="s">
        <v>22</v>
      </c>
      <c r="F132" s="223" t="s">
        <v>485</v>
      </c>
      <c r="G132" s="221"/>
      <c r="H132" s="224">
        <v>90</v>
      </c>
      <c r="I132" s="225"/>
      <c r="J132" s="221"/>
      <c r="K132" s="221"/>
      <c r="L132" s="226"/>
      <c r="M132" s="227"/>
      <c r="N132" s="228"/>
      <c r="O132" s="228"/>
      <c r="P132" s="228"/>
      <c r="Q132" s="228"/>
      <c r="R132" s="228"/>
      <c r="S132" s="228"/>
      <c r="T132" s="229"/>
      <c r="AT132" s="230" t="s">
        <v>260</v>
      </c>
      <c r="AU132" s="230" t="s">
        <v>24</v>
      </c>
      <c r="AV132" s="11" t="s">
        <v>89</v>
      </c>
      <c r="AW132" s="11" t="s">
        <v>43</v>
      </c>
      <c r="AX132" s="11" t="s">
        <v>80</v>
      </c>
      <c r="AY132" s="230" t="s">
        <v>159</v>
      </c>
    </row>
    <row r="133" spans="2:65" s="11" customFormat="1" ht="13.5">
      <c r="B133" s="220"/>
      <c r="C133" s="221"/>
      <c r="D133" s="194" t="s">
        <v>260</v>
      </c>
      <c r="E133" s="222" t="s">
        <v>22</v>
      </c>
      <c r="F133" s="223" t="s">
        <v>265</v>
      </c>
      <c r="G133" s="221"/>
      <c r="H133" s="224">
        <v>29</v>
      </c>
      <c r="I133" s="225"/>
      <c r="J133" s="221"/>
      <c r="K133" s="221"/>
      <c r="L133" s="226"/>
      <c r="M133" s="227"/>
      <c r="N133" s="228"/>
      <c r="O133" s="228"/>
      <c r="P133" s="228"/>
      <c r="Q133" s="228"/>
      <c r="R133" s="228"/>
      <c r="S133" s="228"/>
      <c r="T133" s="229"/>
      <c r="AT133" s="230" t="s">
        <v>260</v>
      </c>
      <c r="AU133" s="230" t="s">
        <v>24</v>
      </c>
      <c r="AV133" s="11" t="s">
        <v>89</v>
      </c>
      <c r="AW133" s="11" t="s">
        <v>43</v>
      </c>
      <c r="AX133" s="11" t="s">
        <v>80</v>
      </c>
      <c r="AY133" s="230" t="s">
        <v>159</v>
      </c>
    </row>
    <row r="134" spans="2:65" s="12" customFormat="1" ht="13.5">
      <c r="B134" s="231"/>
      <c r="C134" s="232"/>
      <c r="D134" s="197" t="s">
        <v>260</v>
      </c>
      <c r="E134" s="233" t="s">
        <v>22</v>
      </c>
      <c r="F134" s="234" t="s">
        <v>266</v>
      </c>
      <c r="G134" s="232"/>
      <c r="H134" s="235">
        <v>15286</v>
      </c>
      <c r="I134" s="236"/>
      <c r="J134" s="232"/>
      <c r="K134" s="232"/>
      <c r="L134" s="237"/>
      <c r="M134" s="238"/>
      <c r="N134" s="239"/>
      <c r="O134" s="239"/>
      <c r="P134" s="239"/>
      <c r="Q134" s="239"/>
      <c r="R134" s="239"/>
      <c r="S134" s="239"/>
      <c r="T134" s="240"/>
      <c r="AT134" s="241" t="s">
        <v>260</v>
      </c>
      <c r="AU134" s="241" t="s">
        <v>24</v>
      </c>
      <c r="AV134" s="12" t="s">
        <v>165</v>
      </c>
      <c r="AW134" s="12" t="s">
        <v>43</v>
      </c>
      <c r="AX134" s="12" t="s">
        <v>24</v>
      </c>
      <c r="AY134" s="241" t="s">
        <v>159</v>
      </c>
    </row>
    <row r="135" spans="2:65" s="1" customFormat="1" ht="31.5" customHeight="1">
      <c r="B135" s="40"/>
      <c r="C135" s="182" t="s">
        <v>212</v>
      </c>
      <c r="D135" s="182" t="s">
        <v>160</v>
      </c>
      <c r="E135" s="183" t="s">
        <v>267</v>
      </c>
      <c r="F135" s="184" t="s">
        <v>268</v>
      </c>
      <c r="G135" s="185" t="s">
        <v>163</v>
      </c>
      <c r="H135" s="186">
        <v>15701</v>
      </c>
      <c r="I135" s="187"/>
      <c r="J135" s="188">
        <f>ROUND(I135*H135,2)</f>
        <v>0</v>
      </c>
      <c r="K135" s="184" t="s">
        <v>164</v>
      </c>
      <c r="L135" s="60"/>
      <c r="M135" s="189" t="s">
        <v>22</v>
      </c>
      <c r="N135" s="190" t="s">
        <v>51</v>
      </c>
      <c r="O135" s="41"/>
      <c r="P135" s="191">
        <f>O135*H135</f>
        <v>0</v>
      </c>
      <c r="Q135" s="191">
        <v>0</v>
      </c>
      <c r="R135" s="191">
        <f>Q135*H135</f>
        <v>0</v>
      </c>
      <c r="S135" s="191">
        <v>0</v>
      </c>
      <c r="T135" s="192">
        <f>S135*H135</f>
        <v>0</v>
      </c>
      <c r="AR135" s="23" t="s">
        <v>165</v>
      </c>
      <c r="AT135" s="23" t="s">
        <v>160</v>
      </c>
      <c r="AU135" s="23" t="s">
        <v>24</v>
      </c>
      <c r="AY135" s="23" t="s">
        <v>159</v>
      </c>
      <c r="BE135" s="193">
        <f>IF(N135="základní",J135,0)</f>
        <v>0</v>
      </c>
      <c r="BF135" s="193">
        <f>IF(N135="snížená",J135,0)</f>
        <v>0</v>
      </c>
      <c r="BG135" s="193">
        <f>IF(N135="zákl. přenesená",J135,0)</f>
        <v>0</v>
      </c>
      <c r="BH135" s="193">
        <f>IF(N135="sníž. přenesená",J135,0)</f>
        <v>0</v>
      </c>
      <c r="BI135" s="193">
        <f>IF(N135="nulová",J135,0)</f>
        <v>0</v>
      </c>
      <c r="BJ135" s="23" t="s">
        <v>24</v>
      </c>
      <c r="BK135" s="193">
        <f>ROUND(I135*H135,2)</f>
        <v>0</v>
      </c>
      <c r="BL135" s="23" t="s">
        <v>165</v>
      </c>
      <c r="BM135" s="23" t="s">
        <v>269</v>
      </c>
    </row>
    <row r="136" spans="2:65" s="1" customFormat="1" ht="27">
      <c r="B136" s="40"/>
      <c r="C136" s="62"/>
      <c r="D136" s="194" t="s">
        <v>166</v>
      </c>
      <c r="E136" s="62"/>
      <c r="F136" s="195" t="s">
        <v>270</v>
      </c>
      <c r="G136" s="62"/>
      <c r="H136" s="62"/>
      <c r="I136" s="155"/>
      <c r="J136" s="62"/>
      <c r="K136" s="62"/>
      <c r="L136" s="60"/>
      <c r="M136" s="196"/>
      <c r="N136" s="41"/>
      <c r="O136" s="41"/>
      <c r="P136" s="41"/>
      <c r="Q136" s="41"/>
      <c r="R136" s="41"/>
      <c r="S136" s="41"/>
      <c r="T136" s="77"/>
      <c r="AT136" s="23" t="s">
        <v>166</v>
      </c>
      <c r="AU136" s="23" t="s">
        <v>24</v>
      </c>
    </row>
    <row r="137" spans="2:65" s="1" customFormat="1" ht="27">
      <c r="B137" s="40"/>
      <c r="C137" s="62"/>
      <c r="D137" s="194" t="s">
        <v>168</v>
      </c>
      <c r="E137" s="62"/>
      <c r="F137" s="195" t="s">
        <v>486</v>
      </c>
      <c r="G137" s="62"/>
      <c r="H137" s="62"/>
      <c r="I137" s="155"/>
      <c r="J137" s="62"/>
      <c r="K137" s="62"/>
      <c r="L137" s="60"/>
      <c r="M137" s="196"/>
      <c r="N137" s="41"/>
      <c r="O137" s="41"/>
      <c r="P137" s="41"/>
      <c r="Q137" s="41"/>
      <c r="R137" s="41"/>
      <c r="S137" s="41"/>
      <c r="T137" s="77"/>
      <c r="AT137" s="23" t="s">
        <v>168</v>
      </c>
      <c r="AU137" s="23" t="s">
        <v>24</v>
      </c>
    </row>
    <row r="138" spans="2:65" s="10" customFormat="1" ht="13.5">
      <c r="B138" s="209"/>
      <c r="C138" s="210"/>
      <c r="D138" s="194" t="s">
        <v>260</v>
      </c>
      <c r="E138" s="211" t="s">
        <v>22</v>
      </c>
      <c r="F138" s="212" t="s">
        <v>261</v>
      </c>
      <c r="G138" s="210"/>
      <c r="H138" s="213" t="s">
        <v>22</v>
      </c>
      <c r="I138" s="214"/>
      <c r="J138" s="210"/>
      <c r="K138" s="210"/>
      <c r="L138" s="215"/>
      <c r="M138" s="216"/>
      <c r="N138" s="217"/>
      <c r="O138" s="217"/>
      <c r="P138" s="217"/>
      <c r="Q138" s="217"/>
      <c r="R138" s="217"/>
      <c r="S138" s="217"/>
      <c r="T138" s="218"/>
      <c r="AT138" s="219" t="s">
        <v>260</v>
      </c>
      <c r="AU138" s="219" t="s">
        <v>24</v>
      </c>
      <c r="AV138" s="10" t="s">
        <v>24</v>
      </c>
      <c r="AW138" s="10" t="s">
        <v>43</v>
      </c>
      <c r="AX138" s="10" t="s">
        <v>80</v>
      </c>
      <c r="AY138" s="219" t="s">
        <v>159</v>
      </c>
    </row>
    <row r="139" spans="2:65" s="11" customFormat="1" ht="13.5">
      <c r="B139" s="220"/>
      <c r="C139" s="221"/>
      <c r="D139" s="194" t="s">
        <v>260</v>
      </c>
      <c r="E139" s="222" t="s">
        <v>22</v>
      </c>
      <c r="F139" s="223" t="s">
        <v>483</v>
      </c>
      <c r="G139" s="221"/>
      <c r="H139" s="224">
        <v>11943</v>
      </c>
      <c r="I139" s="225"/>
      <c r="J139" s="221"/>
      <c r="K139" s="221"/>
      <c r="L139" s="226"/>
      <c r="M139" s="227"/>
      <c r="N139" s="228"/>
      <c r="O139" s="228"/>
      <c r="P139" s="228"/>
      <c r="Q139" s="228"/>
      <c r="R139" s="228"/>
      <c r="S139" s="228"/>
      <c r="T139" s="229"/>
      <c r="AT139" s="230" t="s">
        <v>260</v>
      </c>
      <c r="AU139" s="230" t="s">
        <v>24</v>
      </c>
      <c r="AV139" s="11" t="s">
        <v>89</v>
      </c>
      <c r="AW139" s="11" t="s">
        <v>43</v>
      </c>
      <c r="AX139" s="11" t="s">
        <v>80</v>
      </c>
      <c r="AY139" s="230" t="s">
        <v>159</v>
      </c>
    </row>
    <row r="140" spans="2:65" s="11" customFormat="1" ht="13.5">
      <c r="B140" s="220"/>
      <c r="C140" s="221"/>
      <c r="D140" s="194" t="s">
        <v>260</v>
      </c>
      <c r="E140" s="222" t="s">
        <v>22</v>
      </c>
      <c r="F140" s="223" t="s">
        <v>484</v>
      </c>
      <c r="G140" s="221"/>
      <c r="H140" s="224">
        <v>3224</v>
      </c>
      <c r="I140" s="225"/>
      <c r="J140" s="221"/>
      <c r="K140" s="221"/>
      <c r="L140" s="226"/>
      <c r="M140" s="227"/>
      <c r="N140" s="228"/>
      <c r="O140" s="228"/>
      <c r="P140" s="228"/>
      <c r="Q140" s="228"/>
      <c r="R140" s="228"/>
      <c r="S140" s="228"/>
      <c r="T140" s="229"/>
      <c r="AT140" s="230" t="s">
        <v>260</v>
      </c>
      <c r="AU140" s="230" t="s">
        <v>24</v>
      </c>
      <c r="AV140" s="11" t="s">
        <v>89</v>
      </c>
      <c r="AW140" s="11" t="s">
        <v>43</v>
      </c>
      <c r="AX140" s="11" t="s">
        <v>80</v>
      </c>
      <c r="AY140" s="230" t="s">
        <v>159</v>
      </c>
    </row>
    <row r="141" spans="2:65" s="11" customFormat="1" ht="13.5">
      <c r="B141" s="220"/>
      <c r="C141" s="221"/>
      <c r="D141" s="194" t="s">
        <v>260</v>
      </c>
      <c r="E141" s="222" t="s">
        <v>22</v>
      </c>
      <c r="F141" s="223" t="s">
        <v>272</v>
      </c>
      <c r="G141" s="221"/>
      <c r="H141" s="224">
        <v>415</v>
      </c>
      <c r="I141" s="225"/>
      <c r="J141" s="221"/>
      <c r="K141" s="221"/>
      <c r="L141" s="226"/>
      <c r="M141" s="227"/>
      <c r="N141" s="228"/>
      <c r="O141" s="228"/>
      <c r="P141" s="228"/>
      <c r="Q141" s="228"/>
      <c r="R141" s="228"/>
      <c r="S141" s="228"/>
      <c r="T141" s="229"/>
      <c r="AT141" s="230" t="s">
        <v>260</v>
      </c>
      <c r="AU141" s="230" t="s">
        <v>24</v>
      </c>
      <c r="AV141" s="11" t="s">
        <v>89</v>
      </c>
      <c r="AW141" s="11" t="s">
        <v>43</v>
      </c>
      <c r="AX141" s="11" t="s">
        <v>80</v>
      </c>
      <c r="AY141" s="230" t="s">
        <v>159</v>
      </c>
    </row>
    <row r="142" spans="2:65" s="11" customFormat="1" ht="13.5">
      <c r="B142" s="220"/>
      <c r="C142" s="221"/>
      <c r="D142" s="194" t="s">
        <v>260</v>
      </c>
      <c r="E142" s="222" t="s">
        <v>22</v>
      </c>
      <c r="F142" s="223" t="s">
        <v>485</v>
      </c>
      <c r="G142" s="221"/>
      <c r="H142" s="224">
        <v>90</v>
      </c>
      <c r="I142" s="225"/>
      <c r="J142" s="221"/>
      <c r="K142" s="221"/>
      <c r="L142" s="226"/>
      <c r="M142" s="227"/>
      <c r="N142" s="228"/>
      <c r="O142" s="228"/>
      <c r="P142" s="228"/>
      <c r="Q142" s="228"/>
      <c r="R142" s="228"/>
      <c r="S142" s="228"/>
      <c r="T142" s="229"/>
      <c r="AT142" s="230" t="s">
        <v>260</v>
      </c>
      <c r="AU142" s="230" t="s">
        <v>24</v>
      </c>
      <c r="AV142" s="11" t="s">
        <v>89</v>
      </c>
      <c r="AW142" s="11" t="s">
        <v>43</v>
      </c>
      <c r="AX142" s="11" t="s">
        <v>80</v>
      </c>
      <c r="AY142" s="230" t="s">
        <v>159</v>
      </c>
    </row>
    <row r="143" spans="2:65" s="11" customFormat="1" ht="13.5">
      <c r="B143" s="220"/>
      <c r="C143" s="221"/>
      <c r="D143" s="194" t="s">
        <v>260</v>
      </c>
      <c r="E143" s="222" t="s">
        <v>22</v>
      </c>
      <c r="F143" s="223" t="s">
        <v>265</v>
      </c>
      <c r="G143" s="221"/>
      <c r="H143" s="224">
        <v>29</v>
      </c>
      <c r="I143" s="225"/>
      <c r="J143" s="221"/>
      <c r="K143" s="221"/>
      <c r="L143" s="226"/>
      <c r="M143" s="227"/>
      <c r="N143" s="228"/>
      <c r="O143" s="228"/>
      <c r="P143" s="228"/>
      <c r="Q143" s="228"/>
      <c r="R143" s="228"/>
      <c r="S143" s="228"/>
      <c r="T143" s="229"/>
      <c r="AT143" s="230" t="s">
        <v>260</v>
      </c>
      <c r="AU143" s="230" t="s">
        <v>24</v>
      </c>
      <c r="AV143" s="11" t="s">
        <v>89</v>
      </c>
      <c r="AW143" s="11" t="s">
        <v>43</v>
      </c>
      <c r="AX143" s="11" t="s">
        <v>80</v>
      </c>
      <c r="AY143" s="230" t="s">
        <v>159</v>
      </c>
    </row>
    <row r="144" spans="2:65" s="12" customFormat="1" ht="13.5">
      <c r="B144" s="231"/>
      <c r="C144" s="232"/>
      <c r="D144" s="197" t="s">
        <v>260</v>
      </c>
      <c r="E144" s="233" t="s">
        <v>22</v>
      </c>
      <c r="F144" s="234" t="s">
        <v>266</v>
      </c>
      <c r="G144" s="232"/>
      <c r="H144" s="235">
        <v>15701</v>
      </c>
      <c r="I144" s="236"/>
      <c r="J144" s="232"/>
      <c r="K144" s="232"/>
      <c r="L144" s="237"/>
      <c r="M144" s="238"/>
      <c r="N144" s="239"/>
      <c r="O144" s="239"/>
      <c r="P144" s="239"/>
      <c r="Q144" s="239"/>
      <c r="R144" s="239"/>
      <c r="S144" s="239"/>
      <c r="T144" s="240"/>
      <c r="AT144" s="241" t="s">
        <v>260</v>
      </c>
      <c r="AU144" s="241" t="s">
        <v>24</v>
      </c>
      <c r="AV144" s="12" t="s">
        <v>165</v>
      </c>
      <c r="AW144" s="12" t="s">
        <v>43</v>
      </c>
      <c r="AX144" s="12" t="s">
        <v>24</v>
      </c>
      <c r="AY144" s="241" t="s">
        <v>159</v>
      </c>
    </row>
    <row r="145" spans="2:65" s="1" customFormat="1" ht="31.5" customHeight="1">
      <c r="B145" s="40"/>
      <c r="C145" s="182" t="s">
        <v>9</v>
      </c>
      <c r="D145" s="182" t="s">
        <v>160</v>
      </c>
      <c r="E145" s="183" t="s">
        <v>273</v>
      </c>
      <c r="F145" s="184" t="s">
        <v>274</v>
      </c>
      <c r="G145" s="185" t="s">
        <v>163</v>
      </c>
      <c r="H145" s="186">
        <v>15582</v>
      </c>
      <c r="I145" s="187"/>
      <c r="J145" s="188">
        <f>ROUND(I145*H145,2)</f>
        <v>0</v>
      </c>
      <c r="K145" s="184" t="s">
        <v>164</v>
      </c>
      <c r="L145" s="60"/>
      <c r="M145" s="189" t="s">
        <v>22</v>
      </c>
      <c r="N145" s="190" t="s">
        <v>51</v>
      </c>
      <c r="O145" s="41"/>
      <c r="P145" s="191">
        <f>O145*H145</f>
        <v>0</v>
      </c>
      <c r="Q145" s="191">
        <v>0</v>
      </c>
      <c r="R145" s="191">
        <f>Q145*H145</f>
        <v>0</v>
      </c>
      <c r="S145" s="191">
        <v>0</v>
      </c>
      <c r="T145" s="192">
        <f>S145*H145</f>
        <v>0</v>
      </c>
      <c r="AR145" s="23" t="s">
        <v>165</v>
      </c>
      <c r="AT145" s="23" t="s">
        <v>160</v>
      </c>
      <c r="AU145" s="23" t="s">
        <v>24</v>
      </c>
      <c r="AY145" s="23" t="s">
        <v>159</v>
      </c>
      <c r="BE145" s="193">
        <f>IF(N145="základní",J145,0)</f>
        <v>0</v>
      </c>
      <c r="BF145" s="193">
        <f>IF(N145="snížená",J145,0)</f>
        <v>0</v>
      </c>
      <c r="BG145" s="193">
        <f>IF(N145="zákl. přenesená",J145,0)</f>
        <v>0</v>
      </c>
      <c r="BH145" s="193">
        <f>IF(N145="sníž. přenesená",J145,0)</f>
        <v>0</v>
      </c>
      <c r="BI145" s="193">
        <f>IF(N145="nulová",J145,0)</f>
        <v>0</v>
      </c>
      <c r="BJ145" s="23" t="s">
        <v>24</v>
      </c>
      <c r="BK145" s="193">
        <f>ROUND(I145*H145,2)</f>
        <v>0</v>
      </c>
      <c r="BL145" s="23" t="s">
        <v>165</v>
      </c>
      <c r="BM145" s="23" t="s">
        <v>275</v>
      </c>
    </row>
    <row r="146" spans="2:65" s="1" customFormat="1" ht="27">
      <c r="B146" s="40"/>
      <c r="C146" s="62"/>
      <c r="D146" s="194" t="s">
        <v>166</v>
      </c>
      <c r="E146" s="62"/>
      <c r="F146" s="195" t="s">
        <v>276</v>
      </c>
      <c r="G146" s="62"/>
      <c r="H146" s="62"/>
      <c r="I146" s="155"/>
      <c r="J146" s="62"/>
      <c r="K146" s="62"/>
      <c r="L146" s="60"/>
      <c r="M146" s="196"/>
      <c r="N146" s="41"/>
      <c r="O146" s="41"/>
      <c r="P146" s="41"/>
      <c r="Q146" s="41"/>
      <c r="R146" s="41"/>
      <c r="S146" s="41"/>
      <c r="T146" s="77"/>
      <c r="AT146" s="23" t="s">
        <v>166</v>
      </c>
      <c r="AU146" s="23" t="s">
        <v>24</v>
      </c>
    </row>
    <row r="147" spans="2:65" s="1" customFormat="1" ht="27">
      <c r="B147" s="40"/>
      <c r="C147" s="62"/>
      <c r="D147" s="194" t="s">
        <v>168</v>
      </c>
      <c r="E147" s="62"/>
      <c r="F147" s="195" t="s">
        <v>487</v>
      </c>
      <c r="G147" s="62"/>
      <c r="H147" s="62"/>
      <c r="I147" s="155"/>
      <c r="J147" s="62"/>
      <c r="K147" s="62"/>
      <c r="L147" s="60"/>
      <c r="M147" s="196"/>
      <c r="N147" s="41"/>
      <c r="O147" s="41"/>
      <c r="P147" s="41"/>
      <c r="Q147" s="41"/>
      <c r="R147" s="41"/>
      <c r="S147" s="41"/>
      <c r="T147" s="77"/>
      <c r="AT147" s="23" t="s">
        <v>168</v>
      </c>
      <c r="AU147" s="23" t="s">
        <v>24</v>
      </c>
    </row>
    <row r="148" spans="2:65" s="10" customFormat="1" ht="13.5">
      <c r="B148" s="209"/>
      <c r="C148" s="210"/>
      <c r="D148" s="194" t="s">
        <v>260</v>
      </c>
      <c r="E148" s="211" t="s">
        <v>22</v>
      </c>
      <c r="F148" s="212" t="s">
        <v>261</v>
      </c>
      <c r="G148" s="210"/>
      <c r="H148" s="213" t="s">
        <v>22</v>
      </c>
      <c r="I148" s="214"/>
      <c r="J148" s="210"/>
      <c r="K148" s="210"/>
      <c r="L148" s="215"/>
      <c r="M148" s="216"/>
      <c r="N148" s="217"/>
      <c r="O148" s="217"/>
      <c r="P148" s="217"/>
      <c r="Q148" s="217"/>
      <c r="R148" s="217"/>
      <c r="S148" s="217"/>
      <c r="T148" s="218"/>
      <c r="AT148" s="219" t="s">
        <v>260</v>
      </c>
      <c r="AU148" s="219" t="s">
        <v>24</v>
      </c>
      <c r="AV148" s="10" t="s">
        <v>24</v>
      </c>
      <c r="AW148" s="10" t="s">
        <v>43</v>
      </c>
      <c r="AX148" s="10" t="s">
        <v>80</v>
      </c>
      <c r="AY148" s="219" t="s">
        <v>159</v>
      </c>
    </row>
    <row r="149" spans="2:65" s="11" customFormat="1" ht="13.5">
      <c r="B149" s="220"/>
      <c r="C149" s="221"/>
      <c r="D149" s="194" t="s">
        <v>260</v>
      </c>
      <c r="E149" s="222" t="s">
        <v>22</v>
      </c>
      <c r="F149" s="223" t="s">
        <v>483</v>
      </c>
      <c r="G149" s="221"/>
      <c r="H149" s="224">
        <v>11943</v>
      </c>
      <c r="I149" s="225"/>
      <c r="J149" s="221"/>
      <c r="K149" s="221"/>
      <c r="L149" s="226"/>
      <c r="M149" s="227"/>
      <c r="N149" s="228"/>
      <c r="O149" s="228"/>
      <c r="P149" s="228"/>
      <c r="Q149" s="228"/>
      <c r="R149" s="228"/>
      <c r="S149" s="228"/>
      <c r="T149" s="229"/>
      <c r="AT149" s="230" t="s">
        <v>260</v>
      </c>
      <c r="AU149" s="230" t="s">
        <v>24</v>
      </c>
      <c r="AV149" s="11" t="s">
        <v>89</v>
      </c>
      <c r="AW149" s="11" t="s">
        <v>43</v>
      </c>
      <c r="AX149" s="11" t="s">
        <v>80</v>
      </c>
      <c r="AY149" s="230" t="s">
        <v>159</v>
      </c>
    </row>
    <row r="150" spans="2:65" s="11" customFormat="1" ht="13.5">
      <c r="B150" s="220"/>
      <c r="C150" s="221"/>
      <c r="D150" s="194" t="s">
        <v>260</v>
      </c>
      <c r="E150" s="222" t="s">
        <v>22</v>
      </c>
      <c r="F150" s="223" t="s">
        <v>484</v>
      </c>
      <c r="G150" s="221"/>
      <c r="H150" s="224">
        <v>3224</v>
      </c>
      <c r="I150" s="225"/>
      <c r="J150" s="221"/>
      <c r="K150" s="221"/>
      <c r="L150" s="226"/>
      <c r="M150" s="227"/>
      <c r="N150" s="228"/>
      <c r="O150" s="228"/>
      <c r="P150" s="228"/>
      <c r="Q150" s="228"/>
      <c r="R150" s="228"/>
      <c r="S150" s="228"/>
      <c r="T150" s="229"/>
      <c r="AT150" s="230" t="s">
        <v>260</v>
      </c>
      <c r="AU150" s="230" t="s">
        <v>24</v>
      </c>
      <c r="AV150" s="11" t="s">
        <v>89</v>
      </c>
      <c r="AW150" s="11" t="s">
        <v>43</v>
      </c>
      <c r="AX150" s="11" t="s">
        <v>80</v>
      </c>
      <c r="AY150" s="230" t="s">
        <v>159</v>
      </c>
    </row>
    <row r="151" spans="2:65" s="11" customFormat="1" ht="13.5">
      <c r="B151" s="220"/>
      <c r="C151" s="221"/>
      <c r="D151" s="194" t="s">
        <v>260</v>
      </c>
      <c r="E151" s="222" t="s">
        <v>22</v>
      </c>
      <c r="F151" s="223" t="s">
        <v>272</v>
      </c>
      <c r="G151" s="221"/>
      <c r="H151" s="224">
        <v>415</v>
      </c>
      <c r="I151" s="225"/>
      <c r="J151" s="221"/>
      <c r="K151" s="221"/>
      <c r="L151" s="226"/>
      <c r="M151" s="227"/>
      <c r="N151" s="228"/>
      <c r="O151" s="228"/>
      <c r="P151" s="228"/>
      <c r="Q151" s="228"/>
      <c r="R151" s="228"/>
      <c r="S151" s="228"/>
      <c r="T151" s="229"/>
      <c r="AT151" s="230" t="s">
        <v>260</v>
      </c>
      <c r="AU151" s="230" t="s">
        <v>24</v>
      </c>
      <c r="AV151" s="11" t="s">
        <v>89</v>
      </c>
      <c r="AW151" s="11" t="s">
        <v>43</v>
      </c>
      <c r="AX151" s="11" t="s">
        <v>80</v>
      </c>
      <c r="AY151" s="230" t="s">
        <v>159</v>
      </c>
    </row>
    <row r="152" spans="2:65" s="12" customFormat="1" ht="13.5">
      <c r="B152" s="231"/>
      <c r="C152" s="232"/>
      <c r="D152" s="197" t="s">
        <v>260</v>
      </c>
      <c r="E152" s="233" t="s">
        <v>22</v>
      </c>
      <c r="F152" s="234" t="s">
        <v>266</v>
      </c>
      <c r="G152" s="232"/>
      <c r="H152" s="235">
        <v>15582</v>
      </c>
      <c r="I152" s="236"/>
      <c r="J152" s="232"/>
      <c r="K152" s="232"/>
      <c r="L152" s="237"/>
      <c r="M152" s="238"/>
      <c r="N152" s="239"/>
      <c r="O152" s="239"/>
      <c r="P152" s="239"/>
      <c r="Q152" s="239"/>
      <c r="R152" s="239"/>
      <c r="S152" s="239"/>
      <c r="T152" s="240"/>
      <c r="AT152" s="241" t="s">
        <v>260</v>
      </c>
      <c r="AU152" s="241" t="s">
        <v>24</v>
      </c>
      <c r="AV152" s="12" t="s">
        <v>165</v>
      </c>
      <c r="AW152" s="12" t="s">
        <v>43</v>
      </c>
      <c r="AX152" s="12" t="s">
        <v>24</v>
      </c>
      <c r="AY152" s="241" t="s">
        <v>159</v>
      </c>
    </row>
    <row r="153" spans="2:65" s="1" customFormat="1" ht="22.5" customHeight="1">
      <c r="B153" s="40"/>
      <c r="C153" s="182" t="s">
        <v>217</v>
      </c>
      <c r="D153" s="182" t="s">
        <v>160</v>
      </c>
      <c r="E153" s="183" t="s">
        <v>278</v>
      </c>
      <c r="F153" s="184" t="s">
        <v>279</v>
      </c>
      <c r="G153" s="185" t="s">
        <v>163</v>
      </c>
      <c r="H153" s="186">
        <v>43641</v>
      </c>
      <c r="I153" s="187"/>
      <c r="J153" s="188">
        <f>ROUND(I153*H153,2)</f>
        <v>0</v>
      </c>
      <c r="K153" s="184" t="s">
        <v>164</v>
      </c>
      <c r="L153" s="60"/>
      <c r="M153" s="189" t="s">
        <v>22</v>
      </c>
      <c r="N153" s="190" t="s">
        <v>51</v>
      </c>
      <c r="O153" s="41"/>
      <c r="P153" s="191">
        <f>O153*H153</f>
        <v>0</v>
      </c>
      <c r="Q153" s="191">
        <v>0</v>
      </c>
      <c r="R153" s="191">
        <f>Q153*H153</f>
        <v>0</v>
      </c>
      <c r="S153" s="191">
        <v>0</v>
      </c>
      <c r="T153" s="192">
        <f>S153*H153</f>
        <v>0</v>
      </c>
      <c r="AR153" s="23" t="s">
        <v>165</v>
      </c>
      <c r="AT153" s="23" t="s">
        <v>160</v>
      </c>
      <c r="AU153" s="23" t="s">
        <v>24</v>
      </c>
      <c r="AY153" s="23" t="s">
        <v>159</v>
      </c>
      <c r="BE153" s="193">
        <f>IF(N153="základní",J153,0)</f>
        <v>0</v>
      </c>
      <c r="BF153" s="193">
        <f>IF(N153="snížená",J153,0)</f>
        <v>0</v>
      </c>
      <c r="BG153" s="193">
        <f>IF(N153="zákl. přenesená",J153,0)</f>
        <v>0</v>
      </c>
      <c r="BH153" s="193">
        <f>IF(N153="sníž. přenesená",J153,0)</f>
        <v>0</v>
      </c>
      <c r="BI153" s="193">
        <f>IF(N153="nulová",J153,0)</f>
        <v>0</v>
      </c>
      <c r="BJ153" s="23" t="s">
        <v>24</v>
      </c>
      <c r="BK153" s="193">
        <f>ROUND(I153*H153,2)</f>
        <v>0</v>
      </c>
      <c r="BL153" s="23" t="s">
        <v>165</v>
      </c>
      <c r="BM153" s="23" t="s">
        <v>280</v>
      </c>
    </row>
    <row r="154" spans="2:65" s="1" customFormat="1" ht="27">
      <c r="B154" s="40"/>
      <c r="C154" s="62"/>
      <c r="D154" s="194" t="s">
        <v>168</v>
      </c>
      <c r="E154" s="62"/>
      <c r="F154" s="195" t="s">
        <v>488</v>
      </c>
      <c r="G154" s="62"/>
      <c r="H154" s="62"/>
      <c r="I154" s="155"/>
      <c r="J154" s="62"/>
      <c r="K154" s="62"/>
      <c r="L154" s="60"/>
      <c r="M154" s="196"/>
      <c r="N154" s="41"/>
      <c r="O154" s="41"/>
      <c r="P154" s="41"/>
      <c r="Q154" s="41"/>
      <c r="R154" s="41"/>
      <c r="S154" s="41"/>
      <c r="T154" s="77"/>
      <c r="AT154" s="23" t="s">
        <v>168</v>
      </c>
      <c r="AU154" s="23" t="s">
        <v>24</v>
      </c>
    </row>
    <row r="155" spans="2:65" s="10" customFormat="1" ht="13.5">
      <c r="B155" s="209"/>
      <c r="C155" s="210"/>
      <c r="D155" s="194" t="s">
        <v>260</v>
      </c>
      <c r="E155" s="211" t="s">
        <v>22</v>
      </c>
      <c r="F155" s="212" t="s">
        <v>261</v>
      </c>
      <c r="G155" s="210"/>
      <c r="H155" s="213" t="s">
        <v>22</v>
      </c>
      <c r="I155" s="214"/>
      <c r="J155" s="210"/>
      <c r="K155" s="210"/>
      <c r="L155" s="215"/>
      <c r="M155" s="216"/>
      <c r="N155" s="217"/>
      <c r="O155" s="217"/>
      <c r="P155" s="217"/>
      <c r="Q155" s="217"/>
      <c r="R155" s="217"/>
      <c r="S155" s="217"/>
      <c r="T155" s="218"/>
      <c r="AT155" s="219" t="s">
        <v>260</v>
      </c>
      <c r="AU155" s="219" t="s">
        <v>24</v>
      </c>
      <c r="AV155" s="10" t="s">
        <v>24</v>
      </c>
      <c r="AW155" s="10" t="s">
        <v>43</v>
      </c>
      <c r="AX155" s="10" t="s">
        <v>80</v>
      </c>
      <c r="AY155" s="219" t="s">
        <v>159</v>
      </c>
    </row>
    <row r="156" spans="2:65" s="11" customFormat="1" ht="13.5">
      <c r="B156" s="220"/>
      <c r="C156" s="221"/>
      <c r="D156" s="194" t="s">
        <v>260</v>
      </c>
      <c r="E156" s="222" t="s">
        <v>22</v>
      </c>
      <c r="F156" s="223" t="s">
        <v>489</v>
      </c>
      <c r="G156" s="221"/>
      <c r="H156" s="224">
        <v>35829</v>
      </c>
      <c r="I156" s="225"/>
      <c r="J156" s="221"/>
      <c r="K156" s="221"/>
      <c r="L156" s="226"/>
      <c r="M156" s="227"/>
      <c r="N156" s="228"/>
      <c r="O156" s="228"/>
      <c r="P156" s="228"/>
      <c r="Q156" s="228"/>
      <c r="R156" s="228"/>
      <c r="S156" s="228"/>
      <c r="T156" s="229"/>
      <c r="AT156" s="230" t="s">
        <v>260</v>
      </c>
      <c r="AU156" s="230" t="s">
        <v>24</v>
      </c>
      <c r="AV156" s="11" t="s">
        <v>89</v>
      </c>
      <c r="AW156" s="11" t="s">
        <v>43</v>
      </c>
      <c r="AX156" s="11" t="s">
        <v>80</v>
      </c>
      <c r="AY156" s="230" t="s">
        <v>159</v>
      </c>
    </row>
    <row r="157" spans="2:65" s="11" customFormat="1" ht="13.5">
      <c r="B157" s="220"/>
      <c r="C157" s="221"/>
      <c r="D157" s="194" t="s">
        <v>260</v>
      </c>
      <c r="E157" s="222" t="s">
        <v>22</v>
      </c>
      <c r="F157" s="223" t="s">
        <v>490</v>
      </c>
      <c r="G157" s="221"/>
      <c r="H157" s="224">
        <v>6448</v>
      </c>
      <c r="I157" s="225"/>
      <c r="J157" s="221"/>
      <c r="K157" s="221"/>
      <c r="L157" s="226"/>
      <c r="M157" s="227"/>
      <c r="N157" s="228"/>
      <c r="O157" s="228"/>
      <c r="P157" s="228"/>
      <c r="Q157" s="228"/>
      <c r="R157" s="228"/>
      <c r="S157" s="228"/>
      <c r="T157" s="229"/>
      <c r="AT157" s="230" t="s">
        <v>260</v>
      </c>
      <c r="AU157" s="230" t="s">
        <v>24</v>
      </c>
      <c r="AV157" s="11" t="s">
        <v>89</v>
      </c>
      <c r="AW157" s="11" t="s">
        <v>43</v>
      </c>
      <c r="AX157" s="11" t="s">
        <v>80</v>
      </c>
      <c r="AY157" s="230" t="s">
        <v>159</v>
      </c>
    </row>
    <row r="158" spans="2:65" s="11" customFormat="1" ht="13.5">
      <c r="B158" s="220"/>
      <c r="C158" s="221"/>
      <c r="D158" s="194" t="s">
        <v>260</v>
      </c>
      <c r="E158" s="222" t="s">
        <v>22</v>
      </c>
      <c r="F158" s="223" t="s">
        <v>284</v>
      </c>
      <c r="G158" s="221"/>
      <c r="H158" s="224">
        <v>1245</v>
      </c>
      <c r="I158" s="225"/>
      <c r="J158" s="221"/>
      <c r="K158" s="221"/>
      <c r="L158" s="226"/>
      <c r="M158" s="227"/>
      <c r="N158" s="228"/>
      <c r="O158" s="228"/>
      <c r="P158" s="228"/>
      <c r="Q158" s="228"/>
      <c r="R158" s="228"/>
      <c r="S158" s="228"/>
      <c r="T158" s="229"/>
      <c r="AT158" s="230" t="s">
        <v>260</v>
      </c>
      <c r="AU158" s="230" t="s">
        <v>24</v>
      </c>
      <c r="AV158" s="11" t="s">
        <v>89</v>
      </c>
      <c r="AW158" s="11" t="s">
        <v>43</v>
      </c>
      <c r="AX158" s="11" t="s">
        <v>80</v>
      </c>
      <c r="AY158" s="230" t="s">
        <v>159</v>
      </c>
    </row>
    <row r="159" spans="2:65" s="11" customFormat="1" ht="13.5">
      <c r="B159" s="220"/>
      <c r="C159" s="221"/>
      <c r="D159" s="194" t="s">
        <v>260</v>
      </c>
      <c r="E159" s="222" t="s">
        <v>22</v>
      </c>
      <c r="F159" s="223" t="s">
        <v>491</v>
      </c>
      <c r="G159" s="221"/>
      <c r="H159" s="224">
        <v>90</v>
      </c>
      <c r="I159" s="225"/>
      <c r="J159" s="221"/>
      <c r="K159" s="221"/>
      <c r="L159" s="226"/>
      <c r="M159" s="227"/>
      <c r="N159" s="228"/>
      <c r="O159" s="228"/>
      <c r="P159" s="228"/>
      <c r="Q159" s="228"/>
      <c r="R159" s="228"/>
      <c r="S159" s="228"/>
      <c r="T159" s="229"/>
      <c r="AT159" s="230" t="s">
        <v>260</v>
      </c>
      <c r="AU159" s="230" t="s">
        <v>24</v>
      </c>
      <c r="AV159" s="11" t="s">
        <v>89</v>
      </c>
      <c r="AW159" s="11" t="s">
        <v>43</v>
      </c>
      <c r="AX159" s="11" t="s">
        <v>80</v>
      </c>
      <c r="AY159" s="230" t="s">
        <v>159</v>
      </c>
    </row>
    <row r="160" spans="2:65" s="11" customFormat="1" ht="13.5">
      <c r="B160" s="220"/>
      <c r="C160" s="221"/>
      <c r="D160" s="194" t="s">
        <v>260</v>
      </c>
      <c r="E160" s="222" t="s">
        <v>22</v>
      </c>
      <c r="F160" s="223" t="s">
        <v>286</v>
      </c>
      <c r="G160" s="221"/>
      <c r="H160" s="224">
        <v>29</v>
      </c>
      <c r="I160" s="225"/>
      <c r="J160" s="221"/>
      <c r="K160" s="221"/>
      <c r="L160" s="226"/>
      <c r="M160" s="227"/>
      <c r="N160" s="228"/>
      <c r="O160" s="228"/>
      <c r="P160" s="228"/>
      <c r="Q160" s="228"/>
      <c r="R160" s="228"/>
      <c r="S160" s="228"/>
      <c r="T160" s="229"/>
      <c r="AT160" s="230" t="s">
        <v>260</v>
      </c>
      <c r="AU160" s="230" t="s">
        <v>24</v>
      </c>
      <c r="AV160" s="11" t="s">
        <v>89</v>
      </c>
      <c r="AW160" s="11" t="s">
        <v>43</v>
      </c>
      <c r="AX160" s="11" t="s">
        <v>80</v>
      </c>
      <c r="AY160" s="230" t="s">
        <v>159</v>
      </c>
    </row>
    <row r="161" spans="2:65" s="12" customFormat="1" ht="13.5">
      <c r="B161" s="231"/>
      <c r="C161" s="232"/>
      <c r="D161" s="197" t="s">
        <v>260</v>
      </c>
      <c r="E161" s="233" t="s">
        <v>22</v>
      </c>
      <c r="F161" s="234" t="s">
        <v>266</v>
      </c>
      <c r="G161" s="232"/>
      <c r="H161" s="235">
        <v>43641</v>
      </c>
      <c r="I161" s="236"/>
      <c r="J161" s="232"/>
      <c r="K161" s="232"/>
      <c r="L161" s="237"/>
      <c r="M161" s="238"/>
      <c r="N161" s="239"/>
      <c r="O161" s="239"/>
      <c r="P161" s="239"/>
      <c r="Q161" s="239"/>
      <c r="R161" s="239"/>
      <c r="S161" s="239"/>
      <c r="T161" s="240"/>
      <c r="AT161" s="241" t="s">
        <v>260</v>
      </c>
      <c r="AU161" s="241" t="s">
        <v>24</v>
      </c>
      <c r="AV161" s="12" t="s">
        <v>165</v>
      </c>
      <c r="AW161" s="12" t="s">
        <v>43</v>
      </c>
      <c r="AX161" s="12" t="s">
        <v>24</v>
      </c>
      <c r="AY161" s="241" t="s">
        <v>159</v>
      </c>
    </row>
    <row r="162" spans="2:65" s="1" customFormat="1" ht="22.5" customHeight="1">
      <c r="B162" s="40"/>
      <c r="C162" s="182" t="s">
        <v>287</v>
      </c>
      <c r="D162" s="182" t="s">
        <v>160</v>
      </c>
      <c r="E162" s="183" t="s">
        <v>288</v>
      </c>
      <c r="F162" s="184" t="s">
        <v>289</v>
      </c>
      <c r="G162" s="185" t="s">
        <v>163</v>
      </c>
      <c r="H162" s="186">
        <v>415</v>
      </c>
      <c r="I162" s="187"/>
      <c r="J162" s="188">
        <f>ROUND(I162*H162,2)</f>
        <v>0</v>
      </c>
      <c r="K162" s="184" t="s">
        <v>22</v>
      </c>
      <c r="L162" s="60"/>
      <c r="M162" s="189" t="s">
        <v>22</v>
      </c>
      <c r="N162" s="190" t="s">
        <v>51</v>
      </c>
      <c r="O162" s="41"/>
      <c r="P162" s="191">
        <f>O162*H162</f>
        <v>0</v>
      </c>
      <c r="Q162" s="191">
        <v>0</v>
      </c>
      <c r="R162" s="191">
        <f>Q162*H162</f>
        <v>0</v>
      </c>
      <c r="S162" s="191">
        <v>0</v>
      </c>
      <c r="T162" s="192">
        <f>S162*H162</f>
        <v>0</v>
      </c>
      <c r="AR162" s="23" t="s">
        <v>165</v>
      </c>
      <c r="AT162" s="23" t="s">
        <v>160</v>
      </c>
      <c r="AU162" s="23" t="s">
        <v>24</v>
      </c>
      <c r="AY162" s="23" t="s">
        <v>159</v>
      </c>
      <c r="BE162" s="193">
        <f>IF(N162="základní",J162,0)</f>
        <v>0</v>
      </c>
      <c r="BF162" s="193">
        <f>IF(N162="snížená",J162,0)</f>
        <v>0</v>
      </c>
      <c r="BG162" s="193">
        <f>IF(N162="zákl. přenesená",J162,0)</f>
        <v>0</v>
      </c>
      <c r="BH162" s="193">
        <f>IF(N162="sníž. přenesená",J162,0)</f>
        <v>0</v>
      </c>
      <c r="BI162" s="193">
        <f>IF(N162="nulová",J162,0)</f>
        <v>0</v>
      </c>
      <c r="BJ162" s="23" t="s">
        <v>24</v>
      </c>
      <c r="BK162" s="193">
        <f>ROUND(I162*H162,2)</f>
        <v>0</v>
      </c>
      <c r="BL162" s="23" t="s">
        <v>165</v>
      </c>
      <c r="BM162" s="23" t="s">
        <v>290</v>
      </c>
    </row>
    <row r="163" spans="2:65" s="1" customFormat="1" ht="27">
      <c r="B163" s="40"/>
      <c r="C163" s="62"/>
      <c r="D163" s="197" t="s">
        <v>168</v>
      </c>
      <c r="E163" s="62"/>
      <c r="F163" s="198" t="s">
        <v>492</v>
      </c>
      <c r="G163" s="62"/>
      <c r="H163" s="62"/>
      <c r="I163" s="155"/>
      <c r="J163" s="62"/>
      <c r="K163" s="62"/>
      <c r="L163" s="60"/>
      <c r="M163" s="196"/>
      <c r="N163" s="41"/>
      <c r="O163" s="41"/>
      <c r="P163" s="41"/>
      <c r="Q163" s="41"/>
      <c r="R163" s="41"/>
      <c r="S163" s="41"/>
      <c r="T163" s="77"/>
      <c r="AT163" s="23" t="s">
        <v>168</v>
      </c>
      <c r="AU163" s="23" t="s">
        <v>24</v>
      </c>
    </row>
    <row r="164" spans="2:65" s="1" customFormat="1" ht="31.5" customHeight="1">
      <c r="B164" s="40"/>
      <c r="C164" s="182" t="s">
        <v>222</v>
      </c>
      <c r="D164" s="182" t="s">
        <v>160</v>
      </c>
      <c r="E164" s="183" t="s">
        <v>292</v>
      </c>
      <c r="F164" s="184" t="s">
        <v>293</v>
      </c>
      <c r="G164" s="185" t="s">
        <v>163</v>
      </c>
      <c r="H164" s="186">
        <v>3343</v>
      </c>
      <c r="I164" s="187"/>
      <c r="J164" s="188">
        <f>ROUND(I164*H164,2)</f>
        <v>0</v>
      </c>
      <c r="K164" s="184" t="s">
        <v>164</v>
      </c>
      <c r="L164" s="60"/>
      <c r="M164" s="189" t="s">
        <v>22</v>
      </c>
      <c r="N164" s="190" t="s">
        <v>51</v>
      </c>
      <c r="O164" s="41"/>
      <c r="P164" s="191">
        <f>O164*H164</f>
        <v>0</v>
      </c>
      <c r="Q164" s="191">
        <v>0</v>
      </c>
      <c r="R164" s="191">
        <f>Q164*H164</f>
        <v>0</v>
      </c>
      <c r="S164" s="191">
        <v>0</v>
      </c>
      <c r="T164" s="192">
        <f>S164*H164</f>
        <v>0</v>
      </c>
      <c r="AR164" s="23" t="s">
        <v>165</v>
      </c>
      <c r="AT164" s="23" t="s">
        <v>160</v>
      </c>
      <c r="AU164" s="23" t="s">
        <v>24</v>
      </c>
      <c r="AY164" s="23" t="s">
        <v>159</v>
      </c>
      <c r="BE164" s="193">
        <f>IF(N164="základní",J164,0)</f>
        <v>0</v>
      </c>
      <c r="BF164" s="193">
        <f>IF(N164="snížená",J164,0)</f>
        <v>0</v>
      </c>
      <c r="BG164" s="193">
        <f>IF(N164="zákl. přenesená",J164,0)</f>
        <v>0</v>
      </c>
      <c r="BH164" s="193">
        <f>IF(N164="sníž. přenesená",J164,0)</f>
        <v>0</v>
      </c>
      <c r="BI164" s="193">
        <f>IF(N164="nulová",J164,0)</f>
        <v>0</v>
      </c>
      <c r="BJ164" s="23" t="s">
        <v>24</v>
      </c>
      <c r="BK164" s="193">
        <f>ROUND(I164*H164,2)</f>
        <v>0</v>
      </c>
      <c r="BL164" s="23" t="s">
        <v>165</v>
      </c>
      <c r="BM164" s="23" t="s">
        <v>294</v>
      </c>
    </row>
    <row r="165" spans="2:65" s="1" customFormat="1" ht="94.5">
      <c r="B165" s="40"/>
      <c r="C165" s="62"/>
      <c r="D165" s="194" t="s">
        <v>166</v>
      </c>
      <c r="E165" s="62"/>
      <c r="F165" s="195" t="s">
        <v>295</v>
      </c>
      <c r="G165" s="62"/>
      <c r="H165" s="62"/>
      <c r="I165" s="155"/>
      <c r="J165" s="62"/>
      <c r="K165" s="62"/>
      <c r="L165" s="60"/>
      <c r="M165" s="196"/>
      <c r="N165" s="41"/>
      <c r="O165" s="41"/>
      <c r="P165" s="41"/>
      <c r="Q165" s="41"/>
      <c r="R165" s="41"/>
      <c r="S165" s="41"/>
      <c r="T165" s="77"/>
      <c r="AT165" s="23" t="s">
        <v>166</v>
      </c>
      <c r="AU165" s="23" t="s">
        <v>24</v>
      </c>
    </row>
    <row r="166" spans="2:65" s="1" customFormat="1" ht="27">
      <c r="B166" s="40"/>
      <c r="C166" s="62"/>
      <c r="D166" s="194" t="s">
        <v>168</v>
      </c>
      <c r="E166" s="62"/>
      <c r="F166" s="195" t="s">
        <v>493</v>
      </c>
      <c r="G166" s="62"/>
      <c r="H166" s="62"/>
      <c r="I166" s="155"/>
      <c r="J166" s="62"/>
      <c r="K166" s="62"/>
      <c r="L166" s="60"/>
      <c r="M166" s="196"/>
      <c r="N166" s="41"/>
      <c r="O166" s="41"/>
      <c r="P166" s="41"/>
      <c r="Q166" s="41"/>
      <c r="R166" s="41"/>
      <c r="S166" s="41"/>
      <c r="T166" s="77"/>
      <c r="AT166" s="23" t="s">
        <v>168</v>
      </c>
      <c r="AU166" s="23" t="s">
        <v>24</v>
      </c>
    </row>
    <row r="167" spans="2:65" s="10" customFormat="1" ht="13.5">
      <c r="B167" s="209"/>
      <c r="C167" s="210"/>
      <c r="D167" s="194" t="s">
        <v>260</v>
      </c>
      <c r="E167" s="211" t="s">
        <v>22</v>
      </c>
      <c r="F167" s="212" t="s">
        <v>261</v>
      </c>
      <c r="G167" s="210"/>
      <c r="H167" s="213" t="s">
        <v>22</v>
      </c>
      <c r="I167" s="214"/>
      <c r="J167" s="210"/>
      <c r="K167" s="210"/>
      <c r="L167" s="215"/>
      <c r="M167" s="216"/>
      <c r="N167" s="217"/>
      <c r="O167" s="217"/>
      <c r="P167" s="217"/>
      <c r="Q167" s="217"/>
      <c r="R167" s="217"/>
      <c r="S167" s="217"/>
      <c r="T167" s="218"/>
      <c r="AT167" s="219" t="s">
        <v>260</v>
      </c>
      <c r="AU167" s="219" t="s">
        <v>24</v>
      </c>
      <c r="AV167" s="10" t="s">
        <v>24</v>
      </c>
      <c r="AW167" s="10" t="s">
        <v>43</v>
      </c>
      <c r="AX167" s="10" t="s">
        <v>80</v>
      </c>
      <c r="AY167" s="219" t="s">
        <v>159</v>
      </c>
    </row>
    <row r="168" spans="2:65" s="11" customFormat="1" ht="13.5">
      <c r="B168" s="220"/>
      <c r="C168" s="221"/>
      <c r="D168" s="194" t="s">
        <v>260</v>
      </c>
      <c r="E168" s="222" t="s">
        <v>22</v>
      </c>
      <c r="F168" s="223" t="s">
        <v>484</v>
      </c>
      <c r="G168" s="221"/>
      <c r="H168" s="224">
        <v>3224</v>
      </c>
      <c r="I168" s="225"/>
      <c r="J168" s="221"/>
      <c r="K168" s="221"/>
      <c r="L168" s="226"/>
      <c r="M168" s="227"/>
      <c r="N168" s="228"/>
      <c r="O168" s="228"/>
      <c r="P168" s="228"/>
      <c r="Q168" s="228"/>
      <c r="R168" s="228"/>
      <c r="S168" s="228"/>
      <c r="T168" s="229"/>
      <c r="AT168" s="230" t="s">
        <v>260</v>
      </c>
      <c r="AU168" s="230" t="s">
        <v>24</v>
      </c>
      <c r="AV168" s="11" t="s">
        <v>89</v>
      </c>
      <c r="AW168" s="11" t="s">
        <v>43</v>
      </c>
      <c r="AX168" s="11" t="s">
        <v>80</v>
      </c>
      <c r="AY168" s="230" t="s">
        <v>159</v>
      </c>
    </row>
    <row r="169" spans="2:65" s="11" customFormat="1" ht="13.5">
      <c r="B169" s="220"/>
      <c r="C169" s="221"/>
      <c r="D169" s="194" t="s">
        <v>260</v>
      </c>
      <c r="E169" s="222" t="s">
        <v>22</v>
      </c>
      <c r="F169" s="223" t="s">
        <v>485</v>
      </c>
      <c r="G169" s="221"/>
      <c r="H169" s="224">
        <v>90</v>
      </c>
      <c r="I169" s="225"/>
      <c r="J169" s="221"/>
      <c r="K169" s="221"/>
      <c r="L169" s="226"/>
      <c r="M169" s="227"/>
      <c r="N169" s="228"/>
      <c r="O169" s="228"/>
      <c r="P169" s="228"/>
      <c r="Q169" s="228"/>
      <c r="R169" s="228"/>
      <c r="S169" s="228"/>
      <c r="T169" s="229"/>
      <c r="AT169" s="230" t="s">
        <v>260</v>
      </c>
      <c r="AU169" s="230" t="s">
        <v>24</v>
      </c>
      <c r="AV169" s="11" t="s">
        <v>89</v>
      </c>
      <c r="AW169" s="11" t="s">
        <v>43</v>
      </c>
      <c r="AX169" s="11" t="s">
        <v>80</v>
      </c>
      <c r="AY169" s="230" t="s">
        <v>159</v>
      </c>
    </row>
    <row r="170" spans="2:65" s="11" customFormat="1" ht="13.5">
      <c r="B170" s="220"/>
      <c r="C170" s="221"/>
      <c r="D170" s="194" t="s">
        <v>260</v>
      </c>
      <c r="E170" s="222" t="s">
        <v>22</v>
      </c>
      <c r="F170" s="223" t="s">
        <v>265</v>
      </c>
      <c r="G170" s="221"/>
      <c r="H170" s="224">
        <v>29</v>
      </c>
      <c r="I170" s="225"/>
      <c r="J170" s="221"/>
      <c r="K170" s="221"/>
      <c r="L170" s="226"/>
      <c r="M170" s="227"/>
      <c r="N170" s="228"/>
      <c r="O170" s="228"/>
      <c r="P170" s="228"/>
      <c r="Q170" s="228"/>
      <c r="R170" s="228"/>
      <c r="S170" s="228"/>
      <c r="T170" s="229"/>
      <c r="AT170" s="230" t="s">
        <v>260</v>
      </c>
      <c r="AU170" s="230" t="s">
        <v>24</v>
      </c>
      <c r="AV170" s="11" t="s">
        <v>89</v>
      </c>
      <c r="AW170" s="11" t="s">
        <v>43</v>
      </c>
      <c r="AX170" s="11" t="s">
        <v>80</v>
      </c>
      <c r="AY170" s="230" t="s">
        <v>159</v>
      </c>
    </row>
    <row r="171" spans="2:65" s="12" customFormat="1" ht="13.5">
      <c r="B171" s="231"/>
      <c r="C171" s="232"/>
      <c r="D171" s="197" t="s">
        <v>260</v>
      </c>
      <c r="E171" s="233" t="s">
        <v>22</v>
      </c>
      <c r="F171" s="234" t="s">
        <v>266</v>
      </c>
      <c r="G171" s="232"/>
      <c r="H171" s="235">
        <v>3343</v>
      </c>
      <c r="I171" s="236"/>
      <c r="J171" s="232"/>
      <c r="K171" s="232"/>
      <c r="L171" s="237"/>
      <c r="M171" s="238"/>
      <c r="N171" s="239"/>
      <c r="O171" s="239"/>
      <c r="P171" s="239"/>
      <c r="Q171" s="239"/>
      <c r="R171" s="239"/>
      <c r="S171" s="239"/>
      <c r="T171" s="240"/>
      <c r="AT171" s="241" t="s">
        <v>260</v>
      </c>
      <c r="AU171" s="241" t="s">
        <v>24</v>
      </c>
      <c r="AV171" s="12" t="s">
        <v>165</v>
      </c>
      <c r="AW171" s="12" t="s">
        <v>43</v>
      </c>
      <c r="AX171" s="12" t="s">
        <v>24</v>
      </c>
      <c r="AY171" s="241" t="s">
        <v>159</v>
      </c>
    </row>
    <row r="172" spans="2:65" s="1" customFormat="1" ht="22.5" customHeight="1">
      <c r="B172" s="40"/>
      <c r="C172" s="182" t="s">
        <v>298</v>
      </c>
      <c r="D172" s="182" t="s">
        <v>160</v>
      </c>
      <c r="E172" s="183" t="s">
        <v>299</v>
      </c>
      <c r="F172" s="184" t="s">
        <v>300</v>
      </c>
      <c r="G172" s="185" t="s">
        <v>163</v>
      </c>
      <c r="H172" s="186">
        <v>119</v>
      </c>
      <c r="I172" s="187"/>
      <c r="J172" s="188">
        <f>ROUND(I172*H172,2)</f>
        <v>0</v>
      </c>
      <c r="K172" s="184" t="s">
        <v>164</v>
      </c>
      <c r="L172" s="60"/>
      <c r="M172" s="189" t="s">
        <v>22</v>
      </c>
      <c r="N172" s="190" t="s">
        <v>51</v>
      </c>
      <c r="O172" s="41"/>
      <c r="P172" s="191">
        <f>O172*H172</f>
        <v>0</v>
      </c>
      <c r="Q172" s="191">
        <v>0</v>
      </c>
      <c r="R172" s="191">
        <f>Q172*H172</f>
        <v>0</v>
      </c>
      <c r="S172" s="191">
        <v>0</v>
      </c>
      <c r="T172" s="192">
        <f>S172*H172</f>
        <v>0</v>
      </c>
      <c r="AR172" s="23" t="s">
        <v>165</v>
      </c>
      <c r="AT172" s="23" t="s">
        <v>160</v>
      </c>
      <c r="AU172" s="23" t="s">
        <v>24</v>
      </c>
      <c r="AY172" s="23" t="s">
        <v>159</v>
      </c>
      <c r="BE172" s="193">
        <f>IF(N172="základní",J172,0)</f>
        <v>0</v>
      </c>
      <c r="BF172" s="193">
        <f>IF(N172="snížená",J172,0)</f>
        <v>0</v>
      </c>
      <c r="BG172" s="193">
        <f>IF(N172="zákl. přenesená",J172,0)</f>
        <v>0</v>
      </c>
      <c r="BH172" s="193">
        <f>IF(N172="sníž. přenesená",J172,0)</f>
        <v>0</v>
      </c>
      <c r="BI172" s="193">
        <f>IF(N172="nulová",J172,0)</f>
        <v>0</v>
      </c>
      <c r="BJ172" s="23" t="s">
        <v>24</v>
      </c>
      <c r="BK172" s="193">
        <f>ROUND(I172*H172,2)</f>
        <v>0</v>
      </c>
      <c r="BL172" s="23" t="s">
        <v>165</v>
      </c>
      <c r="BM172" s="23" t="s">
        <v>301</v>
      </c>
    </row>
    <row r="173" spans="2:65" s="1" customFormat="1" ht="27">
      <c r="B173" s="40"/>
      <c r="C173" s="62"/>
      <c r="D173" s="194" t="s">
        <v>168</v>
      </c>
      <c r="E173" s="62"/>
      <c r="F173" s="195" t="s">
        <v>493</v>
      </c>
      <c r="G173" s="62"/>
      <c r="H173" s="62"/>
      <c r="I173" s="155"/>
      <c r="J173" s="62"/>
      <c r="K173" s="62"/>
      <c r="L173" s="60"/>
      <c r="M173" s="196"/>
      <c r="N173" s="41"/>
      <c r="O173" s="41"/>
      <c r="P173" s="41"/>
      <c r="Q173" s="41"/>
      <c r="R173" s="41"/>
      <c r="S173" s="41"/>
      <c r="T173" s="77"/>
      <c r="AT173" s="23" t="s">
        <v>168</v>
      </c>
      <c r="AU173" s="23" t="s">
        <v>24</v>
      </c>
    </row>
    <row r="174" spans="2:65" s="10" customFormat="1" ht="13.5">
      <c r="B174" s="209"/>
      <c r="C174" s="210"/>
      <c r="D174" s="194" t="s">
        <v>260</v>
      </c>
      <c r="E174" s="211" t="s">
        <v>22</v>
      </c>
      <c r="F174" s="212" t="s">
        <v>261</v>
      </c>
      <c r="G174" s="210"/>
      <c r="H174" s="213" t="s">
        <v>22</v>
      </c>
      <c r="I174" s="214"/>
      <c r="J174" s="210"/>
      <c r="K174" s="210"/>
      <c r="L174" s="215"/>
      <c r="M174" s="216"/>
      <c r="N174" s="217"/>
      <c r="O174" s="217"/>
      <c r="P174" s="217"/>
      <c r="Q174" s="217"/>
      <c r="R174" s="217"/>
      <c r="S174" s="217"/>
      <c r="T174" s="218"/>
      <c r="AT174" s="219" t="s">
        <v>260</v>
      </c>
      <c r="AU174" s="219" t="s">
        <v>24</v>
      </c>
      <c r="AV174" s="10" t="s">
        <v>24</v>
      </c>
      <c r="AW174" s="10" t="s">
        <v>43</v>
      </c>
      <c r="AX174" s="10" t="s">
        <v>80</v>
      </c>
      <c r="AY174" s="219" t="s">
        <v>159</v>
      </c>
    </row>
    <row r="175" spans="2:65" s="11" customFormat="1" ht="13.5">
      <c r="B175" s="220"/>
      <c r="C175" s="221"/>
      <c r="D175" s="194" t="s">
        <v>260</v>
      </c>
      <c r="E175" s="222" t="s">
        <v>22</v>
      </c>
      <c r="F175" s="223" t="s">
        <v>485</v>
      </c>
      <c r="G175" s="221"/>
      <c r="H175" s="224">
        <v>90</v>
      </c>
      <c r="I175" s="225"/>
      <c r="J175" s="221"/>
      <c r="K175" s="221"/>
      <c r="L175" s="226"/>
      <c r="M175" s="227"/>
      <c r="N175" s="228"/>
      <c r="O175" s="228"/>
      <c r="P175" s="228"/>
      <c r="Q175" s="228"/>
      <c r="R175" s="228"/>
      <c r="S175" s="228"/>
      <c r="T175" s="229"/>
      <c r="AT175" s="230" t="s">
        <v>260</v>
      </c>
      <c r="AU175" s="230" t="s">
        <v>24</v>
      </c>
      <c r="AV175" s="11" t="s">
        <v>89</v>
      </c>
      <c r="AW175" s="11" t="s">
        <v>43</v>
      </c>
      <c r="AX175" s="11" t="s">
        <v>80</v>
      </c>
      <c r="AY175" s="230" t="s">
        <v>159</v>
      </c>
    </row>
    <row r="176" spans="2:65" s="11" customFormat="1" ht="13.5">
      <c r="B176" s="220"/>
      <c r="C176" s="221"/>
      <c r="D176" s="194" t="s">
        <v>260</v>
      </c>
      <c r="E176" s="222" t="s">
        <v>22</v>
      </c>
      <c r="F176" s="223" t="s">
        <v>265</v>
      </c>
      <c r="G176" s="221"/>
      <c r="H176" s="224">
        <v>29</v>
      </c>
      <c r="I176" s="225"/>
      <c r="J176" s="221"/>
      <c r="K176" s="221"/>
      <c r="L176" s="226"/>
      <c r="M176" s="227"/>
      <c r="N176" s="228"/>
      <c r="O176" s="228"/>
      <c r="P176" s="228"/>
      <c r="Q176" s="228"/>
      <c r="R176" s="228"/>
      <c r="S176" s="228"/>
      <c r="T176" s="229"/>
      <c r="AT176" s="230" t="s">
        <v>260</v>
      </c>
      <c r="AU176" s="230" t="s">
        <v>24</v>
      </c>
      <c r="AV176" s="11" t="s">
        <v>89</v>
      </c>
      <c r="AW176" s="11" t="s">
        <v>43</v>
      </c>
      <c r="AX176" s="11" t="s">
        <v>80</v>
      </c>
      <c r="AY176" s="230" t="s">
        <v>159</v>
      </c>
    </row>
    <row r="177" spans="2:65" s="12" customFormat="1" ht="13.5">
      <c r="B177" s="231"/>
      <c r="C177" s="232"/>
      <c r="D177" s="197" t="s">
        <v>260</v>
      </c>
      <c r="E177" s="233" t="s">
        <v>22</v>
      </c>
      <c r="F177" s="234" t="s">
        <v>266</v>
      </c>
      <c r="G177" s="232"/>
      <c r="H177" s="235">
        <v>119</v>
      </c>
      <c r="I177" s="236"/>
      <c r="J177" s="232"/>
      <c r="K177" s="232"/>
      <c r="L177" s="237"/>
      <c r="M177" s="238"/>
      <c r="N177" s="239"/>
      <c r="O177" s="239"/>
      <c r="P177" s="239"/>
      <c r="Q177" s="239"/>
      <c r="R177" s="239"/>
      <c r="S177" s="239"/>
      <c r="T177" s="240"/>
      <c r="AT177" s="241" t="s">
        <v>260</v>
      </c>
      <c r="AU177" s="241" t="s">
        <v>24</v>
      </c>
      <c r="AV177" s="12" t="s">
        <v>165</v>
      </c>
      <c r="AW177" s="12" t="s">
        <v>43</v>
      </c>
      <c r="AX177" s="12" t="s">
        <v>24</v>
      </c>
      <c r="AY177" s="241" t="s">
        <v>159</v>
      </c>
    </row>
    <row r="178" spans="2:65" s="1" customFormat="1" ht="22.5" customHeight="1">
      <c r="B178" s="40"/>
      <c r="C178" s="182" t="s">
        <v>228</v>
      </c>
      <c r="D178" s="182" t="s">
        <v>160</v>
      </c>
      <c r="E178" s="183" t="s">
        <v>303</v>
      </c>
      <c r="F178" s="184" t="s">
        <v>304</v>
      </c>
      <c r="G178" s="185" t="s">
        <v>163</v>
      </c>
      <c r="H178" s="186">
        <v>3343</v>
      </c>
      <c r="I178" s="187"/>
      <c r="J178" s="188">
        <f>ROUND(I178*H178,2)</f>
        <v>0</v>
      </c>
      <c r="K178" s="184" t="s">
        <v>164</v>
      </c>
      <c r="L178" s="60"/>
      <c r="M178" s="189" t="s">
        <v>22</v>
      </c>
      <c r="N178" s="190" t="s">
        <v>51</v>
      </c>
      <c r="O178" s="41"/>
      <c r="P178" s="191">
        <f>O178*H178</f>
        <v>0</v>
      </c>
      <c r="Q178" s="191">
        <v>0</v>
      </c>
      <c r="R178" s="191">
        <f>Q178*H178</f>
        <v>0</v>
      </c>
      <c r="S178" s="191">
        <v>0</v>
      </c>
      <c r="T178" s="192">
        <f>S178*H178</f>
        <v>0</v>
      </c>
      <c r="AR178" s="23" t="s">
        <v>165</v>
      </c>
      <c r="AT178" s="23" t="s">
        <v>160</v>
      </c>
      <c r="AU178" s="23" t="s">
        <v>24</v>
      </c>
      <c r="AY178" s="23" t="s">
        <v>159</v>
      </c>
      <c r="BE178" s="193">
        <f>IF(N178="základní",J178,0)</f>
        <v>0</v>
      </c>
      <c r="BF178" s="193">
        <f>IF(N178="snížená",J178,0)</f>
        <v>0</v>
      </c>
      <c r="BG178" s="193">
        <f>IF(N178="zákl. přenesená",J178,0)</f>
        <v>0</v>
      </c>
      <c r="BH178" s="193">
        <f>IF(N178="sníž. přenesená",J178,0)</f>
        <v>0</v>
      </c>
      <c r="BI178" s="193">
        <f>IF(N178="nulová",J178,0)</f>
        <v>0</v>
      </c>
      <c r="BJ178" s="23" t="s">
        <v>24</v>
      </c>
      <c r="BK178" s="193">
        <f>ROUND(I178*H178,2)</f>
        <v>0</v>
      </c>
      <c r="BL178" s="23" t="s">
        <v>165</v>
      </c>
      <c r="BM178" s="23" t="s">
        <v>305</v>
      </c>
    </row>
    <row r="179" spans="2:65" s="10" customFormat="1" ht="13.5">
      <c r="B179" s="209"/>
      <c r="C179" s="210"/>
      <c r="D179" s="194" t="s">
        <v>260</v>
      </c>
      <c r="E179" s="211" t="s">
        <v>22</v>
      </c>
      <c r="F179" s="212" t="s">
        <v>261</v>
      </c>
      <c r="G179" s="210"/>
      <c r="H179" s="213" t="s">
        <v>22</v>
      </c>
      <c r="I179" s="214"/>
      <c r="J179" s="210"/>
      <c r="K179" s="210"/>
      <c r="L179" s="215"/>
      <c r="M179" s="216"/>
      <c r="N179" s="217"/>
      <c r="O179" s="217"/>
      <c r="P179" s="217"/>
      <c r="Q179" s="217"/>
      <c r="R179" s="217"/>
      <c r="S179" s="217"/>
      <c r="T179" s="218"/>
      <c r="AT179" s="219" t="s">
        <v>260</v>
      </c>
      <c r="AU179" s="219" t="s">
        <v>24</v>
      </c>
      <c r="AV179" s="10" t="s">
        <v>24</v>
      </c>
      <c r="AW179" s="10" t="s">
        <v>43</v>
      </c>
      <c r="AX179" s="10" t="s">
        <v>80</v>
      </c>
      <c r="AY179" s="219" t="s">
        <v>159</v>
      </c>
    </row>
    <row r="180" spans="2:65" s="11" customFormat="1" ht="13.5">
      <c r="B180" s="220"/>
      <c r="C180" s="221"/>
      <c r="D180" s="194" t="s">
        <v>260</v>
      </c>
      <c r="E180" s="222" t="s">
        <v>22</v>
      </c>
      <c r="F180" s="223" t="s">
        <v>494</v>
      </c>
      <c r="G180" s="221"/>
      <c r="H180" s="224">
        <v>3224</v>
      </c>
      <c r="I180" s="225"/>
      <c r="J180" s="221"/>
      <c r="K180" s="221"/>
      <c r="L180" s="226"/>
      <c r="M180" s="227"/>
      <c r="N180" s="228"/>
      <c r="O180" s="228"/>
      <c r="P180" s="228"/>
      <c r="Q180" s="228"/>
      <c r="R180" s="228"/>
      <c r="S180" s="228"/>
      <c r="T180" s="229"/>
      <c r="AT180" s="230" t="s">
        <v>260</v>
      </c>
      <c r="AU180" s="230" t="s">
        <v>24</v>
      </c>
      <c r="AV180" s="11" t="s">
        <v>89</v>
      </c>
      <c r="AW180" s="11" t="s">
        <v>43</v>
      </c>
      <c r="AX180" s="11" t="s">
        <v>80</v>
      </c>
      <c r="AY180" s="230" t="s">
        <v>159</v>
      </c>
    </row>
    <row r="181" spans="2:65" s="11" customFormat="1" ht="13.5">
      <c r="B181" s="220"/>
      <c r="C181" s="221"/>
      <c r="D181" s="194" t="s">
        <v>260</v>
      </c>
      <c r="E181" s="222" t="s">
        <v>22</v>
      </c>
      <c r="F181" s="223" t="s">
        <v>491</v>
      </c>
      <c r="G181" s="221"/>
      <c r="H181" s="224">
        <v>90</v>
      </c>
      <c r="I181" s="225"/>
      <c r="J181" s="221"/>
      <c r="K181" s="221"/>
      <c r="L181" s="226"/>
      <c r="M181" s="227"/>
      <c r="N181" s="228"/>
      <c r="O181" s="228"/>
      <c r="P181" s="228"/>
      <c r="Q181" s="228"/>
      <c r="R181" s="228"/>
      <c r="S181" s="228"/>
      <c r="T181" s="229"/>
      <c r="AT181" s="230" t="s">
        <v>260</v>
      </c>
      <c r="AU181" s="230" t="s">
        <v>24</v>
      </c>
      <c r="AV181" s="11" t="s">
        <v>89</v>
      </c>
      <c r="AW181" s="11" t="s">
        <v>43</v>
      </c>
      <c r="AX181" s="11" t="s">
        <v>80</v>
      </c>
      <c r="AY181" s="230" t="s">
        <v>159</v>
      </c>
    </row>
    <row r="182" spans="2:65" s="11" customFormat="1" ht="13.5">
      <c r="B182" s="220"/>
      <c r="C182" s="221"/>
      <c r="D182" s="194" t="s">
        <v>260</v>
      </c>
      <c r="E182" s="222" t="s">
        <v>22</v>
      </c>
      <c r="F182" s="223" t="s">
        <v>286</v>
      </c>
      <c r="G182" s="221"/>
      <c r="H182" s="224">
        <v>29</v>
      </c>
      <c r="I182" s="225"/>
      <c r="J182" s="221"/>
      <c r="K182" s="221"/>
      <c r="L182" s="226"/>
      <c r="M182" s="227"/>
      <c r="N182" s="228"/>
      <c r="O182" s="228"/>
      <c r="P182" s="228"/>
      <c r="Q182" s="228"/>
      <c r="R182" s="228"/>
      <c r="S182" s="228"/>
      <c r="T182" s="229"/>
      <c r="AT182" s="230" t="s">
        <v>260</v>
      </c>
      <c r="AU182" s="230" t="s">
        <v>24</v>
      </c>
      <c r="AV182" s="11" t="s">
        <v>89</v>
      </c>
      <c r="AW182" s="11" t="s">
        <v>43</v>
      </c>
      <c r="AX182" s="11" t="s">
        <v>80</v>
      </c>
      <c r="AY182" s="230" t="s">
        <v>159</v>
      </c>
    </row>
    <row r="183" spans="2:65" s="12" customFormat="1" ht="13.5">
      <c r="B183" s="231"/>
      <c r="C183" s="232"/>
      <c r="D183" s="197" t="s">
        <v>260</v>
      </c>
      <c r="E183" s="233" t="s">
        <v>22</v>
      </c>
      <c r="F183" s="234" t="s">
        <v>266</v>
      </c>
      <c r="G183" s="232"/>
      <c r="H183" s="235">
        <v>3343</v>
      </c>
      <c r="I183" s="236"/>
      <c r="J183" s="232"/>
      <c r="K183" s="232"/>
      <c r="L183" s="237"/>
      <c r="M183" s="238"/>
      <c r="N183" s="239"/>
      <c r="O183" s="239"/>
      <c r="P183" s="239"/>
      <c r="Q183" s="239"/>
      <c r="R183" s="239"/>
      <c r="S183" s="239"/>
      <c r="T183" s="240"/>
      <c r="AT183" s="241" t="s">
        <v>260</v>
      </c>
      <c r="AU183" s="241" t="s">
        <v>24</v>
      </c>
      <c r="AV183" s="12" t="s">
        <v>165</v>
      </c>
      <c r="AW183" s="12" t="s">
        <v>43</v>
      </c>
      <c r="AX183" s="12" t="s">
        <v>24</v>
      </c>
      <c r="AY183" s="241" t="s">
        <v>159</v>
      </c>
    </row>
    <row r="184" spans="2:65" s="1" customFormat="1" ht="44.25" customHeight="1">
      <c r="B184" s="40"/>
      <c r="C184" s="182" t="s">
        <v>307</v>
      </c>
      <c r="D184" s="182" t="s">
        <v>160</v>
      </c>
      <c r="E184" s="183" t="s">
        <v>308</v>
      </c>
      <c r="F184" s="184" t="s">
        <v>309</v>
      </c>
      <c r="G184" s="185" t="s">
        <v>163</v>
      </c>
      <c r="H184" s="186">
        <v>69</v>
      </c>
      <c r="I184" s="187"/>
      <c r="J184" s="188">
        <f>ROUND(I184*H184,2)</f>
        <v>0</v>
      </c>
      <c r="K184" s="184" t="s">
        <v>164</v>
      </c>
      <c r="L184" s="60"/>
      <c r="M184" s="189" t="s">
        <v>22</v>
      </c>
      <c r="N184" s="190" t="s">
        <v>51</v>
      </c>
      <c r="O184" s="41"/>
      <c r="P184" s="191">
        <f>O184*H184</f>
        <v>0</v>
      </c>
      <c r="Q184" s="191">
        <v>0.10100000000000001</v>
      </c>
      <c r="R184" s="191">
        <f>Q184*H184</f>
        <v>6.9690000000000003</v>
      </c>
      <c r="S184" s="191">
        <v>0</v>
      </c>
      <c r="T184" s="192">
        <f>S184*H184</f>
        <v>0</v>
      </c>
      <c r="AR184" s="23" t="s">
        <v>165</v>
      </c>
      <c r="AT184" s="23" t="s">
        <v>160</v>
      </c>
      <c r="AU184" s="23" t="s">
        <v>24</v>
      </c>
      <c r="AY184" s="23" t="s">
        <v>159</v>
      </c>
      <c r="BE184" s="193">
        <f>IF(N184="základní",J184,0)</f>
        <v>0</v>
      </c>
      <c r="BF184" s="193">
        <f>IF(N184="snížená",J184,0)</f>
        <v>0</v>
      </c>
      <c r="BG184" s="193">
        <f>IF(N184="zákl. přenesená",J184,0)</f>
        <v>0</v>
      </c>
      <c r="BH184" s="193">
        <f>IF(N184="sníž. přenesená",J184,0)</f>
        <v>0</v>
      </c>
      <c r="BI184" s="193">
        <f>IF(N184="nulová",J184,0)</f>
        <v>0</v>
      </c>
      <c r="BJ184" s="23" t="s">
        <v>24</v>
      </c>
      <c r="BK184" s="193">
        <f>ROUND(I184*H184,2)</f>
        <v>0</v>
      </c>
      <c r="BL184" s="23" t="s">
        <v>165</v>
      </c>
      <c r="BM184" s="23" t="s">
        <v>310</v>
      </c>
    </row>
    <row r="185" spans="2:65" s="1" customFormat="1" ht="81">
      <c r="B185" s="40"/>
      <c r="C185" s="62"/>
      <c r="D185" s="194" t="s">
        <v>166</v>
      </c>
      <c r="E185" s="62"/>
      <c r="F185" s="195" t="s">
        <v>311</v>
      </c>
      <c r="G185" s="62"/>
      <c r="H185" s="62"/>
      <c r="I185" s="155"/>
      <c r="J185" s="62"/>
      <c r="K185" s="62"/>
      <c r="L185" s="60"/>
      <c r="M185" s="196"/>
      <c r="N185" s="41"/>
      <c r="O185" s="41"/>
      <c r="P185" s="41"/>
      <c r="Q185" s="41"/>
      <c r="R185" s="41"/>
      <c r="S185" s="41"/>
      <c r="T185" s="77"/>
      <c r="AT185" s="23" t="s">
        <v>166</v>
      </c>
      <c r="AU185" s="23" t="s">
        <v>24</v>
      </c>
    </row>
    <row r="186" spans="2:65" s="1" customFormat="1" ht="27">
      <c r="B186" s="40"/>
      <c r="C186" s="62"/>
      <c r="D186" s="197" t="s">
        <v>168</v>
      </c>
      <c r="E186" s="62"/>
      <c r="F186" s="198" t="s">
        <v>495</v>
      </c>
      <c r="G186" s="62"/>
      <c r="H186" s="62"/>
      <c r="I186" s="155"/>
      <c r="J186" s="62"/>
      <c r="K186" s="62"/>
      <c r="L186" s="60"/>
      <c r="M186" s="196"/>
      <c r="N186" s="41"/>
      <c r="O186" s="41"/>
      <c r="P186" s="41"/>
      <c r="Q186" s="41"/>
      <c r="R186" s="41"/>
      <c r="S186" s="41"/>
      <c r="T186" s="77"/>
      <c r="AT186" s="23" t="s">
        <v>168</v>
      </c>
      <c r="AU186" s="23" t="s">
        <v>24</v>
      </c>
    </row>
    <row r="187" spans="2:65" s="1" customFormat="1" ht="22.5" customHeight="1">
      <c r="B187" s="40"/>
      <c r="C187" s="182" t="s">
        <v>233</v>
      </c>
      <c r="D187" s="182" t="s">
        <v>160</v>
      </c>
      <c r="E187" s="183" t="s">
        <v>313</v>
      </c>
      <c r="F187" s="184" t="s">
        <v>314</v>
      </c>
      <c r="G187" s="185" t="s">
        <v>163</v>
      </c>
      <c r="H187" s="186">
        <v>72.45</v>
      </c>
      <c r="I187" s="187"/>
      <c r="J187" s="188">
        <f>ROUND(I187*H187,2)</f>
        <v>0</v>
      </c>
      <c r="K187" s="184" t="s">
        <v>22</v>
      </c>
      <c r="L187" s="60"/>
      <c r="M187" s="189" t="s">
        <v>22</v>
      </c>
      <c r="N187" s="190" t="s">
        <v>51</v>
      </c>
      <c r="O187" s="41"/>
      <c r="P187" s="191">
        <f>O187*H187</f>
        <v>0</v>
      </c>
      <c r="Q187" s="191">
        <v>0</v>
      </c>
      <c r="R187" s="191">
        <f>Q187*H187</f>
        <v>0</v>
      </c>
      <c r="S187" s="191">
        <v>0</v>
      </c>
      <c r="T187" s="192">
        <f>S187*H187</f>
        <v>0</v>
      </c>
      <c r="AR187" s="23" t="s">
        <v>165</v>
      </c>
      <c r="AT187" s="23" t="s">
        <v>160</v>
      </c>
      <c r="AU187" s="23" t="s">
        <v>24</v>
      </c>
      <c r="AY187" s="23" t="s">
        <v>159</v>
      </c>
      <c r="BE187" s="193">
        <f>IF(N187="základní",J187,0)</f>
        <v>0</v>
      </c>
      <c r="BF187" s="193">
        <f>IF(N187="snížená",J187,0)</f>
        <v>0</v>
      </c>
      <c r="BG187" s="193">
        <f>IF(N187="zákl. přenesená",J187,0)</f>
        <v>0</v>
      </c>
      <c r="BH187" s="193">
        <f>IF(N187="sníž. přenesená",J187,0)</f>
        <v>0</v>
      </c>
      <c r="BI187" s="193">
        <f>IF(N187="nulová",J187,0)</f>
        <v>0</v>
      </c>
      <c r="BJ187" s="23" t="s">
        <v>24</v>
      </c>
      <c r="BK187" s="193">
        <f>ROUND(I187*H187,2)</f>
        <v>0</v>
      </c>
      <c r="BL187" s="23" t="s">
        <v>165</v>
      </c>
      <c r="BM187" s="23" t="s">
        <v>315</v>
      </c>
    </row>
    <row r="188" spans="2:65" s="1" customFormat="1" ht="27">
      <c r="B188" s="40"/>
      <c r="C188" s="62"/>
      <c r="D188" s="197" t="s">
        <v>168</v>
      </c>
      <c r="E188" s="62"/>
      <c r="F188" s="198" t="s">
        <v>496</v>
      </c>
      <c r="G188" s="62"/>
      <c r="H188" s="62"/>
      <c r="I188" s="155"/>
      <c r="J188" s="62"/>
      <c r="K188" s="62"/>
      <c r="L188" s="60"/>
      <c r="M188" s="196"/>
      <c r="N188" s="41"/>
      <c r="O188" s="41"/>
      <c r="P188" s="41"/>
      <c r="Q188" s="41"/>
      <c r="R188" s="41"/>
      <c r="S188" s="41"/>
      <c r="T188" s="77"/>
      <c r="AT188" s="23" t="s">
        <v>168</v>
      </c>
      <c r="AU188" s="23" t="s">
        <v>24</v>
      </c>
    </row>
    <row r="189" spans="2:65" s="1" customFormat="1" ht="57" customHeight="1">
      <c r="B189" s="40"/>
      <c r="C189" s="182" t="s">
        <v>317</v>
      </c>
      <c r="D189" s="182" t="s">
        <v>160</v>
      </c>
      <c r="E189" s="183" t="s">
        <v>497</v>
      </c>
      <c r="F189" s="184" t="s">
        <v>498</v>
      </c>
      <c r="G189" s="185" t="s">
        <v>163</v>
      </c>
      <c r="H189" s="186">
        <v>136</v>
      </c>
      <c r="I189" s="187"/>
      <c r="J189" s="188">
        <f>ROUND(I189*H189,2)</f>
        <v>0</v>
      </c>
      <c r="K189" s="184" t="s">
        <v>164</v>
      </c>
      <c r="L189" s="60"/>
      <c r="M189" s="189" t="s">
        <v>22</v>
      </c>
      <c r="N189" s="190" t="s">
        <v>51</v>
      </c>
      <c r="O189" s="41"/>
      <c r="P189" s="191">
        <f>O189*H189</f>
        <v>0</v>
      </c>
      <c r="Q189" s="191">
        <v>8.4250000000000005E-2</v>
      </c>
      <c r="R189" s="191">
        <f>Q189*H189</f>
        <v>11.458</v>
      </c>
      <c r="S189" s="191">
        <v>0</v>
      </c>
      <c r="T189" s="192">
        <f>S189*H189</f>
        <v>0</v>
      </c>
      <c r="AR189" s="23" t="s">
        <v>165</v>
      </c>
      <c r="AT189" s="23" t="s">
        <v>160</v>
      </c>
      <c r="AU189" s="23" t="s">
        <v>24</v>
      </c>
      <c r="AY189" s="23" t="s">
        <v>159</v>
      </c>
      <c r="BE189" s="193">
        <f>IF(N189="základní",J189,0)</f>
        <v>0</v>
      </c>
      <c r="BF189" s="193">
        <f>IF(N189="snížená",J189,0)</f>
        <v>0</v>
      </c>
      <c r="BG189" s="193">
        <f>IF(N189="zákl. přenesená",J189,0)</f>
        <v>0</v>
      </c>
      <c r="BH189" s="193">
        <f>IF(N189="sníž. přenesená",J189,0)</f>
        <v>0</v>
      </c>
      <c r="BI189" s="193">
        <f>IF(N189="nulová",J189,0)</f>
        <v>0</v>
      </c>
      <c r="BJ189" s="23" t="s">
        <v>24</v>
      </c>
      <c r="BK189" s="193">
        <f>ROUND(I189*H189,2)</f>
        <v>0</v>
      </c>
      <c r="BL189" s="23" t="s">
        <v>165</v>
      </c>
      <c r="BM189" s="23" t="s">
        <v>320</v>
      </c>
    </row>
    <row r="190" spans="2:65" s="1" customFormat="1" ht="121.5">
      <c r="B190" s="40"/>
      <c r="C190" s="62"/>
      <c r="D190" s="194" t="s">
        <v>166</v>
      </c>
      <c r="E190" s="62"/>
      <c r="F190" s="195" t="s">
        <v>499</v>
      </c>
      <c r="G190" s="62"/>
      <c r="H190" s="62"/>
      <c r="I190" s="155"/>
      <c r="J190" s="62"/>
      <c r="K190" s="62"/>
      <c r="L190" s="60"/>
      <c r="M190" s="196"/>
      <c r="N190" s="41"/>
      <c r="O190" s="41"/>
      <c r="P190" s="41"/>
      <c r="Q190" s="41"/>
      <c r="R190" s="41"/>
      <c r="S190" s="41"/>
      <c r="T190" s="77"/>
      <c r="AT190" s="23" t="s">
        <v>166</v>
      </c>
      <c r="AU190" s="23" t="s">
        <v>24</v>
      </c>
    </row>
    <row r="191" spans="2:65" s="1" customFormat="1" ht="27">
      <c r="B191" s="40"/>
      <c r="C191" s="62"/>
      <c r="D191" s="197" t="s">
        <v>168</v>
      </c>
      <c r="E191" s="62"/>
      <c r="F191" s="198" t="s">
        <v>500</v>
      </c>
      <c r="G191" s="62"/>
      <c r="H191" s="62"/>
      <c r="I191" s="155"/>
      <c r="J191" s="62"/>
      <c r="K191" s="62"/>
      <c r="L191" s="60"/>
      <c r="M191" s="196"/>
      <c r="N191" s="41"/>
      <c r="O191" s="41"/>
      <c r="P191" s="41"/>
      <c r="Q191" s="41"/>
      <c r="R191" s="41"/>
      <c r="S191" s="41"/>
      <c r="T191" s="77"/>
      <c r="AT191" s="23" t="s">
        <v>168</v>
      </c>
      <c r="AU191" s="23" t="s">
        <v>24</v>
      </c>
    </row>
    <row r="192" spans="2:65" s="1" customFormat="1" ht="22.5" customHeight="1">
      <c r="B192" s="40"/>
      <c r="C192" s="199" t="s">
        <v>239</v>
      </c>
      <c r="D192" s="199" t="s">
        <v>235</v>
      </c>
      <c r="E192" s="200" t="s">
        <v>501</v>
      </c>
      <c r="F192" s="201" t="s">
        <v>502</v>
      </c>
      <c r="G192" s="202" t="s">
        <v>163</v>
      </c>
      <c r="H192" s="203">
        <v>142.80000000000001</v>
      </c>
      <c r="I192" s="204"/>
      <c r="J192" s="205">
        <f>ROUND(I192*H192,2)</f>
        <v>0</v>
      </c>
      <c r="K192" s="201" t="s">
        <v>22</v>
      </c>
      <c r="L192" s="206"/>
      <c r="M192" s="207" t="s">
        <v>22</v>
      </c>
      <c r="N192" s="208" t="s">
        <v>51</v>
      </c>
      <c r="O192" s="41"/>
      <c r="P192" s="191">
        <f>O192*H192</f>
        <v>0</v>
      </c>
      <c r="Q192" s="191">
        <v>0</v>
      </c>
      <c r="R192" s="191">
        <f>Q192*H192</f>
        <v>0</v>
      </c>
      <c r="S192" s="191">
        <v>0</v>
      </c>
      <c r="T192" s="192">
        <f>S192*H192</f>
        <v>0</v>
      </c>
      <c r="AR192" s="23" t="s">
        <v>183</v>
      </c>
      <c r="AT192" s="23" t="s">
        <v>235</v>
      </c>
      <c r="AU192" s="23" t="s">
        <v>24</v>
      </c>
      <c r="AY192" s="23" t="s">
        <v>159</v>
      </c>
      <c r="BE192" s="193">
        <f>IF(N192="základní",J192,0)</f>
        <v>0</v>
      </c>
      <c r="BF192" s="193">
        <f>IF(N192="snížená",J192,0)</f>
        <v>0</v>
      </c>
      <c r="BG192" s="193">
        <f>IF(N192="zákl. přenesená",J192,0)</f>
        <v>0</v>
      </c>
      <c r="BH192" s="193">
        <f>IF(N192="sníž. přenesená",J192,0)</f>
        <v>0</v>
      </c>
      <c r="BI192" s="193">
        <f>IF(N192="nulová",J192,0)</f>
        <v>0</v>
      </c>
      <c r="BJ192" s="23" t="s">
        <v>24</v>
      </c>
      <c r="BK192" s="193">
        <f>ROUND(I192*H192,2)</f>
        <v>0</v>
      </c>
      <c r="BL192" s="23" t="s">
        <v>165</v>
      </c>
      <c r="BM192" s="23" t="s">
        <v>323</v>
      </c>
    </row>
    <row r="193" spans="2:65" s="1" customFormat="1" ht="27">
      <c r="B193" s="40"/>
      <c r="C193" s="62"/>
      <c r="D193" s="197" t="s">
        <v>168</v>
      </c>
      <c r="E193" s="62"/>
      <c r="F193" s="198" t="s">
        <v>496</v>
      </c>
      <c r="G193" s="62"/>
      <c r="H193" s="62"/>
      <c r="I193" s="155"/>
      <c r="J193" s="62"/>
      <c r="K193" s="62"/>
      <c r="L193" s="60"/>
      <c r="M193" s="196"/>
      <c r="N193" s="41"/>
      <c r="O193" s="41"/>
      <c r="P193" s="41"/>
      <c r="Q193" s="41"/>
      <c r="R193" s="41"/>
      <c r="S193" s="41"/>
      <c r="T193" s="77"/>
      <c r="AT193" s="23" t="s">
        <v>168</v>
      </c>
      <c r="AU193" s="23" t="s">
        <v>24</v>
      </c>
    </row>
    <row r="194" spans="2:65" s="1" customFormat="1" ht="22.5" customHeight="1">
      <c r="B194" s="40"/>
      <c r="C194" s="182" t="s">
        <v>326</v>
      </c>
      <c r="D194" s="182" t="s">
        <v>160</v>
      </c>
      <c r="E194" s="183" t="s">
        <v>318</v>
      </c>
      <c r="F194" s="184" t="s">
        <v>319</v>
      </c>
      <c r="G194" s="185" t="s">
        <v>163</v>
      </c>
      <c r="H194" s="186">
        <v>689</v>
      </c>
      <c r="I194" s="187"/>
      <c r="J194" s="188">
        <f>ROUND(I194*H194,2)</f>
        <v>0</v>
      </c>
      <c r="K194" s="184" t="s">
        <v>164</v>
      </c>
      <c r="L194" s="60"/>
      <c r="M194" s="189" t="s">
        <v>22</v>
      </c>
      <c r="N194" s="190" t="s">
        <v>51</v>
      </c>
      <c r="O194" s="41"/>
      <c r="P194" s="191">
        <f>O194*H194</f>
        <v>0</v>
      </c>
      <c r="Q194" s="191">
        <v>0</v>
      </c>
      <c r="R194" s="191">
        <f>Q194*H194</f>
        <v>0</v>
      </c>
      <c r="S194" s="191">
        <v>0</v>
      </c>
      <c r="T194" s="192">
        <f>S194*H194</f>
        <v>0</v>
      </c>
      <c r="AR194" s="23" t="s">
        <v>165</v>
      </c>
      <c r="AT194" s="23" t="s">
        <v>160</v>
      </c>
      <c r="AU194" s="23" t="s">
        <v>24</v>
      </c>
      <c r="AY194" s="23" t="s">
        <v>159</v>
      </c>
      <c r="BE194" s="193">
        <f>IF(N194="základní",J194,0)</f>
        <v>0</v>
      </c>
      <c r="BF194" s="193">
        <f>IF(N194="snížená",J194,0)</f>
        <v>0</v>
      </c>
      <c r="BG194" s="193">
        <f>IF(N194="zákl. přenesená",J194,0)</f>
        <v>0</v>
      </c>
      <c r="BH194" s="193">
        <f>IF(N194="sníž. přenesená",J194,0)</f>
        <v>0</v>
      </c>
      <c r="BI194" s="193">
        <f>IF(N194="nulová",J194,0)</f>
        <v>0</v>
      </c>
      <c r="BJ194" s="23" t="s">
        <v>24</v>
      </c>
      <c r="BK194" s="193">
        <f>ROUND(I194*H194,2)</f>
        <v>0</v>
      </c>
      <c r="BL194" s="23" t="s">
        <v>165</v>
      </c>
      <c r="BM194" s="23" t="s">
        <v>329</v>
      </c>
    </row>
    <row r="195" spans="2:65" s="1" customFormat="1" ht="27">
      <c r="B195" s="40"/>
      <c r="C195" s="62"/>
      <c r="D195" s="197" t="s">
        <v>168</v>
      </c>
      <c r="E195" s="62"/>
      <c r="F195" s="198" t="s">
        <v>503</v>
      </c>
      <c r="G195" s="62"/>
      <c r="H195" s="62"/>
      <c r="I195" s="155"/>
      <c r="J195" s="62"/>
      <c r="K195" s="62"/>
      <c r="L195" s="60"/>
      <c r="M195" s="196"/>
      <c r="N195" s="41"/>
      <c r="O195" s="41"/>
      <c r="P195" s="41"/>
      <c r="Q195" s="41"/>
      <c r="R195" s="41"/>
      <c r="S195" s="41"/>
      <c r="T195" s="77"/>
      <c r="AT195" s="23" t="s">
        <v>168</v>
      </c>
      <c r="AU195" s="23" t="s">
        <v>24</v>
      </c>
    </row>
    <row r="196" spans="2:65" s="1" customFormat="1" ht="31.5" customHeight="1">
      <c r="B196" s="40"/>
      <c r="C196" s="182" t="s">
        <v>242</v>
      </c>
      <c r="D196" s="182" t="s">
        <v>160</v>
      </c>
      <c r="E196" s="183" t="s">
        <v>321</v>
      </c>
      <c r="F196" s="184" t="s">
        <v>322</v>
      </c>
      <c r="G196" s="185" t="s">
        <v>163</v>
      </c>
      <c r="H196" s="186">
        <v>484</v>
      </c>
      <c r="I196" s="187"/>
      <c r="J196" s="188">
        <f>ROUND(I196*H196,2)</f>
        <v>0</v>
      </c>
      <c r="K196" s="184" t="s">
        <v>164</v>
      </c>
      <c r="L196" s="60"/>
      <c r="M196" s="189" t="s">
        <v>22</v>
      </c>
      <c r="N196" s="190" t="s">
        <v>51</v>
      </c>
      <c r="O196" s="41"/>
      <c r="P196" s="191">
        <f>O196*H196</f>
        <v>0</v>
      </c>
      <c r="Q196" s="191">
        <v>0</v>
      </c>
      <c r="R196" s="191">
        <f>Q196*H196</f>
        <v>0</v>
      </c>
      <c r="S196" s="191">
        <v>0</v>
      </c>
      <c r="T196" s="192">
        <f>S196*H196</f>
        <v>0</v>
      </c>
      <c r="AR196" s="23" t="s">
        <v>165</v>
      </c>
      <c r="AT196" s="23" t="s">
        <v>160</v>
      </c>
      <c r="AU196" s="23" t="s">
        <v>24</v>
      </c>
      <c r="AY196" s="23" t="s">
        <v>159</v>
      </c>
      <c r="BE196" s="193">
        <f>IF(N196="základní",J196,0)</f>
        <v>0</v>
      </c>
      <c r="BF196" s="193">
        <f>IF(N196="snížená",J196,0)</f>
        <v>0</v>
      </c>
      <c r="BG196" s="193">
        <f>IF(N196="zákl. přenesená",J196,0)</f>
        <v>0</v>
      </c>
      <c r="BH196" s="193">
        <f>IF(N196="sníž. přenesená",J196,0)</f>
        <v>0</v>
      </c>
      <c r="BI196" s="193">
        <f>IF(N196="nulová",J196,0)</f>
        <v>0</v>
      </c>
      <c r="BJ196" s="23" t="s">
        <v>24</v>
      </c>
      <c r="BK196" s="193">
        <f>ROUND(I196*H196,2)</f>
        <v>0</v>
      </c>
      <c r="BL196" s="23" t="s">
        <v>165</v>
      </c>
      <c r="BM196" s="23" t="s">
        <v>332</v>
      </c>
    </row>
    <row r="197" spans="2:65" s="1" customFormat="1" ht="94.5">
      <c r="B197" s="40"/>
      <c r="C197" s="62"/>
      <c r="D197" s="194" t="s">
        <v>166</v>
      </c>
      <c r="E197" s="62"/>
      <c r="F197" s="195" t="s">
        <v>324</v>
      </c>
      <c r="G197" s="62"/>
      <c r="H197" s="62"/>
      <c r="I197" s="155"/>
      <c r="J197" s="62"/>
      <c r="K197" s="62"/>
      <c r="L197" s="60"/>
      <c r="M197" s="196"/>
      <c r="N197" s="41"/>
      <c r="O197" s="41"/>
      <c r="P197" s="41"/>
      <c r="Q197" s="41"/>
      <c r="R197" s="41"/>
      <c r="S197" s="41"/>
      <c r="T197" s="77"/>
      <c r="AT197" s="23" t="s">
        <v>166</v>
      </c>
      <c r="AU197" s="23" t="s">
        <v>24</v>
      </c>
    </row>
    <row r="198" spans="2:65" s="1" customFormat="1" ht="27">
      <c r="B198" s="40"/>
      <c r="C198" s="62"/>
      <c r="D198" s="197" t="s">
        <v>168</v>
      </c>
      <c r="E198" s="62"/>
      <c r="F198" s="198" t="s">
        <v>504</v>
      </c>
      <c r="G198" s="62"/>
      <c r="H198" s="62"/>
      <c r="I198" s="155"/>
      <c r="J198" s="62"/>
      <c r="K198" s="62"/>
      <c r="L198" s="60"/>
      <c r="M198" s="196"/>
      <c r="N198" s="41"/>
      <c r="O198" s="41"/>
      <c r="P198" s="41"/>
      <c r="Q198" s="41"/>
      <c r="R198" s="41"/>
      <c r="S198" s="41"/>
      <c r="T198" s="77"/>
      <c r="AT198" s="23" t="s">
        <v>168</v>
      </c>
      <c r="AU198" s="23" t="s">
        <v>24</v>
      </c>
    </row>
    <row r="199" spans="2:65" s="1" customFormat="1" ht="31.5" customHeight="1">
      <c r="B199" s="40"/>
      <c r="C199" s="182" t="s">
        <v>333</v>
      </c>
      <c r="D199" s="182" t="s">
        <v>160</v>
      </c>
      <c r="E199" s="183" t="s">
        <v>327</v>
      </c>
      <c r="F199" s="184" t="s">
        <v>328</v>
      </c>
      <c r="G199" s="185" t="s">
        <v>163</v>
      </c>
      <c r="H199" s="186">
        <v>484</v>
      </c>
      <c r="I199" s="187"/>
      <c r="J199" s="188">
        <f>ROUND(I199*H199,2)</f>
        <v>0</v>
      </c>
      <c r="K199" s="184" t="s">
        <v>164</v>
      </c>
      <c r="L199" s="60"/>
      <c r="M199" s="189" t="s">
        <v>22</v>
      </c>
      <c r="N199" s="190" t="s">
        <v>51</v>
      </c>
      <c r="O199" s="41"/>
      <c r="P199" s="191">
        <f>O199*H199</f>
        <v>0</v>
      </c>
      <c r="Q199" s="191">
        <v>0</v>
      </c>
      <c r="R199" s="191">
        <f>Q199*H199</f>
        <v>0</v>
      </c>
      <c r="S199" s="191">
        <v>0</v>
      </c>
      <c r="T199" s="192">
        <f>S199*H199</f>
        <v>0</v>
      </c>
      <c r="AR199" s="23" t="s">
        <v>165</v>
      </c>
      <c r="AT199" s="23" t="s">
        <v>160</v>
      </c>
      <c r="AU199" s="23" t="s">
        <v>24</v>
      </c>
      <c r="AY199" s="23" t="s">
        <v>159</v>
      </c>
      <c r="BE199" s="193">
        <f>IF(N199="základní",J199,0)</f>
        <v>0</v>
      </c>
      <c r="BF199" s="193">
        <f>IF(N199="snížená",J199,0)</f>
        <v>0</v>
      </c>
      <c r="BG199" s="193">
        <f>IF(N199="zákl. přenesená",J199,0)</f>
        <v>0</v>
      </c>
      <c r="BH199" s="193">
        <f>IF(N199="sníž. přenesená",J199,0)</f>
        <v>0</v>
      </c>
      <c r="BI199" s="193">
        <f>IF(N199="nulová",J199,0)</f>
        <v>0</v>
      </c>
      <c r="BJ199" s="23" t="s">
        <v>24</v>
      </c>
      <c r="BK199" s="193">
        <f>ROUND(I199*H199,2)</f>
        <v>0</v>
      </c>
      <c r="BL199" s="23" t="s">
        <v>165</v>
      </c>
      <c r="BM199" s="23" t="s">
        <v>336</v>
      </c>
    </row>
    <row r="200" spans="2:65" s="1" customFormat="1" ht="94.5">
      <c r="B200" s="40"/>
      <c r="C200" s="62"/>
      <c r="D200" s="197" t="s">
        <v>166</v>
      </c>
      <c r="E200" s="62"/>
      <c r="F200" s="198" t="s">
        <v>295</v>
      </c>
      <c r="G200" s="62"/>
      <c r="H200" s="62"/>
      <c r="I200" s="155"/>
      <c r="J200" s="62"/>
      <c r="K200" s="62"/>
      <c r="L200" s="60"/>
      <c r="M200" s="196"/>
      <c r="N200" s="41"/>
      <c r="O200" s="41"/>
      <c r="P200" s="41"/>
      <c r="Q200" s="41"/>
      <c r="R200" s="41"/>
      <c r="S200" s="41"/>
      <c r="T200" s="77"/>
      <c r="AT200" s="23" t="s">
        <v>166</v>
      </c>
      <c r="AU200" s="23" t="s">
        <v>24</v>
      </c>
    </row>
    <row r="201" spans="2:65" s="1" customFormat="1" ht="22.5" customHeight="1">
      <c r="B201" s="40"/>
      <c r="C201" s="182" t="s">
        <v>247</v>
      </c>
      <c r="D201" s="182" t="s">
        <v>160</v>
      </c>
      <c r="E201" s="183" t="s">
        <v>330</v>
      </c>
      <c r="F201" s="184" t="s">
        <v>505</v>
      </c>
      <c r="G201" s="185" t="s">
        <v>163</v>
      </c>
      <c r="H201" s="186">
        <v>484</v>
      </c>
      <c r="I201" s="187"/>
      <c r="J201" s="188">
        <f>ROUND(I201*H201,2)</f>
        <v>0</v>
      </c>
      <c r="K201" s="184" t="s">
        <v>22</v>
      </c>
      <c r="L201" s="60"/>
      <c r="M201" s="189" t="s">
        <v>22</v>
      </c>
      <c r="N201" s="190" t="s">
        <v>51</v>
      </c>
      <c r="O201" s="41"/>
      <c r="P201" s="191">
        <f>O201*H201</f>
        <v>0</v>
      </c>
      <c r="Q201" s="191">
        <v>0.19152</v>
      </c>
      <c r="R201" s="191">
        <f>Q201*H201</f>
        <v>92.695679999999996</v>
      </c>
      <c r="S201" s="191">
        <v>0</v>
      </c>
      <c r="T201" s="192">
        <f>S201*H201</f>
        <v>0</v>
      </c>
      <c r="AR201" s="23" t="s">
        <v>165</v>
      </c>
      <c r="AT201" s="23" t="s">
        <v>160</v>
      </c>
      <c r="AU201" s="23" t="s">
        <v>24</v>
      </c>
      <c r="AY201" s="23" t="s">
        <v>159</v>
      </c>
      <c r="BE201" s="193">
        <f>IF(N201="základní",J201,0)</f>
        <v>0</v>
      </c>
      <c r="BF201" s="193">
        <f>IF(N201="snížená",J201,0)</f>
        <v>0</v>
      </c>
      <c r="BG201" s="193">
        <f>IF(N201="zákl. přenesená",J201,0)</f>
        <v>0</v>
      </c>
      <c r="BH201" s="193">
        <f>IF(N201="sníž. přenesená",J201,0)</f>
        <v>0</v>
      </c>
      <c r="BI201" s="193">
        <f>IF(N201="nulová",J201,0)</f>
        <v>0</v>
      </c>
      <c r="BJ201" s="23" t="s">
        <v>24</v>
      </c>
      <c r="BK201" s="193">
        <f>ROUND(I201*H201,2)</f>
        <v>0</v>
      </c>
      <c r="BL201" s="23" t="s">
        <v>165</v>
      </c>
      <c r="BM201" s="23" t="s">
        <v>339</v>
      </c>
    </row>
    <row r="202" spans="2:65" s="1" customFormat="1" ht="22.5" customHeight="1">
      <c r="B202" s="40"/>
      <c r="C202" s="182" t="s">
        <v>342</v>
      </c>
      <c r="D202" s="182" t="s">
        <v>160</v>
      </c>
      <c r="E202" s="183" t="s">
        <v>334</v>
      </c>
      <c r="F202" s="184" t="s">
        <v>335</v>
      </c>
      <c r="G202" s="185" t="s">
        <v>163</v>
      </c>
      <c r="H202" s="186">
        <v>120</v>
      </c>
      <c r="I202" s="187"/>
      <c r="J202" s="188">
        <f>ROUND(I202*H202,2)</f>
        <v>0</v>
      </c>
      <c r="K202" s="184" t="s">
        <v>164</v>
      </c>
      <c r="L202" s="60"/>
      <c r="M202" s="189" t="s">
        <v>22</v>
      </c>
      <c r="N202" s="190" t="s">
        <v>51</v>
      </c>
      <c r="O202" s="41"/>
      <c r="P202" s="191">
        <f>O202*H202</f>
        <v>0</v>
      </c>
      <c r="Q202" s="191">
        <v>0</v>
      </c>
      <c r="R202" s="191">
        <f>Q202*H202</f>
        <v>0</v>
      </c>
      <c r="S202" s="191">
        <v>0</v>
      </c>
      <c r="T202" s="192">
        <f>S202*H202</f>
        <v>0</v>
      </c>
      <c r="AR202" s="23" t="s">
        <v>165</v>
      </c>
      <c r="AT202" s="23" t="s">
        <v>160</v>
      </c>
      <c r="AU202" s="23" t="s">
        <v>24</v>
      </c>
      <c r="AY202" s="23" t="s">
        <v>159</v>
      </c>
      <c r="BE202" s="193">
        <f>IF(N202="základní",J202,0)</f>
        <v>0</v>
      </c>
      <c r="BF202" s="193">
        <f>IF(N202="snížená",J202,0)</f>
        <v>0</v>
      </c>
      <c r="BG202" s="193">
        <f>IF(N202="zákl. přenesená",J202,0)</f>
        <v>0</v>
      </c>
      <c r="BH202" s="193">
        <f>IF(N202="sníž. přenesená",J202,0)</f>
        <v>0</v>
      </c>
      <c r="BI202" s="193">
        <f>IF(N202="nulová",J202,0)</f>
        <v>0</v>
      </c>
      <c r="BJ202" s="23" t="s">
        <v>24</v>
      </c>
      <c r="BK202" s="193">
        <f>ROUND(I202*H202,2)</f>
        <v>0</v>
      </c>
      <c r="BL202" s="23" t="s">
        <v>165</v>
      </c>
      <c r="BM202" s="23" t="s">
        <v>345</v>
      </c>
    </row>
    <row r="203" spans="2:65" s="1" customFormat="1" ht="27">
      <c r="B203" s="40"/>
      <c r="C203" s="62"/>
      <c r="D203" s="197" t="s">
        <v>168</v>
      </c>
      <c r="E203" s="62"/>
      <c r="F203" s="198" t="s">
        <v>479</v>
      </c>
      <c r="G203" s="62"/>
      <c r="H203" s="62"/>
      <c r="I203" s="155"/>
      <c r="J203" s="62"/>
      <c r="K203" s="62"/>
      <c r="L203" s="60"/>
      <c r="M203" s="196"/>
      <c r="N203" s="41"/>
      <c r="O203" s="41"/>
      <c r="P203" s="41"/>
      <c r="Q203" s="41"/>
      <c r="R203" s="41"/>
      <c r="S203" s="41"/>
      <c r="T203" s="77"/>
      <c r="AT203" s="23" t="s">
        <v>168</v>
      </c>
      <c r="AU203" s="23" t="s">
        <v>24</v>
      </c>
    </row>
    <row r="204" spans="2:65" s="1" customFormat="1" ht="31.5" customHeight="1">
      <c r="B204" s="40"/>
      <c r="C204" s="182" t="s">
        <v>252</v>
      </c>
      <c r="D204" s="182" t="s">
        <v>160</v>
      </c>
      <c r="E204" s="183" t="s">
        <v>337</v>
      </c>
      <c r="F204" s="184" t="s">
        <v>338</v>
      </c>
      <c r="G204" s="185" t="s">
        <v>163</v>
      </c>
      <c r="H204" s="186">
        <v>110</v>
      </c>
      <c r="I204" s="187"/>
      <c r="J204" s="188">
        <f>ROUND(I204*H204,2)</f>
        <v>0</v>
      </c>
      <c r="K204" s="184" t="s">
        <v>164</v>
      </c>
      <c r="L204" s="60"/>
      <c r="M204" s="189" t="s">
        <v>22</v>
      </c>
      <c r="N204" s="190" t="s">
        <v>51</v>
      </c>
      <c r="O204" s="41"/>
      <c r="P204" s="191">
        <f>O204*H204</f>
        <v>0</v>
      </c>
      <c r="Q204" s="191">
        <v>0.10023</v>
      </c>
      <c r="R204" s="191">
        <f>Q204*H204</f>
        <v>11.0253</v>
      </c>
      <c r="S204" s="191">
        <v>0</v>
      </c>
      <c r="T204" s="192">
        <f>S204*H204</f>
        <v>0</v>
      </c>
      <c r="AR204" s="23" t="s">
        <v>165</v>
      </c>
      <c r="AT204" s="23" t="s">
        <v>160</v>
      </c>
      <c r="AU204" s="23" t="s">
        <v>24</v>
      </c>
      <c r="AY204" s="23" t="s">
        <v>159</v>
      </c>
      <c r="BE204" s="193">
        <f>IF(N204="základní",J204,0)</f>
        <v>0</v>
      </c>
      <c r="BF204" s="193">
        <f>IF(N204="snížená",J204,0)</f>
        <v>0</v>
      </c>
      <c r="BG204" s="193">
        <f>IF(N204="zákl. přenesená",J204,0)</f>
        <v>0</v>
      </c>
      <c r="BH204" s="193">
        <f>IF(N204="sníž. přenesená",J204,0)</f>
        <v>0</v>
      </c>
      <c r="BI204" s="193">
        <f>IF(N204="nulová",J204,0)</f>
        <v>0</v>
      </c>
      <c r="BJ204" s="23" t="s">
        <v>24</v>
      </c>
      <c r="BK204" s="193">
        <f>ROUND(I204*H204,2)</f>
        <v>0</v>
      </c>
      <c r="BL204" s="23" t="s">
        <v>165</v>
      </c>
      <c r="BM204" s="23" t="s">
        <v>348</v>
      </c>
    </row>
    <row r="205" spans="2:65" s="1" customFormat="1" ht="67.5">
      <c r="B205" s="40"/>
      <c r="C205" s="62"/>
      <c r="D205" s="194" t="s">
        <v>166</v>
      </c>
      <c r="E205" s="62"/>
      <c r="F205" s="195" t="s">
        <v>340</v>
      </c>
      <c r="G205" s="62"/>
      <c r="H205" s="62"/>
      <c r="I205" s="155"/>
      <c r="J205" s="62"/>
      <c r="K205" s="62"/>
      <c r="L205" s="60"/>
      <c r="M205" s="196"/>
      <c r="N205" s="41"/>
      <c r="O205" s="41"/>
      <c r="P205" s="41"/>
      <c r="Q205" s="41"/>
      <c r="R205" s="41"/>
      <c r="S205" s="41"/>
      <c r="T205" s="77"/>
      <c r="AT205" s="23" t="s">
        <v>166</v>
      </c>
      <c r="AU205" s="23" t="s">
        <v>24</v>
      </c>
    </row>
    <row r="206" spans="2:65" s="1" customFormat="1" ht="27">
      <c r="B206" s="40"/>
      <c r="C206" s="62"/>
      <c r="D206" s="197" t="s">
        <v>168</v>
      </c>
      <c r="E206" s="62"/>
      <c r="F206" s="198" t="s">
        <v>506</v>
      </c>
      <c r="G206" s="62"/>
      <c r="H206" s="62"/>
      <c r="I206" s="155"/>
      <c r="J206" s="62"/>
      <c r="K206" s="62"/>
      <c r="L206" s="60"/>
      <c r="M206" s="196"/>
      <c r="N206" s="41"/>
      <c r="O206" s="41"/>
      <c r="P206" s="41"/>
      <c r="Q206" s="41"/>
      <c r="R206" s="41"/>
      <c r="S206" s="41"/>
      <c r="T206" s="77"/>
      <c r="AT206" s="23" t="s">
        <v>168</v>
      </c>
      <c r="AU206" s="23" t="s">
        <v>24</v>
      </c>
    </row>
    <row r="207" spans="2:65" s="1" customFormat="1" ht="31.5" customHeight="1">
      <c r="B207" s="40"/>
      <c r="C207" s="199" t="s">
        <v>349</v>
      </c>
      <c r="D207" s="199" t="s">
        <v>235</v>
      </c>
      <c r="E207" s="200" t="s">
        <v>343</v>
      </c>
      <c r="F207" s="201" t="s">
        <v>344</v>
      </c>
      <c r="G207" s="202" t="s">
        <v>163</v>
      </c>
      <c r="H207" s="203">
        <v>110</v>
      </c>
      <c r="I207" s="204"/>
      <c r="J207" s="205">
        <f>ROUND(I207*H207,2)</f>
        <v>0</v>
      </c>
      <c r="K207" s="201" t="s">
        <v>22</v>
      </c>
      <c r="L207" s="206"/>
      <c r="M207" s="207" t="s">
        <v>22</v>
      </c>
      <c r="N207" s="208" t="s">
        <v>51</v>
      </c>
      <c r="O207" s="41"/>
      <c r="P207" s="191">
        <f>O207*H207</f>
        <v>0</v>
      </c>
      <c r="Q207" s="191">
        <v>0</v>
      </c>
      <c r="R207" s="191">
        <f>Q207*H207</f>
        <v>0</v>
      </c>
      <c r="S207" s="191">
        <v>0</v>
      </c>
      <c r="T207" s="192">
        <f>S207*H207</f>
        <v>0</v>
      </c>
      <c r="AR207" s="23" t="s">
        <v>183</v>
      </c>
      <c r="AT207" s="23" t="s">
        <v>235</v>
      </c>
      <c r="AU207" s="23" t="s">
        <v>24</v>
      </c>
      <c r="AY207" s="23" t="s">
        <v>159</v>
      </c>
      <c r="BE207" s="193">
        <f>IF(N207="základní",J207,0)</f>
        <v>0</v>
      </c>
      <c r="BF207" s="193">
        <f>IF(N207="snížená",J207,0)</f>
        <v>0</v>
      </c>
      <c r="BG207" s="193">
        <f>IF(N207="zákl. přenesená",J207,0)</f>
        <v>0</v>
      </c>
      <c r="BH207" s="193">
        <f>IF(N207="sníž. přenesená",J207,0)</f>
        <v>0</v>
      </c>
      <c r="BI207" s="193">
        <f>IF(N207="nulová",J207,0)</f>
        <v>0</v>
      </c>
      <c r="BJ207" s="23" t="s">
        <v>24</v>
      </c>
      <c r="BK207" s="193">
        <f>ROUND(I207*H207,2)</f>
        <v>0</v>
      </c>
      <c r="BL207" s="23" t="s">
        <v>165</v>
      </c>
      <c r="BM207" s="23" t="s">
        <v>352</v>
      </c>
    </row>
    <row r="208" spans="2:65" s="1" customFormat="1" ht="27">
      <c r="B208" s="40"/>
      <c r="C208" s="62"/>
      <c r="D208" s="197" t="s">
        <v>168</v>
      </c>
      <c r="E208" s="62"/>
      <c r="F208" s="198" t="s">
        <v>197</v>
      </c>
      <c r="G208" s="62"/>
      <c r="H208" s="62"/>
      <c r="I208" s="155"/>
      <c r="J208" s="62"/>
      <c r="K208" s="62"/>
      <c r="L208" s="60"/>
      <c r="M208" s="196"/>
      <c r="N208" s="41"/>
      <c r="O208" s="41"/>
      <c r="P208" s="41"/>
      <c r="Q208" s="41"/>
      <c r="R208" s="41"/>
      <c r="S208" s="41"/>
      <c r="T208" s="77"/>
      <c r="AT208" s="23" t="s">
        <v>168</v>
      </c>
      <c r="AU208" s="23" t="s">
        <v>24</v>
      </c>
    </row>
    <row r="209" spans="2:65" s="1" customFormat="1" ht="22.5" customHeight="1">
      <c r="B209" s="40"/>
      <c r="C209" s="182" t="s">
        <v>257</v>
      </c>
      <c r="D209" s="182" t="s">
        <v>160</v>
      </c>
      <c r="E209" s="183" t="s">
        <v>346</v>
      </c>
      <c r="F209" s="184" t="s">
        <v>347</v>
      </c>
      <c r="G209" s="185" t="s">
        <v>200</v>
      </c>
      <c r="H209" s="186">
        <v>7</v>
      </c>
      <c r="I209" s="187"/>
      <c r="J209" s="188">
        <f>ROUND(I209*H209,2)</f>
        <v>0</v>
      </c>
      <c r="K209" s="184" t="s">
        <v>22</v>
      </c>
      <c r="L209" s="60"/>
      <c r="M209" s="189" t="s">
        <v>22</v>
      </c>
      <c r="N209" s="190" t="s">
        <v>51</v>
      </c>
      <c r="O209" s="41"/>
      <c r="P209" s="191">
        <f>O209*H209</f>
        <v>0</v>
      </c>
      <c r="Q209" s="191">
        <v>2.6</v>
      </c>
      <c r="R209" s="191">
        <f>Q209*H209</f>
        <v>18.2</v>
      </c>
      <c r="S209" s="191">
        <v>0</v>
      </c>
      <c r="T209" s="192">
        <f>S209*H209</f>
        <v>0</v>
      </c>
      <c r="AR209" s="23" t="s">
        <v>165</v>
      </c>
      <c r="AT209" s="23" t="s">
        <v>160</v>
      </c>
      <c r="AU209" s="23" t="s">
        <v>24</v>
      </c>
      <c r="AY209" s="23" t="s">
        <v>159</v>
      </c>
      <c r="BE209" s="193">
        <f>IF(N209="základní",J209,0)</f>
        <v>0</v>
      </c>
      <c r="BF209" s="193">
        <f>IF(N209="snížená",J209,0)</f>
        <v>0</v>
      </c>
      <c r="BG209" s="193">
        <f>IF(N209="zákl. přenesená",J209,0)</f>
        <v>0</v>
      </c>
      <c r="BH209" s="193">
        <f>IF(N209="sníž. přenesená",J209,0)</f>
        <v>0</v>
      </c>
      <c r="BI209" s="193">
        <f>IF(N209="nulová",J209,0)</f>
        <v>0</v>
      </c>
      <c r="BJ209" s="23" t="s">
        <v>24</v>
      </c>
      <c r="BK209" s="193">
        <f>ROUND(I209*H209,2)</f>
        <v>0</v>
      </c>
      <c r="BL209" s="23" t="s">
        <v>165</v>
      </c>
      <c r="BM209" s="23" t="s">
        <v>357</v>
      </c>
    </row>
    <row r="210" spans="2:65" s="1" customFormat="1" ht="22.5" customHeight="1">
      <c r="B210" s="40"/>
      <c r="C210" s="182" t="s">
        <v>358</v>
      </c>
      <c r="D210" s="182" t="s">
        <v>160</v>
      </c>
      <c r="E210" s="183" t="s">
        <v>350</v>
      </c>
      <c r="F210" s="184" t="s">
        <v>351</v>
      </c>
      <c r="G210" s="185" t="s">
        <v>200</v>
      </c>
      <c r="H210" s="186">
        <v>7</v>
      </c>
      <c r="I210" s="187"/>
      <c r="J210" s="188">
        <f>ROUND(I210*H210,2)</f>
        <v>0</v>
      </c>
      <c r="K210" s="184" t="s">
        <v>22</v>
      </c>
      <c r="L210" s="60"/>
      <c r="M210" s="189" t="s">
        <v>22</v>
      </c>
      <c r="N210" s="190" t="s">
        <v>51</v>
      </c>
      <c r="O210" s="41"/>
      <c r="P210" s="191">
        <f>O210*H210</f>
        <v>0</v>
      </c>
      <c r="Q210" s="191">
        <v>0</v>
      </c>
      <c r="R210" s="191">
        <f>Q210*H210</f>
        <v>0</v>
      </c>
      <c r="S210" s="191">
        <v>2.6</v>
      </c>
      <c r="T210" s="192">
        <f>S210*H210</f>
        <v>18.2</v>
      </c>
      <c r="AR210" s="23" t="s">
        <v>165</v>
      </c>
      <c r="AT210" s="23" t="s">
        <v>160</v>
      </c>
      <c r="AU210" s="23" t="s">
        <v>24</v>
      </c>
      <c r="AY210" s="23" t="s">
        <v>159</v>
      </c>
      <c r="BE210" s="193">
        <f>IF(N210="základní",J210,0)</f>
        <v>0</v>
      </c>
      <c r="BF210" s="193">
        <f>IF(N210="snížená",J210,0)</f>
        <v>0</v>
      </c>
      <c r="BG210" s="193">
        <f>IF(N210="zákl. přenesená",J210,0)</f>
        <v>0</v>
      </c>
      <c r="BH210" s="193">
        <f>IF(N210="sníž. přenesená",J210,0)</f>
        <v>0</v>
      </c>
      <c r="BI210" s="193">
        <f>IF(N210="nulová",J210,0)</f>
        <v>0</v>
      </c>
      <c r="BJ210" s="23" t="s">
        <v>24</v>
      </c>
      <c r="BK210" s="193">
        <f>ROUND(I210*H210,2)</f>
        <v>0</v>
      </c>
      <c r="BL210" s="23" t="s">
        <v>165</v>
      </c>
      <c r="BM210" s="23" t="s">
        <v>361</v>
      </c>
    </row>
    <row r="211" spans="2:65" s="9" customFormat="1" ht="37.35" customHeight="1">
      <c r="B211" s="168"/>
      <c r="C211" s="169"/>
      <c r="D211" s="170" t="s">
        <v>79</v>
      </c>
      <c r="E211" s="171" t="s">
        <v>183</v>
      </c>
      <c r="F211" s="171" t="s">
        <v>353</v>
      </c>
      <c r="G211" s="169"/>
      <c r="H211" s="169"/>
      <c r="I211" s="172"/>
      <c r="J211" s="173">
        <f>BK211</f>
        <v>0</v>
      </c>
      <c r="K211" s="169"/>
      <c r="L211" s="174"/>
      <c r="M211" s="175"/>
      <c r="N211" s="176"/>
      <c r="O211" s="176"/>
      <c r="P211" s="177">
        <f>SUM(P212:P216)</f>
        <v>0</v>
      </c>
      <c r="Q211" s="176"/>
      <c r="R211" s="177">
        <f>SUM(R212:R216)</f>
        <v>80</v>
      </c>
      <c r="S211" s="176"/>
      <c r="T211" s="178">
        <f>SUM(T212:T216)</f>
        <v>80</v>
      </c>
      <c r="AR211" s="179" t="s">
        <v>24</v>
      </c>
      <c r="AT211" s="180" t="s">
        <v>79</v>
      </c>
      <c r="AU211" s="180" t="s">
        <v>80</v>
      </c>
      <c r="AY211" s="179" t="s">
        <v>159</v>
      </c>
      <c r="BK211" s="181">
        <f>SUM(BK212:BK216)</f>
        <v>0</v>
      </c>
    </row>
    <row r="212" spans="2:65" s="1" customFormat="1" ht="22.5" customHeight="1">
      <c r="B212" s="40"/>
      <c r="C212" s="182" t="s">
        <v>269</v>
      </c>
      <c r="D212" s="182" t="s">
        <v>160</v>
      </c>
      <c r="E212" s="183" t="s">
        <v>354</v>
      </c>
      <c r="F212" s="184" t="s">
        <v>355</v>
      </c>
      <c r="G212" s="185" t="s">
        <v>356</v>
      </c>
      <c r="H212" s="186">
        <v>32</v>
      </c>
      <c r="I212" s="187"/>
      <c r="J212" s="188">
        <f>ROUND(I212*H212,2)</f>
        <v>0</v>
      </c>
      <c r="K212" s="184" t="s">
        <v>22</v>
      </c>
      <c r="L212" s="60"/>
      <c r="M212" s="189" t="s">
        <v>22</v>
      </c>
      <c r="N212" s="190" t="s">
        <v>51</v>
      </c>
      <c r="O212" s="41"/>
      <c r="P212" s="191">
        <f>O212*H212</f>
        <v>0</v>
      </c>
      <c r="Q212" s="191">
        <v>0</v>
      </c>
      <c r="R212" s="191">
        <f>Q212*H212</f>
        <v>0</v>
      </c>
      <c r="S212" s="191">
        <v>2.5</v>
      </c>
      <c r="T212" s="192">
        <f>S212*H212</f>
        <v>80</v>
      </c>
      <c r="AR212" s="23" t="s">
        <v>165</v>
      </c>
      <c r="AT212" s="23" t="s">
        <v>160</v>
      </c>
      <c r="AU212" s="23" t="s">
        <v>24</v>
      </c>
      <c r="AY212" s="23" t="s">
        <v>159</v>
      </c>
      <c r="BE212" s="193">
        <f>IF(N212="základní",J212,0)</f>
        <v>0</v>
      </c>
      <c r="BF212" s="193">
        <f>IF(N212="snížená",J212,0)</f>
        <v>0</v>
      </c>
      <c r="BG212" s="193">
        <f>IF(N212="zákl. přenesená",J212,0)</f>
        <v>0</v>
      </c>
      <c r="BH212" s="193">
        <f>IF(N212="sníž. přenesená",J212,0)</f>
        <v>0</v>
      </c>
      <c r="BI212" s="193">
        <f>IF(N212="nulová",J212,0)</f>
        <v>0</v>
      </c>
      <c r="BJ212" s="23" t="s">
        <v>24</v>
      </c>
      <c r="BK212" s="193">
        <f>ROUND(I212*H212,2)</f>
        <v>0</v>
      </c>
      <c r="BL212" s="23" t="s">
        <v>165</v>
      </c>
      <c r="BM212" s="23" t="s">
        <v>371</v>
      </c>
    </row>
    <row r="213" spans="2:65" s="1" customFormat="1" ht="31.5" customHeight="1">
      <c r="B213" s="40"/>
      <c r="C213" s="182" t="s">
        <v>368</v>
      </c>
      <c r="D213" s="182" t="s">
        <v>160</v>
      </c>
      <c r="E213" s="183" t="s">
        <v>359</v>
      </c>
      <c r="F213" s="184" t="s">
        <v>360</v>
      </c>
      <c r="G213" s="185" t="s">
        <v>356</v>
      </c>
      <c r="H213" s="186">
        <v>32</v>
      </c>
      <c r="I213" s="187"/>
      <c r="J213" s="188">
        <f>ROUND(I213*H213,2)</f>
        <v>0</v>
      </c>
      <c r="K213" s="184" t="s">
        <v>22</v>
      </c>
      <c r="L213" s="60"/>
      <c r="M213" s="189" t="s">
        <v>22</v>
      </c>
      <c r="N213" s="190" t="s">
        <v>51</v>
      </c>
      <c r="O213" s="41"/>
      <c r="P213" s="191">
        <f>O213*H213</f>
        <v>0</v>
      </c>
      <c r="Q213" s="191">
        <v>2.5</v>
      </c>
      <c r="R213" s="191">
        <f>Q213*H213</f>
        <v>80</v>
      </c>
      <c r="S213" s="191">
        <v>0</v>
      </c>
      <c r="T213" s="192">
        <f>S213*H213</f>
        <v>0</v>
      </c>
      <c r="AR213" s="23" t="s">
        <v>165</v>
      </c>
      <c r="AT213" s="23" t="s">
        <v>160</v>
      </c>
      <c r="AU213" s="23" t="s">
        <v>24</v>
      </c>
      <c r="AY213" s="23" t="s">
        <v>159</v>
      </c>
      <c r="BE213" s="193">
        <f>IF(N213="základní",J213,0)</f>
        <v>0</v>
      </c>
      <c r="BF213" s="193">
        <f>IF(N213="snížená",J213,0)</f>
        <v>0</v>
      </c>
      <c r="BG213" s="193">
        <f>IF(N213="zákl. přenesená",J213,0)</f>
        <v>0</v>
      </c>
      <c r="BH213" s="193">
        <f>IF(N213="sníž. přenesená",J213,0)</f>
        <v>0</v>
      </c>
      <c r="BI213" s="193">
        <f>IF(N213="nulová",J213,0)</f>
        <v>0</v>
      </c>
      <c r="BJ213" s="23" t="s">
        <v>24</v>
      </c>
      <c r="BK213" s="193">
        <f>ROUND(I213*H213,2)</f>
        <v>0</v>
      </c>
      <c r="BL213" s="23" t="s">
        <v>165</v>
      </c>
      <c r="BM213" s="23" t="s">
        <v>376</v>
      </c>
    </row>
    <row r="214" spans="2:65" s="1" customFormat="1" ht="22.5" customHeight="1">
      <c r="B214" s="40"/>
      <c r="C214" s="182" t="s">
        <v>275</v>
      </c>
      <c r="D214" s="182" t="s">
        <v>160</v>
      </c>
      <c r="E214" s="183" t="s">
        <v>362</v>
      </c>
      <c r="F214" s="184" t="s">
        <v>363</v>
      </c>
      <c r="G214" s="185" t="s">
        <v>200</v>
      </c>
      <c r="H214" s="186">
        <v>1.98</v>
      </c>
      <c r="I214" s="187"/>
      <c r="J214" s="188">
        <f>ROUND(I214*H214,2)</f>
        <v>0</v>
      </c>
      <c r="K214" s="184" t="s">
        <v>22</v>
      </c>
      <c r="L214" s="60"/>
      <c r="M214" s="189" t="s">
        <v>22</v>
      </c>
      <c r="N214" s="190" t="s">
        <v>51</v>
      </c>
      <c r="O214" s="41"/>
      <c r="P214" s="191">
        <f>O214*H214</f>
        <v>0</v>
      </c>
      <c r="Q214" s="191">
        <v>0</v>
      </c>
      <c r="R214" s="191">
        <f>Q214*H214</f>
        <v>0</v>
      </c>
      <c r="S214" s="191">
        <v>0</v>
      </c>
      <c r="T214" s="192">
        <f>S214*H214</f>
        <v>0</v>
      </c>
      <c r="AR214" s="23" t="s">
        <v>165</v>
      </c>
      <c r="AT214" s="23" t="s">
        <v>160</v>
      </c>
      <c r="AU214" s="23" t="s">
        <v>24</v>
      </c>
      <c r="AY214" s="23" t="s">
        <v>159</v>
      </c>
      <c r="BE214" s="193">
        <f>IF(N214="základní",J214,0)</f>
        <v>0</v>
      </c>
      <c r="BF214" s="193">
        <f>IF(N214="snížená",J214,0)</f>
        <v>0</v>
      </c>
      <c r="BG214" s="193">
        <f>IF(N214="zákl. přenesená",J214,0)</f>
        <v>0</v>
      </c>
      <c r="BH214" s="193">
        <f>IF(N214="sníž. přenesená",J214,0)</f>
        <v>0</v>
      </c>
      <c r="BI214" s="193">
        <f>IF(N214="nulová",J214,0)</f>
        <v>0</v>
      </c>
      <c r="BJ214" s="23" t="s">
        <v>24</v>
      </c>
      <c r="BK214" s="193">
        <f>ROUND(I214*H214,2)</f>
        <v>0</v>
      </c>
      <c r="BL214" s="23" t="s">
        <v>165</v>
      </c>
      <c r="BM214" s="23" t="s">
        <v>507</v>
      </c>
    </row>
    <row r="215" spans="2:65" s="10" customFormat="1" ht="13.5">
      <c r="B215" s="209"/>
      <c r="C215" s="210"/>
      <c r="D215" s="194" t="s">
        <v>260</v>
      </c>
      <c r="E215" s="211" t="s">
        <v>22</v>
      </c>
      <c r="F215" s="212" t="s">
        <v>508</v>
      </c>
      <c r="G215" s="210"/>
      <c r="H215" s="213" t="s">
        <v>22</v>
      </c>
      <c r="I215" s="214"/>
      <c r="J215" s="210"/>
      <c r="K215" s="210"/>
      <c r="L215" s="215"/>
      <c r="M215" s="216"/>
      <c r="N215" s="217"/>
      <c r="O215" s="217"/>
      <c r="P215" s="217"/>
      <c r="Q215" s="217"/>
      <c r="R215" s="217"/>
      <c r="S215" s="217"/>
      <c r="T215" s="218"/>
      <c r="AT215" s="219" t="s">
        <v>260</v>
      </c>
      <c r="AU215" s="219" t="s">
        <v>24</v>
      </c>
      <c r="AV215" s="10" t="s">
        <v>24</v>
      </c>
      <c r="AW215" s="10" t="s">
        <v>43</v>
      </c>
      <c r="AX215" s="10" t="s">
        <v>80</v>
      </c>
      <c r="AY215" s="219" t="s">
        <v>159</v>
      </c>
    </row>
    <row r="216" spans="2:65" s="11" customFormat="1" ht="13.5">
      <c r="B216" s="220"/>
      <c r="C216" s="221"/>
      <c r="D216" s="194" t="s">
        <v>260</v>
      </c>
      <c r="E216" s="222" t="s">
        <v>22</v>
      </c>
      <c r="F216" s="223" t="s">
        <v>509</v>
      </c>
      <c r="G216" s="221"/>
      <c r="H216" s="224">
        <v>1.98</v>
      </c>
      <c r="I216" s="225"/>
      <c r="J216" s="221"/>
      <c r="K216" s="221"/>
      <c r="L216" s="226"/>
      <c r="M216" s="227"/>
      <c r="N216" s="228"/>
      <c r="O216" s="228"/>
      <c r="P216" s="228"/>
      <c r="Q216" s="228"/>
      <c r="R216" s="228"/>
      <c r="S216" s="228"/>
      <c r="T216" s="229"/>
      <c r="AT216" s="230" t="s">
        <v>260</v>
      </c>
      <c r="AU216" s="230" t="s">
        <v>24</v>
      </c>
      <c r="AV216" s="11" t="s">
        <v>89</v>
      </c>
      <c r="AW216" s="11" t="s">
        <v>43</v>
      </c>
      <c r="AX216" s="11" t="s">
        <v>24</v>
      </c>
      <c r="AY216" s="230" t="s">
        <v>159</v>
      </c>
    </row>
    <row r="217" spans="2:65" s="9" customFormat="1" ht="37.35" customHeight="1">
      <c r="B217" s="168"/>
      <c r="C217" s="169"/>
      <c r="D217" s="170" t="s">
        <v>79</v>
      </c>
      <c r="E217" s="171" t="s">
        <v>204</v>
      </c>
      <c r="F217" s="171" t="s">
        <v>367</v>
      </c>
      <c r="G217" s="169"/>
      <c r="H217" s="169"/>
      <c r="I217" s="172"/>
      <c r="J217" s="173">
        <f>BK217</f>
        <v>0</v>
      </c>
      <c r="K217" s="169"/>
      <c r="L217" s="174"/>
      <c r="M217" s="175"/>
      <c r="N217" s="176"/>
      <c r="O217" s="176"/>
      <c r="P217" s="177">
        <f>SUM(P218:P246)</f>
        <v>0</v>
      </c>
      <c r="Q217" s="176"/>
      <c r="R217" s="177">
        <f>SUM(R218:R246)</f>
        <v>924.16839999999991</v>
      </c>
      <c r="S217" s="176"/>
      <c r="T217" s="178">
        <f>SUM(T218:T246)</f>
        <v>0.2</v>
      </c>
      <c r="AR217" s="179" t="s">
        <v>24</v>
      </c>
      <c r="AT217" s="180" t="s">
        <v>79</v>
      </c>
      <c r="AU217" s="180" t="s">
        <v>80</v>
      </c>
      <c r="AY217" s="179" t="s">
        <v>159</v>
      </c>
      <c r="BK217" s="181">
        <f>SUM(BK218:BK246)</f>
        <v>0</v>
      </c>
    </row>
    <row r="218" spans="2:65" s="1" customFormat="1" ht="31.5" customHeight="1">
      <c r="B218" s="40"/>
      <c r="C218" s="182" t="s">
        <v>378</v>
      </c>
      <c r="D218" s="182" t="s">
        <v>160</v>
      </c>
      <c r="E218" s="183" t="s">
        <v>369</v>
      </c>
      <c r="F218" s="184" t="s">
        <v>370</v>
      </c>
      <c r="G218" s="185" t="s">
        <v>177</v>
      </c>
      <c r="H218" s="186">
        <v>227</v>
      </c>
      <c r="I218" s="187"/>
      <c r="J218" s="188">
        <f>ROUND(I218*H218,2)</f>
        <v>0</v>
      </c>
      <c r="K218" s="184" t="s">
        <v>164</v>
      </c>
      <c r="L218" s="60"/>
      <c r="M218" s="189" t="s">
        <v>22</v>
      </c>
      <c r="N218" s="190" t="s">
        <v>51</v>
      </c>
      <c r="O218" s="41"/>
      <c r="P218" s="191">
        <f>O218*H218</f>
        <v>0</v>
      </c>
      <c r="Q218" s="191">
        <v>1.0000000000000001E-5</v>
      </c>
      <c r="R218" s="191">
        <f>Q218*H218</f>
        <v>2.2700000000000003E-3</v>
      </c>
      <c r="S218" s="191">
        <v>0</v>
      </c>
      <c r="T218" s="192">
        <f>S218*H218</f>
        <v>0</v>
      </c>
      <c r="AR218" s="23" t="s">
        <v>165</v>
      </c>
      <c r="AT218" s="23" t="s">
        <v>160</v>
      </c>
      <c r="AU218" s="23" t="s">
        <v>24</v>
      </c>
      <c r="AY218" s="23" t="s">
        <v>159</v>
      </c>
      <c r="BE218" s="193">
        <f>IF(N218="základní",J218,0)</f>
        <v>0</v>
      </c>
      <c r="BF218" s="193">
        <f>IF(N218="snížená",J218,0)</f>
        <v>0</v>
      </c>
      <c r="BG218" s="193">
        <f>IF(N218="zákl. přenesená",J218,0)</f>
        <v>0</v>
      </c>
      <c r="BH218" s="193">
        <f>IF(N218="sníž. přenesená",J218,0)</f>
        <v>0</v>
      </c>
      <c r="BI218" s="193">
        <f>IF(N218="nulová",J218,0)</f>
        <v>0</v>
      </c>
      <c r="BJ218" s="23" t="s">
        <v>24</v>
      </c>
      <c r="BK218" s="193">
        <f>ROUND(I218*H218,2)</f>
        <v>0</v>
      </c>
      <c r="BL218" s="23" t="s">
        <v>165</v>
      </c>
      <c r="BM218" s="23" t="s">
        <v>381</v>
      </c>
    </row>
    <row r="219" spans="2:65" s="1" customFormat="1" ht="27">
      <c r="B219" s="40"/>
      <c r="C219" s="62"/>
      <c r="D219" s="194" t="s">
        <v>166</v>
      </c>
      <c r="E219" s="62"/>
      <c r="F219" s="195" t="s">
        <v>372</v>
      </c>
      <c r="G219" s="62"/>
      <c r="H219" s="62"/>
      <c r="I219" s="155"/>
      <c r="J219" s="62"/>
      <c r="K219" s="62"/>
      <c r="L219" s="60"/>
      <c r="M219" s="196"/>
      <c r="N219" s="41"/>
      <c r="O219" s="41"/>
      <c r="P219" s="41"/>
      <c r="Q219" s="41"/>
      <c r="R219" s="41"/>
      <c r="S219" s="41"/>
      <c r="T219" s="77"/>
      <c r="AT219" s="23" t="s">
        <v>166</v>
      </c>
      <c r="AU219" s="23" t="s">
        <v>24</v>
      </c>
    </row>
    <row r="220" spans="2:65" s="1" customFormat="1" ht="27">
      <c r="B220" s="40"/>
      <c r="C220" s="62"/>
      <c r="D220" s="197" t="s">
        <v>168</v>
      </c>
      <c r="E220" s="62"/>
      <c r="F220" s="198" t="s">
        <v>510</v>
      </c>
      <c r="G220" s="62"/>
      <c r="H220" s="62"/>
      <c r="I220" s="155"/>
      <c r="J220" s="62"/>
      <c r="K220" s="62"/>
      <c r="L220" s="60"/>
      <c r="M220" s="196"/>
      <c r="N220" s="41"/>
      <c r="O220" s="41"/>
      <c r="P220" s="41"/>
      <c r="Q220" s="41"/>
      <c r="R220" s="41"/>
      <c r="S220" s="41"/>
      <c r="T220" s="77"/>
      <c r="AT220" s="23" t="s">
        <v>168</v>
      </c>
      <c r="AU220" s="23" t="s">
        <v>24</v>
      </c>
    </row>
    <row r="221" spans="2:65" s="1" customFormat="1" ht="44.25" customHeight="1">
      <c r="B221" s="40"/>
      <c r="C221" s="182" t="s">
        <v>280</v>
      </c>
      <c r="D221" s="182" t="s">
        <v>160</v>
      </c>
      <c r="E221" s="183" t="s">
        <v>374</v>
      </c>
      <c r="F221" s="184" t="s">
        <v>375</v>
      </c>
      <c r="G221" s="185" t="s">
        <v>177</v>
      </c>
      <c r="H221" s="186">
        <v>227</v>
      </c>
      <c r="I221" s="187"/>
      <c r="J221" s="188">
        <f>ROUND(I221*H221,2)</f>
        <v>0</v>
      </c>
      <c r="K221" s="184" t="s">
        <v>164</v>
      </c>
      <c r="L221" s="60"/>
      <c r="M221" s="189" t="s">
        <v>22</v>
      </c>
      <c r="N221" s="190" t="s">
        <v>51</v>
      </c>
      <c r="O221" s="41"/>
      <c r="P221" s="191">
        <f>O221*H221</f>
        <v>0</v>
      </c>
      <c r="Q221" s="191">
        <v>3.4000000000000002E-4</v>
      </c>
      <c r="R221" s="191">
        <f>Q221*H221</f>
        <v>7.7179999999999999E-2</v>
      </c>
      <c r="S221" s="191">
        <v>0</v>
      </c>
      <c r="T221" s="192">
        <f>S221*H221</f>
        <v>0</v>
      </c>
      <c r="AR221" s="23" t="s">
        <v>165</v>
      </c>
      <c r="AT221" s="23" t="s">
        <v>160</v>
      </c>
      <c r="AU221" s="23" t="s">
        <v>24</v>
      </c>
      <c r="AY221" s="23" t="s">
        <v>159</v>
      </c>
      <c r="BE221" s="193">
        <f>IF(N221="základní",J221,0)</f>
        <v>0</v>
      </c>
      <c r="BF221" s="193">
        <f>IF(N221="snížená",J221,0)</f>
        <v>0</v>
      </c>
      <c r="BG221" s="193">
        <f>IF(N221="zákl. přenesená",J221,0)</f>
        <v>0</v>
      </c>
      <c r="BH221" s="193">
        <f>IF(N221="sníž. přenesená",J221,0)</f>
        <v>0</v>
      </c>
      <c r="BI221" s="193">
        <f>IF(N221="nulová",J221,0)</f>
        <v>0</v>
      </c>
      <c r="BJ221" s="23" t="s">
        <v>24</v>
      </c>
      <c r="BK221" s="193">
        <f>ROUND(I221*H221,2)</f>
        <v>0</v>
      </c>
      <c r="BL221" s="23" t="s">
        <v>165</v>
      </c>
      <c r="BM221" s="23" t="s">
        <v>385</v>
      </c>
    </row>
    <row r="222" spans="2:65" s="1" customFormat="1" ht="40.5">
      <c r="B222" s="40"/>
      <c r="C222" s="62"/>
      <c r="D222" s="197" t="s">
        <v>166</v>
      </c>
      <c r="E222" s="62"/>
      <c r="F222" s="198" t="s">
        <v>377</v>
      </c>
      <c r="G222" s="62"/>
      <c r="H222" s="62"/>
      <c r="I222" s="155"/>
      <c r="J222" s="62"/>
      <c r="K222" s="62"/>
      <c r="L222" s="60"/>
      <c r="M222" s="196"/>
      <c r="N222" s="41"/>
      <c r="O222" s="41"/>
      <c r="P222" s="41"/>
      <c r="Q222" s="41"/>
      <c r="R222" s="41"/>
      <c r="S222" s="41"/>
      <c r="T222" s="77"/>
      <c r="AT222" s="23" t="s">
        <v>166</v>
      </c>
      <c r="AU222" s="23" t="s">
        <v>24</v>
      </c>
    </row>
    <row r="223" spans="2:65" s="1" customFormat="1" ht="44.25" customHeight="1">
      <c r="B223" s="40"/>
      <c r="C223" s="182" t="s">
        <v>388</v>
      </c>
      <c r="D223" s="182" t="s">
        <v>160</v>
      </c>
      <c r="E223" s="183" t="s">
        <v>379</v>
      </c>
      <c r="F223" s="184" t="s">
        <v>380</v>
      </c>
      <c r="G223" s="185" t="s">
        <v>177</v>
      </c>
      <c r="H223" s="186">
        <v>4211</v>
      </c>
      <c r="I223" s="187"/>
      <c r="J223" s="188">
        <f>ROUND(I223*H223,2)</f>
        <v>0</v>
      </c>
      <c r="K223" s="184" t="s">
        <v>164</v>
      </c>
      <c r="L223" s="60"/>
      <c r="M223" s="189" t="s">
        <v>22</v>
      </c>
      <c r="N223" s="190" t="s">
        <v>51</v>
      </c>
      <c r="O223" s="41"/>
      <c r="P223" s="191">
        <f>O223*H223</f>
        <v>0</v>
      </c>
      <c r="Q223" s="191">
        <v>0.16849</v>
      </c>
      <c r="R223" s="191">
        <f>Q223*H223</f>
        <v>709.51139000000001</v>
      </c>
      <c r="S223" s="191">
        <v>0</v>
      </c>
      <c r="T223" s="192">
        <f>S223*H223</f>
        <v>0</v>
      </c>
      <c r="AR223" s="23" t="s">
        <v>165</v>
      </c>
      <c r="AT223" s="23" t="s">
        <v>160</v>
      </c>
      <c r="AU223" s="23" t="s">
        <v>24</v>
      </c>
      <c r="AY223" s="23" t="s">
        <v>159</v>
      </c>
      <c r="BE223" s="193">
        <f>IF(N223="základní",J223,0)</f>
        <v>0</v>
      </c>
      <c r="BF223" s="193">
        <f>IF(N223="snížená",J223,0)</f>
        <v>0</v>
      </c>
      <c r="BG223" s="193">
        <f>IF(N223="zákl. přenesená",J223,0)</f>
        <v>0</v>
      </c>
      <c r="BH223" s="193">
        <f>IF(N223="sníž. přenesená",J223,0)</f>
        <v>0</v>
      </c>
      <c r="BI223" s="193">
        <f>IF(N223="nulová",J223,0)</f>
        <v>0</v>
      </c>
      <c r="BJ223" s="23" t="s">
        <v>24</v>
      </c>
      <c r="BK223" s="193">
        <f>ROUND(I223*H223,2)</f>
        <v>0</v>
      </c>
      <c r="BL223" s="23" t="s">
        <v>165</v>
      </c>
      <c r="BM223" s="23" t="s">
        <v>391</v>
      </c>
    </row>
    <row r="224" spans="2:65" s="1" customFormat="1" ht="108">
      <c r="B224" s="40"/>
      <c r="C224" s="62"/>
      <c r="D224" s="197" t="s">
        <v>166</v>
      </c>
      <c r="E224" s="62"/>
      <c r="F224" s="198" t="s">
        <v>382</v>
      </c>
      <c r="G224" s="62"/>
      <c r="H224" s="62"/>
      <c r="I224" s="155"/>
      <c r="J224" s="62"/>
      <c r="K224" s="62"/>
      <c r="L224" s="60"/>
      <c r="M224" s="196"/>
      <c r="N224" s="41"/>
      <c r="O224" s="41"/>
      <c r="P224" s="41"/>
      <c r="Q224" s="41"/>
      <c r="R224" s="41"/>
      <c r="S224" s="41"/>
      <c r="T224" s="77"/>
      <c r="AT224" s="23" t="s">
        <v>166</v>
      </c>
      <c r="AU224" s="23" t="s">
        <v>24</v>
      </c>
    </row>
    <row r="225" spans="2:65" s="1" customFormat="1" ht="57" customHeight="1">
      <c r="B225" s="40"/>
      <c r="C225" s="182" t="s">
        <v>290</v>
      </c>
      <c r="D225" s="182" t="s">
        <v>160</v>
      </c>
      <c r="E225" s="183" t="s">
        <v>383</v>
      </c>
      <c r="F225" s="184" t="s">
        <v>384</v>
      </c>
      <c r="G225" s="185" t="s">
        <v>177</v>
      </c>
      <c r="H225" s="186">
        <v>2688</v>
      </c>
      <c r="I225" s="187"/>
      <c r="J225" s="188">
        <f>ROUND(I225*H225,2)</f>
        <v>0</v>
      </c>
      <c r="K225" s="184" t="s">
        <v>164</v>
      </c>
      <c r="L225" s="60"/>
      <c r="M225" s="189" t="s">
        <v>22</v>
      </c>
      <c r="N225" s="190" t="s">
        <v>51</v>
      </c>
      <c r="O225" s="41"/>
      <c r="P225" s="191">
        <f>O225*H225</f>
        <v>0</v>
      </c>
      <c r="Q225" s="191">
        <v>0</v>
      </c>
      <c r="R225" s="191">
        <f>Q225*H225</f>
        <v>0</v>
      </c>
      <c r="S225" s="191">
        <v>0</v>
      </c>
      <c r="T225" s="192">
        <f>S225*H225</f>
        <v>0</v>
      </c>
      <c r="AR225" s="23" t="s">
        <v>165</v>
      </c>
      <c r="AT225" s="23" t="s">
        <v>160</v>
      </c>
      <c r="AU225" s="23" t="s">
        <v>24</v>
      </c>
      <c r="AY225" s="23" t="s">
        <v>159</v>
      </c>
      <c r="BE225" s="193">
        <f>IF(N225="základní",J225,0)</f>
        <v>0</v>
      </c>
      <c r="BF225" s="193">
        <f>IF(N225="snížená",J225,0)</f>
        <v>0</v>
      </c>
      <c r="BG225" s="193">
        <f>IF(N225="zákl. přenesená",J225,0)</f>
        <v>0</v>
      </c>
      <c r="BH225" s="193">
        <f>IF(N225="sníž. přenesená",J225,0)</f>
        <v>0</v>
      </c>
      <c r="BI225" s="193">
        <f>IF(N225="nulová",J225,0)</f>
        <v>0</v>
      </c>
      <c r="BJ225" s="23" t="s">
        <v>24</v>
      </c>
      <c r="BK225" s="193">
        <f>ROUND(I225*H225,2)</f>
        <v>0</v>
      </c>
      <c r="BL225" s="23" t="s">
        <v>165</v>
      </c>
      <c r="BM225" s="23" t="s">
        <v>395</v>
      </c>
    </row>
    <row r="226" spans="2:65" s="1" customFormat="1" ht="67.5">
      <c r="B226" s="40"/>
      <c r="C226" s="62"/>
      <c r="D226" s="194" t="s">
        <v>166</v>
      </c>
      <c r="E226" s="62"/>
      <c r="F226" s="195" t="s">
        <v>386</v>
      </c>
      <c r="G226" s="62"/>
      <c r="H226" s="62"/>
      <c r="I226" s="155"/>
      <c r="J226" s="62"/>
      <c r="K226" s="62"/>
      <c r="L226" s="60"/>
      <c r="M226" s="196"/>
      <c r="N226" s="41"/>
      <c r="O226" s="41"/>
      <c r="P226" s="41"/>
      <c r="Q226" s="41"/>
      <c r="R226" s="41"/>
      <c r="S226" s="41"/>
      <c r="T226" s="77"/>
      <c r="AT226" s="23" t="s">
        <v>166</v>
      </c>
      <c r="AU226" s="23" t="s">
        <v>24</v>
      </c>
    </row>
    <row r="227" spans="2:65" s="1" customFormat="1" ht="27">
      <c r="B227" s="40"/>
      <c r="C227" s="62"/>
      <c r="D227" s="197" t="s">
        <v>168</v>
      </c>
      <c r="E227" s="62"/>
      <c r="F227" s="198" t="s">
        <v>511</v>
      </c>
      <c r="G227" s="62"/>
      <c r="H227" s="62"/>
      <c r="I227" s="155"/>
      <c r="J227" s="62"/>
      <c r="K227" s="62"/>
      <c r="L227" s="60"/>
      <c r="M227" s="196"/>
      <c r="N227" s="41"/>
      <c r="O227" s="41"/>
      <c r="P227" s="41"/>
      <c r="Q227" s="41"/>
      <c r="R227" s="41"/>
      <c r="S227" s="41"/>
      <c r="T227" s="77"/>
      <c r="AT227" s="23" t="s">
        <v>168</v>
      </c>
      <c r="AU227" s="23" t="s">
        <v>24</v>
      </c>
    </row>
    <row r="228" spans="2:65" s="1" customFormat="1" ht="22.5" customHeight="1">
      <c r="B228" s="40"/>
      <c r="C228" s="199" t="s">
        <v>397</v>
      </c>
      <c r="D228" s="199" t="s">
        <v>235</v>
      </c>
      <c r="E228" s="200" t="s">
        <v>389</v>
      </c>
      <c r="F228" s="201" t="s">
        <v>390</v>
      </c>
      <c r="G228" s="202" t="s">
        <v>177</v>
      </c>
      <c r="H228" s="203">
        <v>1408</v>
      </c>
      <c r="I228" s="204"/>
      <c r="J228" s="205">
        <f>ROUND(I228*H228,2)</f>
        <v>0</v>
      </c>
      <c r="K228" s="201" t="s">
        <v>22</v>
      </c>
      <c r="L228" s="206"/>
      <c r="M228" s="207" t="s">
        <v>22</v>
      </c>
      <c r="N228" s="208" t="s">
        <v>51</v>
      </c>
      <c r="O228" s="41"/>
      <c r="P228" s="191">
        <f>O228*H228</f>
        <v>0</v>
      </c>
      <c r="Q228" s="191">
        <v>0.125</v>
      </c>
      <c r="R228" s="191">
        <f>Q228*H228</f>
        <v>176</v>
      </c>
      <c r="S228" s="191">
        <v>0</v>
      </c>
      <c r="T228" s="192">
        <f>S228*H228</f>
        <v>0</v>
      </c>
      <c r="AR228" s="23" t="s">
        <v>183</v>
      </c>
      <c r="AT228" s="23" t="s">
        <v>235</v>
      </c>
      <c r="AU228" s="23" t="s">
        <v>24</v>
      </c>
      <c r="AY228" s="23" t="s">
        <v>159</v>
      </c>
      <c r="BE228" s="193">
        <f>IF(N228="základní",J228,0)</f>
        <v>0</v>
      </c>
      <c r="BF228" s="193">
        <f>IF(N228="snížená",J228,0)</f>
        <v>0</v>
      </c>
      <c r="BG228" s="193">
        <f>IF(N228="zákl. přenesená",J228,0)</f>
        <v>0</v>
      </c>
      <c r="BH228" s="193">
        <f>IF(N228="sníž. přenesená",J228,0)</f>
        <v>0</v>
      </c>
      <c r="BI228" s="193">
        <f>IF(N228="nulová",J228,0)</f>
        <v>0</v>
      </c>
      <c r="BJ228" s="23" t="s">
        <v>24</v>
      </c>
      <c r="BK228" s="193">
        <f>ROUND(I228*H228,2)</f>
        <v>0</v>
      </c>
      <c r="BL228" s="23" t="s">
        <v>165</v>
      </c>
      <c r="BM228" s="23" t="s">
        <v>400</v>
      </c>
    </row>
    <row r="229" spans="2:65" s="1" customFormat="1" ht="27">
      <c r="B229" s="40"/>
      <c r="C229" s="62"/>
      <c r="D229" s="197" t="s">
        <v>168</v>
      </c>
      <c r="E229" s="62"/>
      <c r="F229" s="198" t="s">
        <v>512</v>
      </c>
      <c r="G229" s="62"/>
      <c r="H229" s="62"/>
      <c r="I229" s="155"/>
      <c r="J229" s="62"/>
      <c r="K229" s="62"/>
      <c r="L229" s="60"/>
      <c r="M229" s="196"/>
      <c r="N229" s="41"/>
      <c r="O229" s="41"/>
      <c r="P229" s="41"/>
      <c r="Q229" s="41"/>
      <c r="R229" s="41"/>
      <c r="S229" s="41"/>
      <c r="T229" s="77"/>
      <c r="AT229" s="23" t="s">
        <v>168</v>
      </c>
      <c r="AU229" s="23" t="s">
        <v>24</v>
      </c>
    </row>
    <row r="230" spans="2:65" s="1" customFormat="1" ht="22.5" customHeight="1">
      <c r="B230" s="40"/>
      <c r="C230" s="199" t="s">
        <v>294</v>
      </c>
      <c r="D230" s="199" t="s">
        <v>235</v>
      </c>
      <c r="E230" s="200" t="s">
        <v>393</v>
      </c>
      <c r="F230" s="201" t="s">
        <v>394</v>
      </c>
      <c r="G230" s="202" t="s">
        <v>177</v>
      </c>
      <c r="H230" s="203">
        <v>146</v>
      </c>
      <c r="I230" s="204"/>
      <c r="J230" s="205">
        <f>ROUND(I230*H230,2)</f>
        <v>0</v>
      </c>
      <c r="K230" s="201" t="s">
        <v>22</v>
      </c>
      <c r="L230" s="206"/>
      <c r="M230" s="207" t="s">
        <v>22</v>
      </c>
      <c r="N230" s="208" t="s">
        <v>51</v>
      </c>
      <c r="O230" s="41"/>
      <c r="P230" s="191">
        <f>O230*H230</f>
        <v>0</v>
      </c>
      <c r="Q230" s="191">
        <v>0.15</v>
      </c>
      <c r="R230" s="191">
        <f>Q230*H230</f>
        <v>21.9</v>
      </c>
      <c r="S230" s="191">
        <v>0</v>
      </c>
      <c r="T230" s="192">
        <f>S230*H230</f>
        <v>0</v>
      </c>
      <c r="AR230" s="23" t="s">
        <v>183</v>
      </c>
      <c r="AT230" s="23" t="s">
        <v>235</v>
      </c>
      <c r="AU230" s="23" t="s">
        <v>24</v>
      </c>
      <c r="AY230" s="23" t="s">
        <v>159</v>
      </c>
      <c r="BE230" s="193">
        <f>IF(N230="základní",J230,0)</f>
        <v>0</v>
      </c>
      <c r="BF230" s="193">
        <f>IF(N230="snížená",J230,0)</f>
        <v>0</v>
      </c>
      <c r="BG230" s="193">
        <f>IF(N230="zákl. přenesená",J230,0)</f>
        <v>0</v>
      </c>
      <c r="BH230" s="193">
        <f>IF(N230="sníž. přenesená",J230,0)</f>
        <v>0</v>
      </c>
      <c r="BI230" s="193">
        <f>IF(N230="nulová",J230,0)</f>
        <v>0</v>
      </c>
      <c r="BJ230" s="23" t="s">
        <v>24</v>
      </c>
      <c r="BK230" s="193">
        <f>ROUND(I230*H230,2)</f>
        <v>0</v>
      </c>
      <c r="BL230" s="23" t="s">
        <v>165</v>
      </c>
      <c r="BM230" s="23" t="s">
        <v>405</v>
      </c>
    </row>
    <row r="231" spans="2:65" s="1" customFormat="1" ht="27">
      <c r="B231" s="40"/>
      <c r="C231" s="62"/>
      <c r="D231" s="197" t="s">
        <v>168</v>
      </c>
      <c r="E231" s="62"/>
      <c r="F231" s="198" t="s">
        <v>513</v>
      </c>
      <c r="G231" s="62"/>
      <c r="H231" s="62"/>
      <c r="I231" s="155"/>
      <c r="J231" s="62"/>
      <c r="K231" s="62"/>
      <c r="L231" s="60"/>
      <c r="M231" s="196"/>
      <c r="N231" s="41"/>
      <c r="O231" s="41"/>
      <c r="P231" s="41"/>
      <c r="Q231" s="41"/>
      <c r="R231" s="41"/>
      <c r="S231" s="41"/>
      <c r="T231" s="77"/>
      <c r="AT231" s="23" t="s">
        <v>168</v>
      </c>
      <c r="AU231" s="23" t="s">
        <v>24</v>
      </c>
    </row>
    <row r="232" spans="2:65" s="1" customFormat="1" ht="31.5" customHeight="1">
      <c r="B232" s="40"/>
      <c r="C232" s="182" t="s">
        <v>407</v>
      </c>
      <c r="D232" s="182" t="s">
        <v>160</v>
      </c>
      <c r="E232" s="183" t="s">
        <v>398</v>
      </c>
      <c r="F232" s="184" t="s">
        <v>399</v>
      </c>
      <c r="G232" s="185" t="s">
        <v>177</v>
      </c>
      <c r="H232" s="186">
        <v>110</v>
      </c>
      <c r="I232" s="187"/>
      <c r="J232" s="188">
        <f>ROUND(I232*H232,2)</f>
        <v>0</v>
      </c>
      <c r="K232" s="184" t="s">
        <v>164</v>
      </c>
      <c r="L232" s="60"/>
      <c r="M232" s="189" t="s">
        <v>22</v>
      </c>
      <c r="N232" s="190" t="s">
        <v>51</v>
      </c>
      <c r="O232" s="41"/>
      <c r="P232" s="191">
        <f>O232*H232</f>
        <v>0</v>
      </c>
      <c r="Q232" s="191">
        <v>0.10095</v>
      </c>
      <c r="R232" s="191">
        <f>Q232*H232</f>
        <v>11.1045</v>
      </c>
      <c r="S232" s="191">
        <v>0</v>
      </c>
      <c r="T232" s="192">
        <f>S232*H232</f>
        <v>0</v>
      </c>
      <c r="AR232" s="23" t="s">
        <v>165</v>
      </c>
      <c r="AT232" s="23" t="s">
        <v>160</v>
      </c>
      <c r="AU232" s="23" t="s">
        <v>24</v>
      </c>
      <c r="AY232" s="23" t="s">
        <v>159</v>
      </c>
      <c r="BE232" s="193">
        <f>IF(N232="základní",J232,0)</f>
        <v>0</v>
      </c>
      <c r="BF232" s="193">
        <f>IF(N232="snížená",J232,0)</f>
        <v>0</v>
      </c>
      <c r="BG232" s="193">
        <f>IF(N232="zákl. přenesená",J232,0)</f>
        <v>0</v>
      </c>
      <c r="BH232" s="193">
        <f>IF(N232="sníž. přenesená",J232,0)</f>
        <v>0</v>
      </c>
      <c r="BI232" s="193">
        <f>IF(N232="nulová",J232,0)</f>
        <v>0</v>
      </c>
      <c r="BJ232" s="23" t="s">
        <v>24</v>
      </c>
      <c r="BK232" s="193">
        <f>ROUND(I232*H232,2)</f>
        <v>0</v>
      </c>
      <c r="BL232" s="23" t="s">
        <v>165</v>
      </c>
      <c r="BM232" s="23" t="s">
        <v>410</v>
      </c>
    </row>
    <row r="233" spans="2:65" s="1" customFormat="1" ht="67.5">
      <c r="B233" s="40"/>
      <c r="C233" s="62"/>
      <c r="D233" s="197" t="s">
        <v>166</v>
      </c>
      <c r="E233" s="62"/>
      <c r="F233" s="198" t="s">
        <v>401</v>
      </c>
      <c r="G233" s="62"/>
      <c r="H233" s="62"/>
      <c r="I233" s="155"/>
      <c r="J233" s="62"/>
      <c r="K233" s="62"/>
      <c r="L233" s="60"/>
      <c r="M233" s="196"/>
      <c r="N233" s="41"/>
      <c r="O233" s="41"/>
      <c r="P233" s="41"/>
      <c r="Q233" s="41"/>
      <c r="R233" s="41"/>
      <c r="S233" s="41"/>
      <c r="T233" s="77"/>
      <c r="AT233" s="23" t="s">
        <v>166</v>
      </c>
      <c r="AU233" s="23" t="s">
        <v>24</v>
      </c>
    </row>
    <row r="234" spans="2:65" s="1" customFormat="1" ht="22.5" customHeight="1">
      <c r="B234" s="40"/>
      <c r="C234" s="199" t="s">
        <v>301</v>
      </c>
      <c r="D234" s="199" t="s">
        <v>235</v>
      </c>
      <c r="E234" s="200" t="s">
        <v>403</v>
      </c>
      <c r="F234" s="201" t="s">
        <v>404</v>
      </c>
      <c r="G234" s="202" t="s">
        <v>356</v>
      </c>
      <c r="H234" s="203">
        <v>225</v>
      </c>
      <c r="I234" s="204"/>
      <c r="J234" s="205">
        <f>ROUND(I234*H234,2)</f>
        <v>0</v>
      </c>
      <c r="K234" s="201" t="s">
        <v>22</v>
      </c>
      <c r="L234" s="206"/>
      <c r="M234" s="207" t="s">
        <v>22</v>
      </c>
      <c r="N234" s="208" t="s">
        <v>51</v>
      </c>
      <c r="O234" s="41"/>
      <c r="P234" s="191">
        <f>O234*H234</f>
        <v>0</v>
      </c>
      <c r="Q234" s="191">
        <v>2.3E-2</v>
      </c>
      <c r="R234" s="191">
        <f>Q234*H234</f>
        <v>5.1749999999999998</v>
      </c>
      <c r="S234" s="191">
        <v>0</v>
      </c>
      <c r="T234" s="192">
        <f>S234*H234</f>
        <v>0</v>
      </c>
      <c r="AR234" s="23" t="s">
        <v>183</v>
      </c>
      <c r="AT234" s="23" t="s">
        <v>235</v>
      </c>
      <c r="AU234" s="23" t="s">
        <v>24</v>
      </c>
      <c r="AY234" s="23" t="s">
        <v>159</v>
      </c>
      <c r="BE234" s="193">
        <f>IF(N234="základní",J234,0)</f>
        <v>0</v>
      </c>
      <c r="BF234" s="193">
        <f>IF(N234="snížená",J234,0)</f>
        <v>0</v>
      </c>
      <c r="BG234" s="193">
        <f>IF(N234="zákl. přenesená",J234,0)</f>
        <v>0</v>
      </c>
      <c r="BH234" s="193">
        <f>IF(N234="sníž. přenesená",J234,0)</f>
        <v>0</v>
      </c>
      <c r="BI234" s="193">
        <f>IF(N234="nulová",J234,0)</f>
        <v>0</v>
      </c>
      <c r="BJ234" s="23" t="s">
        <v>24</v>
      </c>
      <c r="BK234" s="193">
        <f>ROUND(I234*H234,2)</f>
        <v>0</v>
      </c>
      <c r="BL234" s="23" t="s">
        <v>165</v>
      </c>
      <c r="BM234" s="23" t="s">
        <v>414</v>
      </c>
    </row>
    <row r="235" spans="2:65" s="1" customFormat="1" ht="27">
      <c r="B235" s="40"/>
      <c r="C235" s="62"/>
      <c r="D235" s="197" t="s">
        <v>168</v>
      </c>
      <c r="E235" s="62"/>
      <c r="F235" s="198" t="s">
        <v>514</v>
      </c>
      <c r="G235" s="62"/>
      <c r="H235" s="62"/>
      <c r="I235" s="155"/>
      <c r="J235" s="62"/>
      <c r="K235" s="62"/>
      <c r="L235" s="60"/>
      <c r="M235" s="196"/>
      <c r="N235" s="41"/>
      <c r="O235" s="41"/>
      <c r="P235" s="41"/>
      <c r="Q235" s="41"/>
      <c r="R235" s="41"/>
      <c r="S235" s="41"/>
      <c r="T235" s="77"/>
      <c r="AT235" s="23" t="s">
        <v>168</v>
      </c>
      <c r="AU235" s="23" t="s">
        <v>24</v>
      </c>
    </row>
    <row r="236" spans="2:65" s="1" customFormat="1" ht="22.5" customHeight="1">
      <c r="B236" s="40"/>
      <c r="C236" s="182" t="s">
        <v>416</v>
      </c>
      <c r="D236" s="182" t="s">
        <v>160</v>
      </c>
      <c r="E236" s="183" t="s">
        <v>408</v>
      </c>
      <c r="F236" s="184" t="s">
        <v>409</v>
      </c>
      <c r="G236" s="185" t="s">
        <v>177</v>
      </c>
      <c r="H236" s="186">
        <v>100</v>
      </c>
      <c r="I236" s="187"/>
      <c r="J236" s="188">
        <f>ROUND(I236*H236,2)</f>
        <v>0</v>
      </c>
      <c r="K236" s="184" t="s">
        <v>22</v>
      </c>
      <c r="L236" s="60"/>
      <c r="M236" s="189" t="s">
        <v>22</v>
      </c>
      <c r="N236" s="190" t="s">
        <v>51</v>
      </c>
      <c r="O236" s="41"/>
      <c r="P236" s="191">
        <f>O236*H236</f>
        <v>0</v>
      </c>
      <c r="Q236" s="191">
        <v>2.1000000000000001E-4</v>
      </c>
      <c r="R236" s="191">
        <f>Q236*H236</f>
        <v>2.1000000000000001E-2</v>
      </c>
      <c r="S236" s="191">
        <v>0</v>
      </c>
      <c r="T236" s="192">
        <f>S236*H236</f>
        <v>0</v>
      </c>
      <c r="AR236" s="23" t="s">
        <v>165</v>
      </c>
      <c r="AT236" s="23" t="s">
        <v>160</v>
      </c>
      <c r="AU236" s="23" t="s">
        <v>24</v>
      </c>
      <c r="AY236" s="23" t="s">
        <v>159</v>
      </c>
      <c r="BE236" s="193">
        <f>IF(N236="základní",J236,0)</f>
        <v>0</v>
      </c>
      <c r="BF236" s="193">
        <f>IF(N236="snížená",J236,0)</f>
        <v>0</v>
      </c>
      <c r="BG236" s="193">
        <f>IF(N236="zákl. přenesená",J236,0)</f>
        <v>0</v>
      </c>
      <c r="BH236" s="193">
        <f>IF(N236="sníž. přenesená",J236,0)</f>
        <v>0</v>
      </c>
      <c r="BI236" s="193">
        <f>IF(N236="nulová",J236,0)</f>
        <v>0</v>
      </c>
      <c r="BJ236" s="23" t="s">
        <v>24</v>
      </c>
      <c r="BK236" s="193">
        <f>ROUND(I236*H236,2)</f>
        <v>0</v>
      </c>
      <c r="BL236" s="23" t="s">
        <v>165</v>
      </c>
      <c r="BM236" s="23" t="s">
        <v>30</v>
      </c>
    </row>
    <row r="237" spans="2:65" s="1" customFormat="1" ht="27">
      <c r="B237" s="40"/>
      <c r="C237" s="62"/>
      <c r="D237" s="197" t="s">
        <v>168</v>
      </c>
      <c r="E237" s="62"/>
      <c r="F237" s="198" t="s">
        <v>515</v>
      </c>
      <c r="G237" s="62"/>
      <c r="H237" s="62"/>
      <c r="I237" s="155"/>
      <c r="J237" s="62"/>
      <c r="K237" s="62"/>
      <c r="L237" s="60"/>
      <c r="M237" s="196"/>
      <c r="N237" s="41"/>
      <c r="O237" s="41"/>
      <c r="P237" s="41"/>
      <c r="Q237" s="41"/>
      <c r="R237" s="41"/>
      <c r="S237" s="41"/>
      <c r="T237" s="77"/>
      <c r="AT237" s="23" t="s">
        <v>168</v>
      </c>
      <c r="AU237" s="23" t="s">
        <v>24</v>
      </c>
    </row>
    <row r="238" spans="2:65" s="1" customFormat="1" ht="22.5" customHeight="1">
      <c r="B238" s="40"/>
      <c r="C238" s="182" t="s">
        <v>305</v>
      </c>
      <c r="D238" s="182" t="s">
        <v>160</v>
      </c>
      <c r="E238" s="183" t="s">
        <v>412</v>
      </c>
      <c r="F238" s="184" t="s">
        <v>413</v>
      </c>
      <c r="G238" s="185" t="s">
        <v>356</v>
      </c>
      <c r="H238" s="186">
        <v>2</v>
      </c>
      <c r="I238" s="187"/>
      <c r="J238" s="188">
        <f>ROUND(I238*H238,2)</f>
        <v>0</v>
      </c>
      <c r="K238" s="184" t="s">
        <v>22</v>
      </c>
      <c r="L238" s="60"/>
      <c r="M238" s="189" t="s">
        <v>22</v>
      </c>
      <c r="N238" s="190" t="s">
        <v>51</v>
      </c>
      <c r="O238" s="41"/>
      <c r="P238" s="191">
        <f>O238*H238</f>
        <v>0</v>
      </c>
      <c r="Q238" s="191">
        <v>0</v>
      </c>
      <c r="R238" s="191">
        <f>Q238*H238</f>
        <v>0</v>
      </c>
      <c r="S238" s="191">
        <v>0.1</v>
      </c>
      <c r="T238" s="192">
        <f>S238*H238</f>
        <v>0.2</v>
      </c>
      <c r="AR238" s="23" t="s">
        <v>165</v>
      </c>
      <c r="AT238" s="23" t="s">
        <v>160</v>
      </c>
      <c r="AU238" s="23" t="s">
        <v>24</v>
      </c>
      <c r="AY238" s="23" t="s">
        <v>159</v>
      </c>
      <c r="BE238" s="193">
        <f>IF(N238="základní",J238,0)</f>
        <v>0</v>
      </c>
      <c r="BF238" s="193">
        <f>IF(N238="snížená",J238,0)</f>
        <v>0</v>
      </c>
      <c r="BG238" s="193">
        <f>IF(N238="zákl. přenesená",J238,0)</f>
        <v>0</v>
      </c>
      <c r="BH238" s="193">
        <f>IF(N238="sníž. přenesená",J238,0)</f>
        <v>0</v>
      </c>
      <c r="BI238" s="193">
        <f>IF(N238="nulová",J238,0)</f>
        <v>0</v>
      </c>
      <c r="BJ238" s="23" t="s">
        <v>24</v>
      </c>
      <c r="BK238" s="193">
        <f>ROUND(I238*H238,2)</f>
        <v>0</v>
      </c>
      <c r="BL238" s="23" t="s">
        <v>165</v>
      </c>
      <c r="BM238" s="23" t="s">
        <v>516</v>
      </c>
    </row>
    <row r="239" spans="2:65" s="10" customFormat="1" ht="13.5">
      <c r="B239" s="209"/>
      <c r="C239" s="210"/>
      <c r="D239" s="194" t="s">
        <v>260</v>
      </c>
      <c r="E239" s="211" t="s">
        <v>22</v>
      </c>
      <c r="F239" s="212" t="s">
        <v>517</v>
      </c>
      <c r="G239" s="210"/>
      <c r="H239" s="213" t="s">
        <v>22</v>
      </c>
      <c r="I239" s="214"/>
      <c r="J239" s="210"/>
      <c r="K239" s="210"/>
      <c r="L239" s="215"/>
      <c r="M239" s="216"/>
      <c r="N239" s="217"/>
      <c r="O239" s="217"/>
      <c r="P239" s="217"/>
      <c r="Q239" s="217"/>
      <c r="R239" s="217"/>
      <c r="S239" s="217"/>
      <c r="T239" s="218"/>
      <c r="AT239" s="219" t="s">
        <v>260</v>
      </c>
      <c r="AU239" s="219" t="s">
        <v>24</v>
      </c>
      <c r="AV239" s="10" t="s">
        <v>24</v>
      </c>
      <c r="AW239" s="10" t="s">
        <v>43</v>
      </c>
      <c r="AX239" s="10" t="s">
        <v>80</v>
      </c>
      <c r="AY239" s="219" t="s">
        <v>159</v>
      </c>
    </row>
    <row r="240" spans="2:65" s="11" customFormat="1" ht="13.5">
      <c r="B240" s="220"/>
      <c r="C240" s="221"/>
      <c r="D240" s="197" t="s">
        <v>260</v>
      </c>
      <c r="E240" s="242" t="s">
        <v>22</v>
      </c>
      <c r="F240" s="243" t="s">
        <v>89</v>
      </c>
      <c r="G240" s="221"/>
      <c r="H240" s="244">
        <v>2</v>
      </c>
      <c r="I240" s="225"/>
      <c r="J240" s="221"/>
      <c r="K240" s="221"/>
      <c r="L240" s="226"/>
      <c r="M240" s="227"/>
      <c r="N240" s="228"/>
      <c r="O240" s="228"/>
      <c r="P240" s="228"/>
      <c r="Q240" s="228"/>
      <c r="R240" s="228"/>
      <c r="S240" s="228"/>
      <c r="T240" s="229"/>
      <c r="AT240" s="230" t="s">
        <v>260</v>
      </c>
      <c r="AU240" s="230" t="s">
        <v>24</v>
      </c>
      <c r="AV240" s="11" t="s">
        <v>89</v>
      </c>
      <c r="AW240" s="11" t="s">
        <v>43</v>
      </c>
      <c r="AX240" s="11" t="s">
        <v>24</v>
      </c>
      <c r="AY240" s="230" t="s">
        <v>159</v>
      </c>
    </row>
    <row r="241" spans="2:65" s="1" customFormat="1" ht="22.5" customHeight="1">
      <c r="B241" s="40"/>
      <c r="C241" s="182" t="s">
        <v>427</v>
      </c>
      <c r="D241" s="182" t="s">
        <v>160</v>
      </c>
      <c r="E241" s="183" t="s">
        <v>417</v>
      </c>
      <c r="F241" s="184" t="s">
        <v>418</v>
      </c>
      <c r="G241" s="185" t="s">
        <v>419</v>
      </c>
      <c r="H241" s="186">
        <v>2</v>
      </c>
      <c r="I241" s="187"/>
      <c r="J241" s="188">
        <f>ROUND(I241*H241,2)</f>
        <v>0</v>
      </c>
      <c r="K241" s="184" t="s">
        <v>22</v>
      </c>
      <c r="L241" s="60"/>
      <c r="M241" s="189" t="s">
        <v>22</v>
      </c>
      <c r="N241" s="190" t="s">
        <v>51</v>
      </c>
      <c r="O241" s="41"/>
      <c r="P241" s="191">
        <f>O241*H241</f>
        <v>0</v>
      </c>
      <c r="Q241" s="191">
        <v>2.1659999999999999E-2</v>
      </c>
      <c r="R241" s="191">
        <f>Q241*H241</f>
        <v>4.3319999999999997E-2</v>
      </c>
      <c r="S241" s="191">
        <v>0</v>
      </c>
      <c r="T241" s="192">
        <f>S241*H241</f>
        <v>0</v>
      </c>
      <c r="AR241" s="23" t="s">
        <v>165</v>
      </c>
      <c r="AT241" s="23" t="s">
        <v>160</v>
      </c>
      <c r="AU241" s="23" t="s">
        <v>24</v>
      </c>
      <c r="AY241" s="23" t="s">
        <v>159</v>
      </c>
      <c r="BE241" s="193">
        <f>IF(N241="základní",J241,0)</f>
        <v>0</v>
      </c>
      <c r="BF241" s="193">
        <f>IF(N241="snížená",J241,0)</f>
        <v>0</v>
      </c>
      <c r="BG241" s="193">
        <f>IF(N241="zákl. přenesená",J241,0)</f>
        <v>0</v>
      </c>
      <c r="BH241" s="193">
        <f>IF(N241="sníž. přenesená",J241,0)</f>
        <v>0</v>
      </c>
      <c r="BI241" s="193">
        <f>IF(N241="nulová",J241,0)</f>
        <v>0</v>
      </c>
      <c r="BJ241" s="23" t="s">
        <v>24</v>
      </c>
      <c r="BK241" s="193">
        <f>ROUND(I241*H241,2)</f>
        <v>0</v>
      </c>
      <c r="BL241" s="23" t="s">
        <v>165</v>
      </c>
      <c r="BM241" s="23" t="s">
        <v>518</v>
      </c>
    </row>
    <row r="242" spans="2:65" s="10" customFormat="1" ht="13.5">
      <c r="B242" s="209"/>
      <c r="C242" s="210"/>
      <c r="D242" s="194" t="s">
        <v>260</v>
      </c>
      <c r="E242" s="211" t="s">
        <v>22</v>
      </c>
      <c r="F242" s="212" t="s">
        <v>517</v>
      </c>
      <c r="G242" s="210"/>
      <c r="H242" s="213" t="s">
        <v>22</v>
      </c>
      <c r="I242" s="214"/>
      <c r="J242" s="210"/>
      <c r="K242" s="210"/>
      <c r="L242" s="215"/>
      <c r="M242" s="216"/>
      <c r="N242" s="217"/>
      <c r="O242" s="217"/>
      <c r="P242" s="217"/>
      <c r="Q242" s="217"/>
      <c r="R242" s="217"/>
      <c r="S242" s="217"/>
      <c r="T242" s="218"/>
      <c r="AT242" s="219" t="s">
        <v>260</v>
      </c>
      <c r="AU242" s="219" t="s">
        <v>24</v>
      </c>
      <c r="AV242" s="10" t="s">
        <v>24</v>
      </c>
      <c r="AW242" s="10" t="s">
        <v>43</v>
      </c>
      <c r="AX242" s="10" t="s">
        <v>80</v>
      </c>
      <c r="AY242" s="219" t="s">
        <v>159</v>
      </c>
    </row>
    <row r="243" spans="2:65" s="11" customFormat="1" ht="13.5">
      <c r="B243" s="220"/>
      <c r="C243" s="221"/>
      <c r="D243" s="197" t="s">
        <v>260</v>
      </c>
      <c r="E243" s="242" t="s">
        <v>22</v>
      </c>
      <c r="F243" s="243" t="s">
        <v>89</v>
      </c>
      <c r="G243" s="221"/>
      <c r="H243" s="244">
        <v>2</v>
      </c>
      <c r="I243" s="225"/>
      <c r="J243" s="221"/>
      <c r="K243" s="221"/>
      <c r="L243" s="226"/>
      <c r="M243" s="227"/>
      <c r="N243" s="228"/>
      <c r="O243" s="228"/>
      <c r="P243" s="228"/>
      <c r="Q243" s="228"/>
      <c r="R243" s="228"/>
      <c r="S243" s="228"/>
      <c r="T243" s="229"/>
      <c r="AT243" s="230" t="s">
        <v>260</v>
      </c>
      <c r="AU243" s="230" t="s">
        <v>24</v>
      </c>
      <c r="AV243" s="11" t="s">
        <v>89</v>
      </c>
      <c r="AW243" s="11" t="s">
        <v>43</v>
      </c>
      <c r="AX243" s="11" t="s">
        <v>24</v>
      </c>
      <c r="AY243" s="230" t="s">
        <v>159</v>
      </c>
    </row>
    <row r="244" spans="2:65" s="1" customFormat="1" ht="31.5" customHeight="1">
      <c r="B244" s="40"/>
      <c r="C244" s="182" t="s">
        <v>310</v>
      </c>
      <c r="D244" s="182" t="s">
        <v>160</v>
      </c>
      <c r="E244" s="183" t="s">
        <v>421</v>
      </c>
      <c r="F244" s="184" t="s">
        <v>422</v>
      </c>
      <c r="G244" s="185" t="s">
        <v>177</v>
      </c>
      <c r="H244" s="186">
        <v>22</v>
      </c>
      <c r="I244" s="187"/>
      <c r="J244" s="188">
        <f>ROUND(I244*H244,2)</f>
        <v>0</v>
      </c>
      <c r="K244" s="184" t="s">
        <v>164</v>
      </c>
      <c r="L244" s="60"/>
      <c r="M244" s="189" t="s">
        <v>22</v>
      </c>
      <c r="N244" s="190" t="s">
        <v>51</v>
      </c>
      <c r="O244" s="41"/>
      <c r="P244" s="191">
        <f>O244*H244</f>
        <v>0</v>
      </c>
      <c r="Q244" s="191">
        <v>1.5169999999999999E-2</v>
      </c>
      <c r="R244" s="191">
        <f>Q244*H244</f>
        <v>0.33373999999999998</v>
      </c>
      <c r="S244" s="191">
        <v>0</v>
      </c>
      <c r="T244" s="192">
        <f>S244*H244</f>
        <v>0</v>
      </c>
      <c r="AR244" s="23" t="s">
        <v>165</v>
      </c>
      <c r="AT244" s="23" t="s">
        <v>160</v>
      </c>
      <c r="AU244" s="23" t="s">
        <v>24</v>
      </c>
      <c r="AY244" s="23" t="s">
        <v>159</v>
      </c>
      <c r="BE244" s="193">
        <f>IF(N244="základní",J244,0)</f>
        <v>0</v>
      </c>
      <c r="BF244" s="193">
        <f>IF(N244="snížená",J244,0)</f>
        <v>0</v>
      </c>
      <c r="BG244" s="193">
        <f>IF(N244="zákl. přenesená",J244,0)</f>
        <v>0</v>
      </c>
      <c r="BH244" s="193">
        <f>IF(N244="sníž. přenesená",J244,0)</f>
        <v>0</v>
      </c>
      <c r="BI244" s="193">
        <f>IF(N244="nulová",J244,0)</f>
        <v>0</v>
      </c>
      <c r="BJ244" s="23" t="s">
        <v>24</v>
      </c>
      <c r="BK244" s="193">
        <f>ROUND(I244*H244,2)</f>
        <v>0</v>
      </c>
      <c r="BL244" s="23" t="s">
        <v>165</v>
      </c>
      <c r="BM244" s="23" t="s">
        <v>435</v>
      </c>
    </row>
    <row r="245" spans="2:65" s="1" customFormat="1" ht="121.5">
      <c r="B245" s="40"/>
      <c r="C245" s="62"/>
      <c r="D245" s="194" t="s">
        <v>166</v>
      </c>
      <c r="E245" s="62"/>
      <c r="F245" s="195" t="s">
        <v>423</v>
      </c>
      <c r="G245" s="62"/>
      <c r="H245" s="62"/>
      <c r="I245" s="155"/>
      <c r="J245" s="62"/>
      <c r="K245" s="62"/>
      <c r="L245" s="60"/>
      <c r="M245" s="196"/>
      <c r="N245" s="41"/>
      <c r="O245" s="41"/>
      <c r="P245" s="41"/>
      <c r="Q245" s="41"/>
      <c r="R245" s="41"/>
      <c r="S245" s="41"/>
      <c r="T245" s="77"/>
      <c r="AT245" s="23" t="s">
        <v>166</v>
      </c>
      <c r="AU245" s="23" t="s">
        <v>24</v>
      </c>
    </row>
    <row r="246" spans="2:65" s="1" customFormat="1" ht="27">
      <c r="B246" s="40"/>
      <c r="C246" s="62"/>
      <c r="D246" s="194" t="s">
        <v>168</v>
      </c>
      <c r="E246" s="62"/>
      <c r="F246" s="195" t="s">
        <v>519</v>
      </c>
      <c r="G246" s="62"/>
      <c r="H246" s="62"/>
      <c r="I246" s="155"/>
      <c r="J246" s="62"/>
      <c r="K246" s="62"/>
      <c r="L246" s="60"/>
      <c r="M246" s="196"/>
      <c r="N246" s="41"/>
      <c r="O246" s="41"/>
      <c r="P246" s="41"/>
      <c r="Q246" s="41"/>
      <c r="R246" s="41"/>
      <c r="S246" s="41"/>
      <c r="T246" s="77"/>
      <c r="AT246" s="23" t="s">
        <v>168</v>
      </c>
      <c r="AU246" s="23" t="s">
        <v>24</v>
      </c>
    </row>
    <row r="247" spans="2:65" s="9" customFormat="1" ht="37.35" customHeight="1">
      <c r="B247" s="168"/>
      <c r="C247" s="169"/>
      <c r="D247" s="170" t="s">
        <v>79</v>
      </c>
      <c r="E247" s="171" t="s">
        <v>425</v>
      </c>
      <c r="F247" s="171" t="s">
        <v>426</v>
      </c>
      <c r="G247" s="169"/>
      <c r="H247" s="169"/>
      <c r="I247" s="172"/>
      <c r="J247" s="173">
        <f>BK247</f>
        <v>0</v>
      </c>
      <c r="K247" s="169"/>
      <c r="L247" s="174"/>
      <c r="M247" s="175"/>
      <c r="N247" s="176"/>
      <c r="O247" s="176"/>
      <c r="P247" s="177">
        <f>SUM(P248:P272)</f>
        <v>0</v>
      </c>
      <c r="Q247" s="176"/>
      <c r="R247" s="177">
        <f>SUM(R248:R272)</f>
        <v>0</v>
      </c>
      <c r="S247" s="176"/>
      <c r="T247" s="178">
        <f>SUM(T248:T272)</f>
        <v>0</v>
      </c>
      <c r="AR247" s="179" t="s">
        <v>24</v>
      </c>
      <c r="AT247" s="180" t="s">
        <v>79</v>
      </c>
      <c r="AU247" s="180" t="s">
        <v>80</v>
      </c>
      <c r="AY247" s="179" t="s">
        <v>159</v>
      </c>
      <c r="BK247" s="181">
        <f>SUM(BK248:BK272)</f>
        <v>0</v>
      </c>
    </row>
    <row r="248" spans="2:65" s="1" customFormat="1" ht="31.5" customHeight="1">
      <c r="B248" s="40"/>
      <c r="C248" s="182" t="s">
        <v>438</v>
      </c>
      <c r="D248" s="182" t="s">
        <v>160</v>
      </c>
      <c r="E248" s="183" t="s">
        <v>428</v>
      </c>
      <c r="F248" s="184" t="s">
        <v>429</v>
      </c>
      <c r="G248" s="185" t="s">
        <v>430</v>
      </c>
      <c r="H248" s="186">
        <v>1030.3420000000001</v>
      </c>
      <c r="I248" s="187"/>
      <c r="J248" s="188">
        <f>ROUND(I248*H248,2)</f>
        <v>0</v>
      </c>
      <c r="K248" s="184" t="s">
        <v>164</v>
      </c>
      <c r="L248" s="60"/>
      <c r="M248" s="189" t="s">
        <v>22</v>
      </c>
      <c r="N248" s="190" t="s">
        <v>51</v>
      </c>
      <c r="O248" s="41"/>
      <c r="P248" s="191">
        <f>O248*H248</f>
        <v>0</v>
      </c>
      <c r="Q248" s="191">
        <v>0</v>
      </c>
      <c r="R248" s="191">
        <f>Q248*H248</f>
        <v>0</v>
      </c>
      <c r="S248" s="191">
        <v>0</v>
      </c>
      <c r="T248" s="192">
        <f>S248*H248</f>
        <v>0</v>
      </c>
      <c r="AR248" s="23" t="s">
        <v>165</v>
      </c>
      <c r="AT248" s="23" t="s">
        <v>160</v>
      </c>
      <c r="AU248" s="23" t="s">
        <v>24</v>
      </c>
      <c r="AY248" s="23" t="s">
        <v>159</v>
      </c>
      <c r="BE248" s="193">
        <f>IF(N248="základní",J248,0)</f>
        <v>0</v>
      </c>
      <c r="BF248" s="193">
        <f>IF(N248="snížená",J248,0)</f>
        <v>0</v>
      </c>
      <c r="BG248" s="193">
        <f>IF(N248="zákl. přenesená",J248,0)</f>
        <v>0</v>
      </c>
      <c r="BH248" s="193">
        <f>IF(N248="sníž. přenesená",J248,0)</f>
        <v>0</v>
      </c>
      <c r="BI248" s="193">
        <f>IF(N248="nulová",J248,0)</f>
        <v>0</v>
      </c>
      <c r="BJ248" s="23" t="s">
        <v>24</v>
      </c>
      <c r="BK248" s="193">
        <f>ROUND(I248*H248,2)</f>
        <v>0</v>
      </c>
      <c r="BL248" s="23" t="s">
        <v>165</v>
      </c>
      <c r="BM248" s="23" t="s">
        <v>441</v>
      </c>
    </row>
    <row r="249" spans="2:65" s="1" customFormat="1" ht="27">
      <c r="B249" s="40"/>
      <c r="C249" s="62"/>
      <c r="D249" s="197" t="s">
        <v>166</v>
      </c>
      <c r="E249" s="62"/>
      <c r="F249" s="198" t="s">
        <v>432</v>
      </c>
      <c r="G249" s="62"/>
      <c r="H249" s="62"/>
      <c r="I249" s="155"/>
      <c r="J249" s="62"/>
      <c r="K249" s="62"/>
      <c r="L249" s="60"/>
      <c r="M249" s="196"/>
      <c r="N249" s="41"/>
      <c r="O249" s="41"/>
      <c r="P249" s="41"/>
      <c r="Q249" s="41"/>
      <c r="R249" s="41"/>
      <c r="S249" s="41"/>
      <c r="T249" s="77"/>
      <c r="AT249" s="23" t="s">
        <v>166</v>
      </c>
      <c r="AU249" s="23" t="s">
        <v>24</v>
      </c>
    </row>
    <row r="250" spans="2:65" s="1" customFormat="1" ht="31.5" customHeight="1">
      <c r="B250" s="40"/>
      <c r="C250" s="182" t="s">
        <v>315</v>
      </c>
      <c r="D250" s="182" t="s">
        <v>160</v>
      </c>
      <c r="E250" s="183" t="s">
        <v>433</v>
      </c>
      <c r="F250" s="184" t="s">
        <v>434</v>
      </c>
      <c r="G250" s="185" t="s">
        <v>430</v>
      </c>
      <c r="H250" s="186">
        <v>9135.2340000000004</v>
      </c>
      <c r="I250" s="187"/>
      <c r="J250" s="188">
        <f>ROUND(I250*H250,2)</f>
        <v>0</v>
      </c>
      <c r="K250" s="184" t="s">
        <v>164</v>
      </c>
      <c r="L250" s="60"/>
      <c r="M250" s="189" t="s">
        <v>22</v>
      </c>
      <c r="N250" s="190" t="s">
        <v>51</v>
      </c>
      <c r="O250" s="41"/>
      <c r="P250" s="191">
        <f>O250*H250</f>
        <v>0</v>
      </c>
      <c r="Q250" s="191">
        <v>0</v>
      </c>
      <c r="R250" s="191">
        <f>Q250*H250</f>
        <v>0</v>
      </c>
      <c r="S250" s="191">
        <v>0</v>
      </c>
      <c r="T250" s="192">
        <f>S250*H250</f>
        <v>0</v>
      </c>
      <c r="AR250" s="23" t="s">
        <v>165</v>
      </c>
      <c r="AT250" s="23" t="s">
        <v>160</v>
      </c>
      <c r="AU250" s="23" t="s">
        <v>24</v>
      </c>
      <c r="AY250" s="23" t="s">
        <v>159</v>
      </c>
      <c r="BE250" s="193">
        <f>IF(N250="základní",J250,0)</f>
        <v>0</v>
      </c>
      <c r="BF250" s="193">
        <f>IF(N250="snížená",J250,0)</f>
        <v>0</v>
      </c>
      <c r="BG250" s="193">
        <f>IF(N250="zákl. přenesená",J250,0)</f>
        <v>0</v>
      </c>
      <c r="BH250" s="193">
        <f>IF(N250="sníž. přenesená",J250,0)</f>
        <v>0</v>
      </c>
      <c r="BI250" s="193">
        <f>IF(N250="nulová",J250,0)</f>
        <v>0</v>
      </c>
      <c r="BJ250" s="23" t="s">
        <v>24</v>
      </c>
      <c r="BK250" s="193">
        <f>ROUND(I250*H250,2)</f>
        <v>0</v>
      </c>
      <c r="BL250" s="23" t="s">
        <v>165</v>
      </c>
      <c r="BM250" s="23" t="s">
        <v>445</v>
      </c>
    </row>
    <row r="251" spans="2:65" s="1" customFormat="1" ht="94.5">
      <c r="B251" s="40"/>
      <c r="C251" s="62"/>
      <c r="D251" s="194" t="s">
        <v>166</v>
      </c>
      <c r="E251" s="62"/>
      <c r="F251" s="195" t="s">
        <v>436</v>
      </c>
      <c r="G251" s="62"/>
      <c r="H251" s="62"/>
      <c r="I251" s="155"/>
      <c r="J251" s="62"/>
      <c r="K251" s="62"/>
      <c r="L251" s="60"/>
      <c r="M251" s="196"/>
      <c r="N251" s="41"/>
      <c r="O251" s="41"/>
      <c r="P251" s="41"/>
      <c r="Q251" s="41"/>
      <c r="R251" s="41"/>
      <c r="S251" s="41"/>
      <c r="T251" s="77"/>
      <c r="AT251" s="23" t="s">
        <v>166</v>
      </c>
      <c r="AU251" s="23" t="s">
        <v>24</v>
      </c>
    </row>
    <row r="252" spans="2:65" s="1" customFormat="1" ht="27">
      <c r="B252" s="40"/>
      <c r="C252" s="62"/>
      <c r="D252" s="197" t="s">
        <v>168</v>
      </c>
      <c r="E252" s="62"/>
      <c r="F252" s="198" t="s">
        <v>437</v>
      </c>
      <c r="G252" s="62"/>
      <c r="H252" s="62"/>
      <c r="I252" s="155"/>
      <c r="J252" s="62"/>
      <c r="K252" s="62"/>
      <c r="L252" s="60"/>
      <c r="M252" s="196"/>
      <c r="N252" s="41"/>
      <c r="O252" s="41"/>
      <c r="P252" s="41"/>
      <c r="Q252" s="41"/>
      <c r="R252" s="41"/>
      <c r="S252" s="41"/>
      <c r="T252" s="77"/>
      <c r="AT252" s="23" t="s">
        <v>168</v>
      </c>
      <c r="AU252" s="23" t="s">
        <v>24</v>
      </c>
    </row>
    <row r="253" spans="2:65" s="1" customFormat="1" ht="31.5" customHeight="1">
      <c r="B253" s="40"/>
      <c r="C253" s="182" t="s">
        <v>448</v>
      </c>
      <c r="D253" s="182" t="s">
        <v>160</v>
      </c>
      <c r="E253" s="183" t="s">
        <v>439</v>
      </c>
      <c r="F253" s="184" t="s">
        <v>440</v>
      </c>
      <c r="G253" s="185" t="s">
        <v>430</v>
      </c>
      <c r="H253" s="186">
        <v>182704.68</v>
      </c>
      <c r="I253" s="187"/>
      <c r="J253" s="188">
        <f>ROUND(I253*H253,2)</f>
        <v>0</v>
      </c>
      <c r="K253" s="184" t="s">
        <v>164</v>
      </c>
      <c r="L253" s="60"/>
      <c r="M253" s="189" t="s">
        <v>22</v>
      </c>
      <c r="N253" s="190" t="s">
        <v>51</v>
      </c>
      <c r="O253" s="41"/>
      <c r="P253" s="191">
        <f>O253*H253</f>
        <v>0</v>
      </c>
      <c r="Q253" s="191">
        <v>0</v>
      </c>
      <c r="R253" s="191">
        <f>Q253*H253</f>
        <v>0</v>
      </c>
      <c r="S253" s="191">
        <v>0</v>
      </c>
      <c r="T253" s="192">
        <f>S253*H253</f>
        <v>0</v>
      </c>
      <c r="AR253" s="23" t="s">
        <v>165</v>
      </c>
      <c r="AT253" s="23" t="s">
        <v>160</v>
      </c>
      <c r="AU253" s="23" t="s">
        <v>24</v>
      </c>
      <c r="AY253" s="23" t="s">
        <v>159</v>
      </c>
      <c r="BE253" s="193">
        <f>IF(N253="základní",J253,0)</f>
        <v>0</v>
      </c>
      <c r="BF253" s="193">
        <f>IF(N253="snížená",J253,0)</f>
        <v>0</v>
      </c>
      <c r="BG253" s="193">
        <f>IF(N253="zákl. přenesená",J253,0)</f>
        <v>0</v>
      </c>
      <c r="BH253" s="193">
        <f>IF(N253="sníž. přenesená",J253,0)</f>
        <v>0</v>
      </c>
      <c r="BI253" s="193">
        <f>IF(N253="nulová",J253,0)</f>
        <v>0</v>
      </c>
      <c r="BJ253" s="23" t="s">
        <v>24</v>
      </c>
      <c r="BK253" s="193">
        <f>ROUND(I253*H253,2)</f>
        <v>0</v>
      </c>
      <c r="BL253" s="23" t="s">
        <v>165</v>
      </c>
      <c r="BM253" s="23" t="s">
        <v>451</v>
      </c>
    </row>
    <row r="254" spans="2:65" s="1" customFormat="1" ht="94.5">
      <c r="B254" s="40"/>
      <c r="C254" s="62"/>
      <c r="D254" s="194" t="s">
        <v>166</v>
      </c>
      <c r="E254" s="62"/>
      <c r="F254" s="195" t="s">
        <v>436</v>
      </c>
      <c r="G254" s="62"/>
      <c r="H254" s="62"/>
      <c r="I254" s="155"/>
      <c r="J254" s="62"/>
      <c r="K254" s="62"/>
      <c r="L254" s="60"/>
      <c r="M254" s="196"/>
      <c r="N254" s="41"/>
      <c r="O254" s="41"/>
      <c r="P254" s="41"/>
      <c r="Q254" s="41"/>
      <c r="R254" s="41"/>
      <c r="S254" s="41"/>
      <c r="T254" s="77"/>
      <c r="AT254" s="23" t="s">
        <v>166</v>
      </c>
      <c r="AU254" s="23" t="s">
        <v>24</v>
      </c>
    </row>
    <row r="255" spans="2:65" s="1" customFormat="1" ht="27">
      <c r="B255" s="40"/>
      <c r="C255" s="62"/>
      <c r="D255" s="197" t="s">
        <v>168</v>
      </c>
      <c r="E255" s="62"/>
      <c r="F255" s="198" t="s">
        <v>442</v>
      </c>
      <c r="G255" s="62"/>
      <c r="H255" s="62"/>
      <c r="I255" s="155"/>
      <c r="J255" s="62"/>
      <c r="K255" s="62"/>
      <c r="L255" s="60"/>
      <c r="M255" s="196"/>
      <c r="N255" s="41"/>
      <c r="O255" s="41"/>
      <c r="P255" s="41"/>
      <c r="Q255" s="41"/>
      <c r="R255" s="41"/>
      <c r="S255" s="41"/>
      <c r="T255" s="77"/>
      <c r="AT255" s="23" t="s">
        <v>168</v>
      </c>
      <c r="AU255" s="23" t="s">
        <v>24</v>
      </c>
    </row>
    <row r="256" spans="2:65" s="1" customFormat="1" ht="31.5" customHeight="1">
      <c r="B256" s="40"/>
      <c r="C256" s="182" t="s">
        <v>320</v>
      </c>
      <c r="D256" s="182" t="s">
        <v>160</v>
      </c>
      <c r="E256" s="183" t="s">
        <v>443</v>
      </c>
      <c r="F256" s="184" t="s">
        <v>444</v>
      </c>
      <c r="G256" s="185" t="s">
        <v>430</v>
      </c>
      <c r="H256" s="186">
        <v>478.46</v>
      </c>
      <c r="I256" s="187"/>
      <c r="J256" s="188">
        <f>ROUND(I256*H256,2)</f>
        <v>0</v>
      </c>
      <c r="K256" s="184" t="s">
        <v>164</v>
      </c>
      <c r="L256" s="60"/>
      <c r="M256" s="189" t="s">
        <v>22</v>
      </c>
      <c r="N256" s="190" t="s">
        <v>51</v>
      </c>
      <c r="O256" s="41"/>
      <c r="P256" s="191">
        <f>O256*H256</f>
        <v>0</v>
      </c>
      <c r="Q256" s="191">
        <v>0</v>
      </c>
      <c r="R256" s="191">
        <f>Q256*H256</f>
        <v>0</v>
      </c>
      <c r="S256" s="191">
        <v>0</v>
      </c>
      <c r="T256" s="192">
        <f>S256*H256</f>
        <v>0</v>
      </c>
      <c r="AR256" s="23" t="s">
        <v>165</v>
      </c>
      <c r="AT256" s="23" t="s">
        <v>160</v>
      </c>
      <c r="AU256" s="23" t="s">
        <v>24</v>
      </c>
      <c r="AY256" s="23" t="s">
        <v>159</v>
      </c>
      <c r="BE256" s="193">
        <f>IF(N256="základní",J256,0)</f>
        <v>0</v>
      </c>
      <c r="BF256" s="193">
        <f>IF(N256="snížená",J256,0)</f>
        <v>0</v>
      </c>
      <c r="BG256" s="193">
        <f>IF(N256="zákl. přenesená",J256,0)</f>
        <v>0</v>
      </c>
      <c r="BH256" s="193">
        <f>IF(N256="sníž. přenesená",J256,0)</f>
        <v>0</v>
      </c>
      <c r="BI256" s="193">
        <f>IF(N256="nulová",J256,0)</f>
        <v>0</v>
      </c>
      <c r="BJ256" s="23" t="s">
        <v>24</v>
      </c>
      <c r="BK256" s="193">
        <f>ROUND(I256*H256,2)</f>
        <v>0</v>
      </c>
      <c r="BL256" s="23" t="s">
        <v>165</v>
      </c>
      <c r="BM256" s="23" t="s">
        <v>459</v>
      </c>
    </row>
    <row r="257" spans="2:65" s="1" customFormat="1" ht="81">
      <c r="B257" s="40"/>
      <c r="C257" s="62"/>
      <c r="D257" s="194" t="s">
        <v>166</v>
      </c>
      <c r="E257" s="62"/>
      <c r="F257" s="195" t="s">
        <v>446</v>
      </c>
      <c r="G257" s="62"/>
      <c r="H257" s="62"/>
      <c r="I257" s="155"/>
      <c r="J257" s="62"/>
      <c r="K257" s="62"/>
      <c r="L257" s="60"/>
      <c r="M257" s="196"/>
      <c r="N257" s="41"/>
      <c r="O257" s="41"/>
      <c r="P257" s="41"/>
      <c r="Q257" s="41"/>
      <c r="R257" s="41"/>
      <c r="S257" s="41"/>
      <c r="T257" s="77"/>
      <c r="AT257" s="23" t="s">
        <v>166</v>
      </c>
      <c r="AU257" s="23" t="s">
        <v>24</v>
      </c>
    </row>
    <row r="258" spans="2:65" s="1" customFormat="1" ht="27">
      <c r="B258" s="40"/>
      <c r="C258" s="62"/>
      <c r="D258" s="197" t="s">
        <v>168</v>
      </c>
      <c r="E258" s="62"/>
      <c r="F258" s="198" t="s">
        <v>447</v>
      </c>
      <c r="G258" s="62"/>
      <c r="H258" s="62"/>
      <c r="I258" s="155"/>
      <c r="J258" s="62"/>
      <c r="K258" s="62"/>
      <c r="L258" s="60"/>
      <c r="M258" s="196"/>
      <c r="N258" s="41"/>
      <c r="O258" s="41"/>
      <c r="P258" s="41"/>
      <c r="Q258" s="41"/>
      <c r="R258" s="41"/>
      <c r="S258" s="41"/>
      <c r="T258" s="77"/>
      <c r="AT258" s="23" t="s">
        <v>168</v>
      </c>
      <c r="AU258" s="23" t="s">
        <v>24</v>
      </c>
    </row>
    <row r="259" spans="2:65" s="1" customFormat="1" ht="31.5" customHeight="1">
      <c r="B259" s="40"/>
      <c r="C259" s="182" t="s">
        <v>456</v>
      </c>
      <c r="D259" s="182" t="s">
        <v>160</v>
      </c>
      <c r="E259" s="183" t="s">
        <v>449</v>
      </c>
      <c r="F259" s="184" t="s">
        <v>450</v>
      </c>
      <c r="G259" s="185" t="s">
        <v>430</v>
      </c>
      <c r="H259" s="186">
        <v>9569.2000000000007</v>
      </c>
      <c r="I259" s="187"/>
      <c r="J259" s="188">
        <f>ROUND(I259*H259,2)</f>
        <v>0</v>
      </c>
      <c r="K259" s="184" t="s">
        <v>164</v>
      </c>
      <c r="L259" s="60"/>
      <c r="M259" s="189" t="s">
        <v>22</v>
      </c>
      <c r="N259" s="190" t="s">
        <v>51</v>
      </c>
      <c r="O259" s="41"/>
      <c r="P259" s="191">
        <f>O259*H259</f>
        <v>0</v>
      </c>
      <c r="Q259" s="191">
        <v>0</v>
      </c>
      <c r="R259" s="191">
        <f>Q259*H259</f>
        <v>0</v>
      </c>
      <c r="S259" s="191">
        <v>0</v>
      </c>
      <c r="T259" s="192">
        <f>S259*H259</f>
        <v>0</v>
      </c>
      <c r="AR259" s="23" t="s">
        <v>165</v>
      </c>
      <c r="AT259" s="23" t="s">
        <v>160</v>
      </c>
      <c r="AU259" s="23" t="s">
        <v>24</v>
      </c>
      <c r="AY259" s="23" t="s">
        <v>159</v>
      </c>
      <c r="BE259" s="193">
        <f>IF(N259="základní",J259,0)</f>
        <v>0</v>
      </c>
      <c r="BF259" s="193">
        <f>IF(N259="snížená",J259,0)</f>
        <v>0</v>
      </c>
      <c r="BG259" s="193">
        <f>IF(N259="zákl. přenesená",J259,0)</f>
        <v>0</v>
      </c>
      <c r="BH259" s="193">
        <f>IF(N259="sníž. přenesená",J259,0)</f>
        <v>0</v>
      </c>
      <c r="BI259" s="193">
        <f>IF(N259="nulová",J259,0)</f>
        <v>0</v>
      </c>
      <c r="BJ259" s="23" t="s">
        <v>24</v>
      </c>
      <c r="BK259" s="193">
        <f>ROUND(I259*H259,2)</f>
        <v>0</v>
      </c>
      <c r="BL259" s="23" t="s">
        <v>165</v>
      </c>
      <c r="BM259" s="23" t="s">
        <v>462</v>
      </c>
    </row>
    <row r="260" spans="2:65" s="1" customFormat="1" ht="81">
      <c r="B260" s="40"/>
      <c r="C260" s="62"/>
      <c r="D260" s="194" t="s">
        <v>166</v>
      </c>
      <c r="E260" s="62"/>
      <c r="F260" s="195" t="s">
        <v>446</v>
      </c>
      <c r="G260" s="62"/>
      <c r="H260" s="62"/>
      <c r="I260" s="155"/>
      <c r="J260" s="62"/>
      <c r="K260" s="62"/>
      <c r="L260" s="60"/>
      <c r="M260" s="196"/>
      <c r="N260" s="41"/>
      <c r="O260" s="41"/>
      <c r="P260" s="41"/>
      <c r="Q260" s="41"/>
      <c r="R260" s="41"/>
      <c r="S260" s="41"/>
      <c r="T260" s="77"/>
      <c r="AT260" s="23" t="s">
        <v>166</v>
      </c>
      <c r="AU260" s="23" t="s">
        <v>24</v>
      </c>
    </row>
    <row r="261" spans="2:65" s="1" customFormat="1" ht="27">
      <c r="B261" s="40"/>
      <c r="C261" s="62"/>
      <c r="D261" s="197" t="s">
        <v>168</v>
      </c>
      <c r="E261" s="62"/>
      <c r="F261" s="198" t="s">
        <v>442</v>
      </c>
      <c r="G261" s="62"/>
      <c r="H261" s="62"/>
      <c r="I261" s="155"/>
      <c r="J261" s="62"/>
      <c r="K261" s="62"/>
      <c r="L261" s="60"/>
      <c r="M261" s="196"/>
      <c r="N261" s="41"/>
      <c r="O261" s="41"/>
      <c r="P261" s="41"/>
      <c r="Q261" s="41"/>
      <c r="R261" s="41"/>
      <c r="S261" s="41"/>
      <c r="T261" s="77"/>
      <c r="AT261" s="23" t="s">
        <v>168</v>
      </c>
      <c r="AU261" s="23" t="s">
        <v>24</v>
      </c>
    </row>
    <row r="262" spans="2:65" s="1" customFormat="1" ht="22.5" customHeight="1">
      <c r="B262" s="40"/>
      <c r="C262" s="182" t="s">
        <v>323</v>
      </c>
      <c r="D262" s="182" t="s">
        <v>160</v>
      </c>
      <c r="E262" s="183" t="s">
        <v>452</v>
      </c>
      <c r="F262" s="184" t="s">
        <v>453</v>
      </c>
      <c r="G262" s="185" t="s">
        <v>430</v>
      </c>
      <c r="H262" s="186">
        <v>195.92</v>
      </c>
      <c r="I262" s="187"/>
      <c r="J262" s="188">
        <f>ROUND(I262*H262,2)</f>
        <v>0</v>
      </c>
      <c r="K262" s="184" t="s">
        <v>164</v>
      </c>
      <c r="L262" s="60"/>
      <c r="M262" s="189" t="s">
        <v>22</v>
      </c>
      <c r="N262" s="190" t="s">
        <v>51</v>
      </c>
      <c r="O262" s="41"/>
      <c r="P262" s="191">
        <f>O262*H262</f>
        <v>0</v>
      </c>
      <c r="Q262" s="191">
        <v>0</v>
      </c>
      <c r="R262" s="191">
        <f>Q262*H262</f>
        <v>0</v>
      </c>
      <c r="S262" s="191">
        <v>0</v>
      </c>
      <c r="T262" s="192">
        <f>S262*H262</f>
        <v>0</v>
      </c>
      <c r="AR262" s="23" t="s">
        <v>165</v>
      </c>
      <c r="AT262" s="23" t="s">
        <v>160</v>
      </c>
      <c r="AU262" s="23" t="s">
        <v>24</v>
      </c>
      <c r="AY262" s="23" t="s">
        <v>159</v>
      </c>
      <c r="BE262" s="193">
        <f>IF(N262="základní",J262,0)</f>
        <v>0</v>
      </c>
      <c r="BF262" s="193">
        <f>IF(N262="snížená",J262,0)</f>
        <v>0</v>
      </c>
      <c r="BG262" s="193">
        <f>IF(N262="zákl. přenesená",J262,0)</f>
        <v>0</v>
      </c>
      <c r="BH262" s="193">
        <f>IF(N262="sníž. přenesená",J262,0)</f>
        <v>0</v>
      </c>
      <c r="BI262" s="193">
        <f>IF(N262="nulová",J262,0)</f>
        <v>0</v>
      </c>
      <c r="BJ262" s="23" t="s">
        <v>24</v>
      </c>
      <c r="BK262" s="193">
        <f>ROUND(I262*H262,2)</f>
        <v>0</v>
      </c>
      <c r="BL262" s="23" t="s">
        <v>165</v>
      </c>
      <c r="BM262" s="23" t="s">
        <v>520</v>
      </c>
    </row>
    <row r="263" spans="2:65" s="1" customFormat="1" ht="67.5">
      <c r="B263" s="40"/>
      <c r="C263" s="62"/>
      <c r="D263" s="197" t="s">
        <v>166</v>
      </c>
      <c r="E263" s="62"/>
      <c r="F263" s="198" t="s">
        <v>455</v>
      </c>
      <c r="G263" s="62"/>
      <c r="H263" s="62"/>
      <c r="I263" s="155"/>
      <c r="J263" s="62"/>
      <c r="K263" s="62"/>
      <c r="L263" s="60"/>
      <c r="M263" s="196"/>
      <c r="N263" s="41"/>
      <c r="O263" s="41"/>
      <c r="P263" s="41"/>
      <c r="Q263" s="41"/>
      <c r="R263" s="41"/>
      <c r="S263" s="41"/>
      <c r="T263" s="77"/>
      <c r="AT263" s="23" t="s">
        <v>166</v>
      </c>
      <c r="AU263" s="23" t="s">
        <v>24</v>
      </c>
    </row>
    <row r="264" spans="2:65" s="1" customFormat="1" ht="22.5" customHeight="1">
      <c r="B264" s="40"/>
      <c r="C264" s="182" t="s">
        <v>465</v>
      </c>
      <c r="D264" s="182" t="s">
        <v>160</v>
      </c>
      <c r="E264" s="183" t="s">
        <v>457</v>
      </c>
      <c r="F264" s="184" t="s">
        <v>458</v>
      </c>
      <c r="G264" s="185" t="s">
        <v>430</v>
      </c>
      <c r="H264" s="186">
        <v>8024.0640000000003</v>
      </c>
      <c r="I264" s="187"/>
      <c r="J264" s="188">
        <f>ROUND(I264*H264,2)</f>
        <v>0</v>
      </c>
      <c r="K264" s="184" t="s">
        <v>22</v>
      </c>
      <c r="L264" s="60"/>
      <c r="M264" s="189" t="s">
        <v>22</v>
      </c>
      <c r="N264" s="190" t="s">
        <v>51</v>
      </c>
      <c r="O264" s="41"/>
      <c r="P264" s="191">
        <f>O264*H264</f>
        <v>0</v>
      </c>
      <c r="Q264" s="191">
        <v>0</v>
      </c>
      <c r="R264" s="191">
        <f>Q264*H264</f>
        <v>0</v>
      </c>
      <c r="S264" s="191">
        <v>0</v>
      </c>
      <c r="T264" s="192">
        <f>S264*H264</f>
        <v>0</v>
      </c>
      <c r="AR264" s="23" t="s">
        <v>165</v>
      </c>
      <c r="AT264" s="23" t="s">
        <v>160</v>
      </c>
      <c r="AU264" s="23" t="s">
        <v>24</v>
      </c>
      <c r="AY264" s="23" t="s">
        <v>159</v>
      </c>
      <c r="BE264" s="193">
        <f>IF(N264="základní",J264,0)</f>
        <v>0</v>
      </c>
      <c r="BF264" s="193">
        <f>IF(N264="snížená",J264,0)</f>
        <v>0</v>
      </c>
      <c r="BG264" s="193">
        <f>IF(N264="zákl. přenesená",J264,0)</f>
        <v>0</v>
      </c>
      <c r="BH264" s="193">
        <f>IF(N264="sníž. přenesená",J264,0)</f>
        <v>0</v>
      </c>
      <c r="BI264" s="193">
        <f>IF(N264="nulová",J264,0)</f>
        <v>0</v>
      </c>
      <c r="BJ264" s="23" t="s">
        <v>24</v>
      </c>
      <c r="BK264" s="193">
        <f>ROUND(I264*H264,2)</f>
        <v>0</v>
      </c>
      <c r="BL264" s="23" t="s">
        <v>165</v>
      </c>
      <c r="BM264" s="23" t="s">
        <v>468</v>
      </c>
    </row>
    <row r="265" spans="2:65" s="1" customFormat="1" ht="22.5" customHeight="1">
      <c r="B265" s="40"/>
      <c r="C265" s="182" t="s">
        <v>329</v>
      </c>
      <c r="D265" s="182" t="s">
        <v>160</v>
      </c>
      <c r="E265" s="183" t="s">
        <v>460</v>
      </c>
      <c r="F265" s="184" t="s">
        <v>461</v>
      </c>
      <c r="G265" s="185" t="s">
        <v>430</v>
      </c>
      <c r="H265" s="186">
        <v>812.15</v>
      </c>
      <c r="I265" s="187"/>
      <c r="J265" s="188">
        <f>ROUND(I265*H265,2)</f>
        <v>0</v>
      </c>
      <c r="K265" s="184" t="s">
        <v>164</v>
      </c>
      <c r="L265" s="60"/>
      <c r="M265" s="189" t="s">
        <v>22</v>
      </c>
      <c r="N265" s="190" t="s">
        <v>51</v>
      </c>
      <c r="O265" s="41"/>
      <c r="P265" s="191">
        <f>O265*H265</f>
        <v>0</v>
      </c>
      <c r="Q265" s="191">
        <v>0</v>
      </c>
      <c r="R265" s="191">
        <f>Q265*H265</f>
        <v>0</v>
      </c>
      <c r="S265" s="191">
        <v>0</v>
      </c>
      <c r="T265" s="192">
        <f>S265*H265</f>
        <v>0</v>
      </c>
      <c r="AR265" s="23" t="s">
        <v>165</v>
      </c>
      <c r="AT265" s="23" t="s">
        <v>160</v>
      </c>
      <c r="AU265" s="23" t="s">
        <v>24</v>
      </c>
      <c r="AY265" s="23" t="s">
        <v>159</v>
      </c>
      <c r="BE265" s="193">
        <f>IF(N265="základní",J265,0)</f>
        <v>0</v>
      </c>
      <c r="BF265" s="193">
        <f>IF(N265="snížená",J265,0)</f>
        <v>0</v>
      </c>
      <c r="BG265" s="193">
        <f>IF(N265="zákl. přenesená",J265,0)</f>
        <v>0</v>
      </c>
      <c r="BH265" s="193">
        <f>IF(N265="sníž. přenesená",J265,0)</f>
        <v>0</v>
      </c>
      <c r="BI265" s="193">
        <f>IF(N265="nulová",J265,0)</f>
        <v>0</v>
      </c>
      <c r="BJ265" s="23" t="s">
        <v>24</v>
      </c>
      <c r="BK265" s="193">
        <f>ROUND(I265*H265,2)</f>
        <v>0</v>
      </c>
      <c r="BL265" s="23" t="s">
        <v>165</v>
      </c>
      <c r="BM265" s="23" t="s">
        <v>472</v>
      </c>
    </row>
    <row r="266" spans="2:65" s="1" customFormat="1" ht="67.5">
      <c r="B266" s="40"/>
      <c r="C266" s="62"/>
      <c r="D266" s="194" t="s">
        <v>166</v>
      </c>
      <c r="E266" s="62"/>
      <c r="F266" s="195" t="s">
        <v>463</v>
      </c>
      <c r="G266" s="62"/>
      <c r="H266" s="62"/>
      <c r="I266" s="155"/>
      <c r="J266" s="62"/>
      <c r="K266" s="62"/>
      <c r="L266" s="60"/>
      <c r="M266" s="196"/>
      <c r="N266" s="41"/>
      <c r="O266" s="41"/>
      <c r="P266" s="41"/>
      <c r="Q266" s="41"/>
      <c r="R266" s="41"/>
      <c r="S266" s="41"/>
      <c r="T266" s="77"/>
      <c r="AT266" s="23" t="s">
        <v>166</v>
      </c>
      <c r="AU266" s="23" t="s">
        <v>24</v>
      </c>
    </row>
    <row r="267" spans="2:65" s="1" customFormat="1" ht="27">
      <c r="B267" s="40"/>
      <c r="C267" s="62"/>
      <c r="D267" s="197" t="s">
        <v>168</v>
      </c>
      <c r="E267" s="62"/>
      <c r="F267" s="198" t="s">
        <v>464</v>
      </c>
      <c r="G267" s="62"/>
      <c r="H267" s="62"/>
      <c r="I267" s="155"/>
      <c r="J267" s="62"/>
      <c r="K267" s="62"/>
      <c r="L267" s="60"/>
      <c r="M267" s="196"/>
      <c r="N267" s="41"/>
      <c r="O267" s="41"/>
      <c r="P267" s="41"/>
      <c r="Q267" s="41"/>
      <c r="R267" s="41"/>
      <c r="S267" s="41"/>
      <c r="T267" s="77"/>
      <c r="AT267" s="23" t="s">
        <v>168</v>
      </c>
      <c r="AU267" s="23" t="s">
        <v>24</v>
      </c>
    </row>
    <row r="268" spans="2:65" s="1" customFormat="1" ht="22.5" customHeight="1">
      <c r="B268" s="40"/>
      <c r="C268" s="182" t="s">
        <v>521</v>
      </c>
      <c r="D268" s="182" t="s">
        <v>160</v>
      </c>
      <c r="E268" s="183" t="s">
        <v>466</v>
      </c>
      <c r="F268" s="184" t="s">
        <v>467</v>
      </c>
      <c r="G268" s="185" t="s">
        <v>430</v>
      </c>
      <c r="H268" s="186">
        <v>164.9</v>
      </c>
      <c r="I268" s="187"/>
      <c r="J268" s="188">
        <f>ROUND(I268*H268,2)</f>
        <v>0</v>
      </c>
      <c r="K268" s="184" t="s">
        <v>164</v>
      </c>
      <c r="L268" s="60"/>
      <c r="M268" s="189" t="s">
        <v>22</v>
      </c>
      <c r="N268" s="190" t="s">
        <v>51</v>
      </c>
      <c r="O268" s="41"/>
      <c r="P268" s="191">
        <f>O268*H268</f>
        <v>0</v>
      </c>
      <c r="Q268" s="191">
        <v>0</v>
      </c>
      <c r="R268" s="191">
        <f>Q268*H268</f>
        <v>0</v>
      </c>
      <c r="S268" s="191">
        <v>0</v>
      </c>
      <c r="T268" s="192">
        <f>S268*H268</f>
        <v>0</v>
      </c>
      <c r="AR268" s="23" t="s">
        <v>165</v>
      </c>
      <c r="AT268" s="23" t="s">
        <v>160</v>
      </c>
      <c r="AU268" s="23" t="s">
        <v>24</v>
      </c>
      <c r="AY268" s="23" t="s">
        <v>159</v>
      </c>
      <c r="BE268" s="193">
        <f>IF(N268="základní",J268,0)</f>
        <v>0</v>
      </c>
      <c r="BF268" s="193">
        <f>IF(N268="snížená",J268,0)</f>
        <v>0</v>
      </c>
      <c r="BG268" s="193">
        <f>IF(N268="zákl. přenesená",J268,0)</f>
        <v>0</v>
      </c>
      <c r="BH268" s="193">
        <f>IF(N268="sníž. přenesená",J268,0)</f>
        <v>0</v>
      </c>
      <c r="BI268" s="193">
        <f>IF(N268="nulová",J268,0)</f>
        <v>0</v>
      </c>
      <c r="BJ268" s="23" t="s">
        <v>24</v>
      </c>
      <c r="BK268" s="193">
        <f>ROUND(I268*H268,2)</f>
        <v>0</v>
      </c>
      <c r="BL268" s="23" t="s">
        <v>165</v>
      </c>
      <c r="BM268" s="23" t="s">
        <v>522</v>
      </c>
    </row>
    <row r="269" spans="2:65" s="1" customFormat="1" ht="67.5">
      <c r="B269" s="40"/>
      <c r="C269" s="62"/>
      <c r="D269" s="194" t="s">
        <v>166</v>
      </c>
      <c r="E269" s="62"/>
      <c r="F269" s="195" t="s">
        <v>455</v>
      </c>
      <c r="G269" s="62"/>
      <c r="H269" s="62"/>
      <c r="I269" s="155"/>
      <c r="J269" s="62"/>
      <c r="K269" s="62"/>
      <c r="L269" s="60"/>
      <c r="M269" s="196"/>
      <c r="N269" s="41"/>
      <c r="O269" s="41"/>
      <c r="P269" s="41"/>
      <c r="Q269" s="41"/>
      <c r="R269" s="41"/>
      <c r="S269" s="41"/>
      <c r="T269" s="77"/>
      <c r="AT269" s="23" t="s">
        <v>166</v>
      </c>
      <c r="AU269" s="23" t="s">
        <v>24</v>
      </c>
    </row>
    <row r="270" spans="2:65" s="1" customFormat="1" ht="27">
      <c r="B270" s="40"/>
      <c r="C270" s="62"/>
      <c r="D270" s="197" t="s">
        <v>168</v>
      </c>
      <c r="E270" s="62"/>
      <c r="F270" s="198" t="s">
        <v>469</v>
      </c>
      <c r="G270" s="62"/>
      <c r="H270" s="62"/>
      <c r="I270" s="155"/>
      <c r="J270" s="62"/>
      <c r="K270" s="62"/>
      <c r="L270" s="60"/>
      <c r="M270" s="196"/>
      <c r="N270" s="41"/>
      <c r="O270" s="41"/>
      <c r="P270" s="41"/>
      <c r="Q270" s="41"/>
      <c r="R270" s="41"/>
      <c r="S270" s="41"/>
      <c r="T270" s="77"/>
      <c r="AT270" s="23" t="s">
        <v>168</v>
      </c>
      <c r="AU270" s="23" t="s">
        <v>24</v>
      </c>
    </row>
    <row r="271" spans="2:65" s="1" customFormat="1" ht="22.5" customHeight="1">
      <c r="B271" s="40"/>
      <c r="C271" s="182" t="s">
        <v>332</v>
      </c>
      <c r="D271" s="182" t="s">
        <v>160</v>
      </c>
      <c r="E271" s="183" t="s">
        <v>470</v>
      </c>
      <c r="F271" s="184" t="s">
        <v>471</v>
      </c>
      <c r="G271" s="185" t="s">
        <v>430</v>
      </c>
      <c r="H271" s="186">
        <v>398.46</v>
      </c>
      <c r="I271" s="187"/>
      <c r="J271" s="188">
        <f>ROUND(I271*H271,2)</f>
        <v>0</v>
      </c>
      <c r="K271" s="184" t="s">
        <v>22</v>
      </c>
      <c r="L271" s="60"/>
      <c r="M271" s="189" t="s">
        <v>22</v>
      </c>
      <c r="N271" s="190" t="s">
        <v>51</v>
      </c>
      <c r="O271" s="41"/>
      <c r="P271" s="191">
        <f>O271*H271</f>
        <v>0</v>
      </c>
      <c r="Q271" s="191">
        <v>0</v>
      </c>
      <c r="R271" s="191">
        <f>Q271*H271</f>
        <v>0</v>
      </c>
      <c r="S271" s="191">
        <v>0</v>
      </c>
      <c r="T271" s="192">
        <f>S271*H271</f>
        <v>0</v>
      </c>
      <c r="AR271" s="23" t="s">
        <v>165</v>
      </c>
      <c r="AT271" s="23" t="s">
        <v>160</v>
      </c>
      <c r="AU271" s="23" t="s">
        <v>24</v>
      </c>
      <c r="AY271" s="23" t="s">
        <v>159</v>
      </c>
      <c r="BE271" s="193">
        <f>IF(N271="základní",J271,0)</f>
        <v>0</v>
      </c>
      <c r="BF271" s="193">
        <f>IF(N271="snížená",J271,0)</f>
        <v>0</v>
      </c>
      <c r="BG271" s="193">
        <f>IF(N271="zákl. přenesená",J271,0)</f>
        <v>0</v>
      </c>
      <c r="BH271" s="193">
        <f>IF(N271="sníž. přenesená",J271,0)</f>
        <v>0</v>
      </c>
      <c r="BI271" s="193">
        <f>IF(N271="nulová",J271,0)</f>
        <v>0</v>
      </c>
      <c r="BJ271" s="23" t="s">
        <v>24</v>
      </c>
      <c r="BK271" s="193">
        <f>ROUND(I271*H271,2)</f>
        <v>0</v>
      </c>
      <c r="BL271" s="23" t="s">
        <v>165</v>
      </c>
      <c r="BM271" s="23" t="s">
        <v>523</v>
      </c>
    </row>
    <row r="272" spans="2:65" s="1" customFormat="1" ht="27">
      <c r="B272" s="40"/>
      <c r="C272" s="62"/>
      <c r="D272" s="194" t="s">
        <v>168</v>
      </c>
      <c r="E272" s="62"/>
      <c r="F272" s="195" t="s">
        <v>473</v>
      </c>
      <c r="G272" s="62"/>
      <c r="H272" s="62"/>
      <c r="I272" s="155"/>
      <c r="J272" s="62"/>
      <c r="K272" s="62"/>
      <c r="L272" s="60"/>
      <c r="M272" s="245"/>
      <c r="N272" s="246"/>
      <c r="O272" s="246"/>
      <c r="P272" s="246"/>
      <c r="Q272" s="246"/>
      <c r="R272" s="246"/>
      <c r="S272" s="246"/>
      <c r="T272" s="247"/>
      <c r="AT272" s="23" t="s">
        <v>168</v>
      </c>
      <c r="AU272" s="23" t="s">
        <v>24</v>
      </c>
    </row>
    <row r="273" spans="2:12" s="1" customFormat="1" ht="6.95" customHeight="1">
      <c r="B273" s="55"/>
      <c r="C273" s="56"/>
      <c r="D273" s="56"/>
      <c r="E273" s="56"/>
      <c r="F273" s="56"/>
      <c r="G273" s="56"/>
      <c r="H273" s="56"/>
      <c r="I273" s="138"/>
      <c r="J273" s="56"/>
      <c r="K273" s="56"/>
      <c r="L273" s="60"/>
    </row>
  </sheetData>
  <sheetProtection password="CC35" sheet="1" objects="1" scenarios="1" formatCells="0" formatColumns="0" formatRows="0" sort="0" autoFilter="0"/>
  <autoFilter ref="C80:K272"/>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1"/>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95</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524</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ROUND(SUM(BE86:BE310), 2)</f>
        <v>0</v>
      </c>
      <c r="G30" s="41"/>
      <c r="H30" s="41"/>
      <c r="I30" s="130">
        <v>0.21</v>
      </c>
      <c r="J30" s="129">
        <f>ROUND(ROUND((SUM(BE86:BE310)), 2)*I30, 2)</f>
        <v>0</v>
      </c>
      <c r="K30" s="44"/>
    </row>
    <row r="31" spans="2:11" s="1" customFormat="1" ht="14.45" customHeight="1">
      <c r="B31" s="40"/>
      <c r="C31" s="41"/>
      <c r="D31" s="41"/>
      <c r="E31" s="48" t="s">
        <v>52</v>
      </c>
      <c r="F31" s="129">
        <f>ROUND(SUM(BF86:BF310), 2)</f>
        <v>0</v>
      </c>
      <c r="G31" s="41"/>
      <c r="H31" s="41"/>
      <c r="I31" s="130">
        <v>0.15</v>
      </c>
      <c r="J31" s="129">
        <f>ROUND(ROUND((SUM(BF86:BF310)), 2)*I31, 2)</f>
        <v>0</v>
      </c>
      <c r="K31" s="44"/>
    </row>
    <row r="32" spans="2:11" s="1" customFormat="1" ht="14.45" hidden="1" customHeight="1">
      <c r="B32" s="40"/>
      <c r="C32" s="41"/>
      <c r="D32" s="41"/>
      <c r="E32" s="48" t="s">
        <v>53</v>
      </c>
      <c r="F32" s="129">
        <f>ROUND(SUM(BG86:BG310), 2)</f>
        <v>0</v>
      </c>
      <c r="G32" s="41"/>
      <c r="H32" s="41"/>
      <c r="I32" s="130">
        <v>0.21</v>
      </c>
      <c r="J32" s="129">
        <v>0</v>
      </c>
      <c r="K32" s="44"/>
    </row>
    <row r="33" spans="2:11" s="1" customFormat="1" ht="14.45" hidden="1" customHeight="1">
      <c r="B33" s="40"/>
      <c r="C33" s="41"/>
      <c r="D33" s="41"/>
      <c r="E33" s="48" t="s">
        <v>54</v>
      </c>
      <c r="F33" s="129">
        <f>ROUND(SUM(BH86:BH310), 2)</f>
        <v>0</v>
      </c>
      <c r="G33" s="41"/>
      <c r="H33" s="41"/>
      <c r="I33" s="130">
        <v>0.15</v>
      </c>
      <c r="J33" s="129">
        <v>0</v>
      </c>
      <c r="K33" s="44"/>
    </row>
    <row r="34" spans="2:11" s="1" customFormat="1" ht="14.45" hidden="1" customHeight="1">
      <c r="B34" s="40"/>
      <c r="C34" s="41"/>
      <c r="D34" s="41"/>
      <c r="E34" s="48" t="s">
        <v>55</v>
      </c>
      <c r="F34" s="129">
        <f>ROUND(SUM(BI86:BI310),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02.1 - Přípojky uličních vpustí - ražby</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J86</f>
        <v>0</v>
      </c>
      <c r="K56" s="44"/>
      <c r="AU56" s="23" t="s">
        <v>138</v>
      </c>
    </row>
    <row r="57" spans="2:47" s="7" customFormat="1" ht="24.95" customHeight="1">
      <c r="B57" s="148"/>
      <c r="C57" s="149"/>
      <c r="D57" s="150" t="s">
        <v>525</v>
      </c>
      <c r="E57" s="151"/>
      <c r="F57" s="151"/>
      <c r="G57" s="151"/>
      <c r="H57" s="151"/>
      <c r="I57" s="152"/>
      <c r="J57" s="153">
        <f>J87</f>
        <v>0</v>
      </c>
      <c r="K57" s="154"/>
    </row>
    <row r="58" spans="2:47" s="13" customFormat="1" ht="19.899999999999999" customHeight="1">
      <c r="B58" s="248"/>
      <c r="C58" s="249"/>
      <c r="D58" s="250" t="s">
        <v>526</v>
      </c>
      <c r="E58" s="251"/>
      <c r="F58" s="251"/>
      <c r="G58" s="251"/>
      <c r="H58" s="251"/>
      <c r="I58" s="252"/>
      <c r="J58" s="253">
        <f>J88</f>
        <v>0</v>
      </c>
      <c r="K58" s="254"/>
    </row>
    <row r="59" spans="2:47" s="13" customFormat="1" ht="19.899999999999999" customHeight="1">
      <c r="B59" s="248"/>
      <c r="C59" s="249"/>
      <c r="D59" s="250" t="s">
        <v>527</v>
      </c>
      <c r="E59" s="251"/>
      <c r="F59" s="251"/>
      <c r="G59" s="251"/>
      <c r="H59" s="251"/>
      <c r="I59" s="252"/>
      <c r="J59" s="253">
        <f>J181</f>
        <v>0</v>
      </c>
      <c r="K59" s="254"/>
    </row>
    <row r="60" spans="2:47" s="13" customFormat="1" ht="19.899999999999999" customHeight="1">
      <c r="B60" s="248"/>
      <c r="C60" s="249"/>
      <c r="D60" s="250" t="s">
        <v>528</v>
      </c>
      <c r="E60" s="251"/>
      <c r="F60" s="251"/>
      <c r="G60" s="251"/>
      <c r="H60" s="251"/>
      <c r="I60" s="252"/>
      <c r="J60" s="253">
        <f>J196</f>
        <v>0</v>
      </c>
      <c r="K60" s="254"/>
    </row>
    <row r="61" spans="2:47" s="13" customFormat="1" ht="19.899999999999999" customHeight="1">
      <c r="B61" s="248"/>
      <c r="C61" s="249"/>
      <c r="D61" s="250" t="s">
        <v>529</v>
      </c>
      <c r="E61" s="251"/>
      <c r="F61" s="251"/>
      <c r="G61" s="251"/>
      <c r="H61" s="251"/>
      <c r="I61" s="252"/>
      <c r="J61" s="253">
        <f>J205</f>
        <v>0</v>
      </c>
      <c r="K61" s="254"/>
    </row>
    <row r="62" spans="2:47" s="13" customFormat="1" ht="19.899999999999999" customHeight="1">
      <c r="B62" s="248"/>
      <c r="C62" s="249"/>
      <c r="D62" s="250" t="s">
        <v>530</v>
      </c>
      <c r="E62" s="251"/>
      <c r="F62" s="251"/>
      <c r="G62" s="251"/>
      <c r="H62" s="251"/>
      <c r="I62" s="252"/>
      <c r="J62" s="253">
        <f>J219</f>
        <v>0</v>
      </c>
      <c r="K62" s="254"/>
    </row>
    <row r="63" spans="2:47" s="13" customFormat="1" ht="19.899999999999999" customHeight="1">
      <c r="B63" s="248"/>
      <c r="C63" s="249"/>
      <c r="D63" s="250" t="s">
        <v>531</v>
      </c>
      <c r="E63" s="251"/>
      <c r="F63" s="251"/>
      <c r="G63" s="251"/>
      <c r="H63" s="251"/>
      <c r="I63" s="252"/>
      <c r="J63" s="253">
        <f>J257</f>
        <v>0</v>
      </c>
      <c r="K63" s="254"/>
    </row>
    <row r="64" spans="2:47" s="13" customFormat="1" ht="19.899999999999999" customHeight="1">
      <c r="B64" s="248"/>
      <c r="C64" s="249"/>
      <c r="D64" s="250" t="s">
        <v>532</v>
      </c>
      <c r="E64" s="251"/>
      <c r="F64" s="251"/>
      <c r="G64" s="251"/>
      <c r="H64" s="251"/>
      <c r="I64" s="252"/>
      <c r="J64" s="253">
        <f>J283</f>
        <v>0</v>
      </c>
      <c r="K64" s="254"/>
    </row>
    <row r="65" spans="2:12" s="13" customFormat="1" ht="19.899999999999999" customHeight="1">
      <c r="B65" s="248"/>
      <c r="C65" s="249"/>
      <c r="D65" s="250" t="s">
        <v>533</v>
      </c>
      <c r="E65" s="251"/>
      <c r="F65" s="251"/>
      <c r="G65" s="251"/>
      <c r="H65" s="251"/>
      <c r="I65" s="252"/>
      <c r="J65" s="253">
        <f>J294</f>
        <v>0</v>
      </c>
      <c r="K65" s="254"/>
    </row>
    <row r="66" spans="2:12" s="13" customFormat="1" ht="19.899999999999999" customHeight="1">
      <c r="B66" s="248"/>
      <c r="C66" s="249"/>
      <c r="D66" s="250" t="s">
        <v>534</v>
      </c>
      <c r="E66" s="251"/>
      <c r="F66" s="251"/>
      <c r="G66" s="251"/>
      <c r="H66" s="251"/>
      <c r="I66" s="252"/>
      <c r="J66" s="253">
        <f>J308</f>
        <v>0</v>
      </c>
      <c r="K66" s="254"/>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144</v>
      </c>
      <c r="D73" s="62"/>
      <c r="E73" s="62"/>
      <c r="F73" s="62"/>
      <c r="G73" s="62"/>
      <c r="H73" s="62"/>
      <c r="I73" s="155"/>
      <c r="J73" s="62"/>
      <c r="K73" s="62"/>
      <c r="L73" s="60"/>
    </row>
    <row r="74" spans="2:12" s="1" customFormat="1" ht="6.95" customHeight="1">
      <c r="B74" s="40"/>
      <c r="C74" s="62"/>
      <c r="D74" s="62"/>
      <c r="E74" s="62"/>
      <c r="F74" s="62"/>
      <c r="G74" s="62"/>
      <c r="H74" s="62"/>
      <c r="I74" s="155"/>
      <c r="J74" s="62"/>
      <c r="K74" s="62"/>
      <c r="L74" s="60"/>
    </row>
    <row r="75" spans="2:12" s="1" customFormat="1" ht="14.45" customHeight="1">
      <c r="B75" s="40"/>
      <c r="C75" s="64" t="s">
        <v>18</v>
      </c>
      <c r="D75" s="62"/>
      <c r="E75" s="62"/>
      <c r="F75" s="62"/>
      <c r="G75" s="62"/>
      <c r="H75" s="62"/>
      <c r="I75" s="155"/>
      <c r="J75" s="62"/>
      <c r="K75" s="62"/>
      <c r="L75" s="60"/>
    </row>
    <row r="76" spans="2:12" s="1" customFormat="1" ht="22.5" customHeight="1">
      <c r="B76" s="40"/>
      <c r="C76" s="62"/>
      <c r="D76" s="62"/>
      <c r="E76" s="390" t="str">
        <f>E7</f>
        <v>OCELKOVA, PRAHA 14,Č.AKCE 999</v>
      </c>
      <c r="F76" s="391"/>
      <c r="G76" s="391"/>
      <c r="H76" s="391"/>
      <c r="I76" s="155"/>
      <c r="J76" s="62"/>
      <c r="K76" s="62"/>
      <c r="L76" s="60"/>
    </row>
    <row r="77" spans="2:12" s="1" customFormat="1" ht="14.45" customHeight="1">
      <c r="B77" s="40"/>
      <c r="C77" s="64" t="s">
        <v>132</v>
      </c>
      <c r="D77" s="62"/>
      <c r="E77" s="62"/>
      <c r="F77" s="62"/>
      <c r="G77" s="62"/>
      <c r="H77" s="62"/>
      <c r="I77" s="155"/>
      <c r="J77" s="62"/>
      <c r="K77" s="62"/>
      <c r="L77" s="60"/>
    </row>
    <row r="78" spans="2:12" s="1" customFormat="1" ht="23.25" customHeight="1">
      <c r="B78" s="40"/>
      <c r="C78" s="62"/>
      <c r="D78" s="62"/>
      <c r="E78" s="366" t="str">
        <f>E9</f>
        <v>SO 02.1 - Přípojky uličních vpustí - ražby</v>
      </c>
      <c r="F78" s="392"/>
      <c r="G78" s="392"/>
      <c r="H78" s="392"/>
      <c r="I78" s="155"/>
      <c r="J78" s="62"/>
      <c r="K78" s="62"/>
      <c r="L78" s="60"/>
    </row>
    <row r="79" spans="2:12" s="1" customFormat="1" ht="6.95" customHeight="1">
      <c r="B79" s="40"/>
      <c r="C79" s="62"/>
      <c r="D79" s="62"/>
      <c r="E79" s="62"/>
      <c r="F79" s="62"/>
      <c r="G79" s="62"/>
      <c r="H79" s="62"/>
      <c r="I79" s="155"/>
      <c r="J79" s="62"/>
      <c r="K79" s="62"/>
      <c r="L79" s="60"/>
    </row>
    <row r="80" spans="2:12" s="1" customFormat="1" ht="18" customHeight="1">
      <c r="B80" s="40"/>
      <c r="C80" s="64" t="s">
        <v>25</v>
      </c>
      <c r="D80" s="62"/>
      <c r="E80" s="62"/>
      <c r="F80" s="156" t="str">
        <f>F12</f>
        <v>Praha</v>
      </c>
      <c r="G80" s="62"/>
      <c r="H80" s="62"/>
      <c r="I80" s="157" t="s">
        <v>27</v>
      </c>
      <c r="J80" s="72" t="str">
        <f>IF(J12="","",J12)</f>
        <v>3. 11. 2016</v>
      </c>
      <c r="K80" s="62"/>
      <c r="L80" s="60"/>
    </row>
    <row r="81" spans="2:65" s="1" customFormat="1" ht="6.95" customHeight="1">
      <c r="B81" s="40"/>
      <c r="C81" s="62"/>
      <c r="D81" s="62"/>
      <c r="E81" s="62"/>
      <c r="F81" s="62"/>
      <c r="G81" s="62"/>
      <c r="H81" s="62"/>
      <c r="I81" s="155"/>
      <c r="J81" s="62"/>
      <c r="K81" s="62"/>
      <c r="L81" s="60"/>
    </row>
    <row r="82" spans="2:65" s="1" customFormat="1" ht="15">
      <c r="B82" s="40"/>
      <c r="C82" s="64" t="s">
        <v>31</v>
      </c>
      <c r="D82" s="62"/>
      <c r="E82" s="62"/>
      <c r="F82" s="156" t="str">
        <f>E15</f>
        <v>Technická správa komunikací hl. m. Prahy, a.s.</v>
      </c>
      <c r="G82" s="62"/>
      <c r="H82" s="62"/>
      <c r="I82" s="157" t="s">
        <v>39</v>
      </c>
      <c r="J82" s="156" t="str">
        <f>E21</f>
        <v>METROPROJEKT Praha a.s.</v>
      </c>
      <c r="K82" s="62"/>
      <c r="L82" s="60"/>
    </row>
    <row r="83" spans="2:65" s="1" customFormat="1" ht="14.45" customHeight="1">
      <c r="B83" s="40"/>
      <c r="C83" s="64" t="s">
        <v>37</v>
      </c>
      <c r="D83" s="62"/>
      <c r="E83" s="62"/>
      <c r="F83" s="156" t="str">
        <f>IF(E18="","",E18)</f>
        <v/>
      </c>
      <c r="G83" s="62"/>
      <c r="H83" s="62"/>
      <c r="I83" s="155"/>
      <c r="J83" s="62"/>
      <c r="K83" s="62"/>
      <c r="L83" s="60"/>
    </row>
    <row r="84" spans="2:65" s="1" customFormat="1" ht="10.35" customHeight="1">
      <c r="B84" s="40"/>
      <c r="C84" s="62"/>
      <c r="D84" s="62"/>
      <c r="E84" s="62"/>
      <c r="F84" s="62"/>
      <c r="G84" s="62"/>
      <c r="H84" s="62"/>
      <c r="I84" s="155"/>
      <c r="J84" s="62"/>
      <c r="K84" s="62"/>
      <c r="L84" s="60"/>
    </row>
    <row r="85" spans="2:65" s="8" customFormat="1" ht="29.25" customHeight="1">
      <c r="B85" s="158"/>
      <c r="C85" s="159" t="s">
        <v>145</v>
      </c>
      <c r="D85" s="160" t="s">
        <v>65</v>
      </c>
      <c r="E85" s="160" t="s">
        <v>61</v>
      </c>
      <c r="F85" s="160" t="s">
        <v>146</v>
      </c>
      <c r="G85" s="160" t="s">
        <v>147</v>
      </c>
      <c r="H85" s="160" t="s">
        <v>148</v>
      </c>
      <c r="I85" s="161" t="s">
        <v>149</v>
      </c>
      <c r="J85" s="160" t="s">
        <v>136</v>
      </c>
      <c r="K85" s="162" t="s">
        <v>150</v>
      </c>
      <c r="L85" s="163"/>
      <c r="M85" s="80" t="s">
        <v>151</v>
      </c>
      <c r="N85" s="81" t="s">
        <v>50</v>
      </c>
      <c r="O85" s="81" t="s">
        <v>152</v>
      </c>
      <c r="P85" s="81" t="s">
        <v>153</v>
      </c>
      <c r="Q85" s="81" t="s">
        <v>154</v>
      </c>
      <c r="R85" s="81" t="s">
        <v>155</v>
      </c>
      <c r="S85" s="81" t="s">
        <v>156</v>
      </c>
      <c r="T85" s="82" t="s">
        <v>157</v>
      </c>
    </row>
    <row r="86" spans="2:65" s="1" customFormat="1" ht="29.25" customHeight="1">
      <c r="B86" s="40"/>
      <c r="C86" s="86" t="s">
        <v>137</v>
      </c>
      <c r="D86" s="62"/>
      <c r="E86" s="62"/>
      <c r="F86" s="62"/>
      <c r="G86" s="62"/>
      <c r="H86" s="62"/>
      <c r="I86" s="155"/>
      <c r="J86" s="164">
        <f>BK86</f>
        <v>0</v>
      </c>
      <c r="K86" s="62"/>
      <c r="L86" s="60"/>
      <c r="M86" s="83"/>
      <c r="N86" s="84"/>
      <c r="O86" s="84"/>
      <c r="P86" s="165">
        <f>P87</f>
        <v>0</v>
      </c>
      <c r="Q86" s="84"/>
      <c r="R86" s="165">
        <f>R87</f>
        <v>2227.2144738000006</v>
      </c>
      <c r="S86" s="84"/>
      <c r="T86" s="166">
        <f>T87</f>
        <v>86.414600000000007</v>
      </c>
      <c r="AT86" s="23" t="s">
        <v>79</v>
      </c>
      <c r="AU86" s="23" t="s">
        <v>138</v>
      </c>
      <c r="BK86" s="167">
        <f>BK87</f>
        <v>0</v>
      </c>
    </row>
    <row r="87" spans="2:65" s="9" customFormat="1" ht="37.35" customHeight="1">
      <c r="B87" s="168"/>
      <c r="C87" s="169"/>
      <c r="D87" s="255" t="s">
        <v>79</v>
      </c>
      <c r="E87" s="256" t="s">
        <v>535</v>
      </c>
      <c r="F87" s="256" t="s">
        <v>536</v>
      </c>
      <c r="G87" s="169"/>
      <c r="H87" s="169"/>
      <c r="I87" s="172"/>
      <c r="J87" s="257">
        <f>BK87</f>
        <v>0</v>
      </c>
      <c r="K87" s="169"/>
      <c r="L87" s="174"/>
      <c r="M87" s="175"/>
      <c r="N87" s="176"/>
      <c r="O87" s="176"/>
      <c r="P87" s="177">
        <f>P88+P181+P196+P205+P219+P257+P283+P294+P308</f>
        <v>0</v>
      </c>
      <c r="Q87" s="176"/>
      <c r="R87" s="177">
        <f>R88+R181+R196+R205+R219+R257+R283+R294+R308</f>
        <v>2227.2144738000006</v>
      </c>
      <c r="S87" s="176"/>
      <c r="T87" s="178">
        <f>T88+T181+T196+T205+T219+T257+T283+T294+T308</f>
        <v>86.414600000000007</v>
      </c>
      <c r="AR87" s="179" t="s">
        <v>24</v>
      </c>
      <c r="AT87" s="180" t="s">
        <v>79</v>
      </c>
      <c r="AU87" s="180" t="s">
        <v>80</v>
      </c>
      <c r="AY87" s="179" t="s">
        <v>159</v>
      </c>
      <c r="BK87" s="181">
        <f>BK88+BK181+BK196+BK205+BK219+BK257+BK283+BK294+BK308</f>
        <v>0</v>
      </c>
    </row>
    <row r="88" spans="2:65" s="9" customFormat="1" ht="19.899999999999999" customHeight="1">
      <c r="B88" s="168"/>
      <c r="C88" s="169"/>
      <c r="D88" s="170" t="s">
        <v>79</v>
      </c>
      <c r="E88" s="258" t="s">
        <v>24</v>
      </c>
      <c r="F88" s="258" t="s">
        <v>158</v>
      </c>
      <c r="G88" s="169"/>
      <c r="H88" s="169"/>
      <c r="I88" s="172"/>
      <c r="J88" s="259">
        <f>BK88</f>
        <v>0</v>
      </c>
      <c r="K88" s="169"/>
      <c r="L88" s="174"/>
      <c r="M88" s="175"/>
      <c r="N88" s="176"/>
      <c r="O88" s="176"/>
      <c r="P88" s="177">
        <f>SUM(P89:P180)</f>
        <v>0</v>
      </c>
      <c r="Q88" s="176"/>
      <c r="R88" s="177">
        <f>SUM(R89:R180)</f>
        <v>2117.7610378000004</v>
      </c>
      <c r="S88" s="176"/>
      <c r="T88" s="178">
        <f>SUM(T89:T180)</f>
        <v>75.134600000000006</v>
      </c>
      <c r="AR88" s="179" t="s">
        <v>24</v>
      </c>
      <c r="AT88" s="180" t="s">
        <v>79</v>
      </c>
      <c r="AU88" s="180" t="s">
        <v>24</v>
      </c>
      <c r="AY88" s="179" t="s">
        <v>159</v>
      </c>
      <c r="BK88" s="181">
        <f>SUM(BK89:BK180)</f>
        <v>0</v>
      </c>
    </row>
    <row r="89" spans="2:65" s="1" customFormat="1" ht="44.25" customHeight="1">
      <c r="B89" s="40"/>
      <c r="C89" s="182" t="s">
        <v>24</v>
      </c>
      <c r="D89" s="182" t="s">
        <v>160</v>
      </c>
      <c r="E89" s="183" t="s">
        <v>537</v>
      </c>
      <c r="F89" s="184" t="s">
        <v>538</v>
      </c>
      <c r="G89" s="185" t="s">
        <v>163</v>
      </c>
      <c r="H89" s="186">
        <v>108.2</v>
      </c>
      <c r="I89" s="187"/>
      <c r="J89" s="188">
        <f>ROUND(I89*H89,2)</f>
        <v>0</v>
      </c>
      <c r="K89" s="184" t="s">
        <v>164</v>
      </c>
      <c r="L89" s="60"/>
      <c r="M89" s="189" t="s">
        <v>22</v>
      </c>
      <c r="N89" s="190" t="s">
        <v>51</v>
      </c>
      <c r="O89" s="41"/>
      <c r="P89" s="191">
        <f>O89*H89</f>
        <v>0</v>
      </c>
      <c r="Q89" s="191">
        <v>0</v>
      </c>
      <c r="R89" s="191">
        <f>Q89*H89</f>
        <v>0</v>
      </c>
      <c r="S89" s="191">
        <v>0.22500000000000001</v>
      </c>
      <c r="T89" s="192">
        <f>S89*H89</f>
        <v>24.345000000000002</v>
      </c>
      <c r="AR89" s="23" t="s">
        <v>165</v>
      </c>
      <c r="AT89" s="23" t="s">
        <v>160</v>
      </c>
      <c r="AU89" s="23" t="s">
        <v>89</v>
      </c>
      <c r="AY89" s="23" t="s">
        <v>159</v>
      </c>
      <c r="BE89" s="193">
        <f>IF(N89="základní",J89,0)</f>
        <v>0</v>
      </c>
      <c r="BF89" s="193">
        <f>IF(N89="snížená",J89,0)</f>
        <v>0</v>
      </c>
      <c r="BG89" s="193">
        <f>IF(N89="zákl. přenesená",J89,0)</f>
        <v>0</v>
      </c>
      <c r="BH89" s="193">
        <f>IF(N89="sníž. přenesená",J89,0)</f>
        <v>0</v>
      </c>
      <c r="BI89" s="193">
        <f>IF(N89="nulová",J89,0)</f>
        <v>0</v>
      </c>
      <c r="BJ89" s="23" t="s">
        <v>24</v>
      </c>
      <c r="BK89" s="193">
        <f>ROUND(I89*H89,2)</f>
        <v>0</v>
      </c>
      <c r="BL89" s="23" t="s">
        <v>165</v>
      </c>
      <c r="BM89" s="23" t="s">
        <v>539</v>
      </c>
    </row>
    <row r="90" spans="2:65" s="1" customFormat="1" ht="229.5">
      <c r="B90" s="40"/>
      <c r="C90" s="62"/>
      <c r="D90" s="194" t="s">
        <v>166</v>
      </c>
      <c r="E90" s="62"/>
      <c r="F90" s="195" t="s">
        <v>540</v>
      </c>
      <c r="G90" s="62"/>
      <c r="H90" s="62"/>
      <c r="I90" s="155"/>
      <c r="J90" s="62"/>
      <c r="K90" s="62"/>
      <c r="L90" s="60"/>
      <c r="M90" s="196"/>
      <c r="N90" s="41"/>
      <c r="O90" s="41"/>
      <c r="P90" s="41"/>
      <c r="Q90" s="41"/>
      <c r="R90" s="41"/>
      <c r="S90" s="41"/>
      <c r="T90" s="77"/>
      <c r="AT90" s="23" t="s">
        <v>166</v>
      </c>
      <c r="AU90" s="23" t="s">
        <v>89</v>
      </c>
    </row>
    <row r="91" spans="2:65" s="10" customFormat="1" ht="13.5">
      <c r="B91" s="209"/>
      <c r="C91" s="210"/>
      <c r="D91" s="194" t="s">
        <v>260</v>
      </c>
      <c r="E91" s="211" t="s">
        <v>22</v>
      </c>
      <c r="F91" s="212" t="s">
        <v>541</v>
      </c>
      <c r="G91" s="210"/>
      <c r="H91" s="213" t="s">
        <v>22</v>
      </c>
      <c r="I91" s="214"/>
      <c r="J91" s="210"/>
      <c r="K91" s="210"/>
      <c r="L91" s="215"/>
      <c r="M91" s="216"/>
      <c r="N91" s="217"/>
      <c r="O91" s="217"/>
      <c r="P91" s="217"/>
      <c r="Q91" s="217"/>
      <c r="R91" s="217"/>
      <c r="S91" s="217"/>
      <c r="T91" s="218"/>
      <c r="AT91" s="219" t="s">
        <v>260</v>
      </c>
      <c r="AU91" s="219" t="s">
        <v>89</v>
      </c>
      <c r="AV91" s="10" t="s">
        <v>24</v>
      </c>
      <c r="AW91" s="10" t="s">
        <v>43</v>
      </c>
      <c r="AX91" s="10" t="s">
        <v>80</v>
      </c>
      <c r="AY91" s="219" t="s">
        <v>159</v>
      </c>
    </row>
    <row r="92" spans="2:65" s="11" customFormat="1" ht="13.5">
      <c r="B92" s="220"/>
      <c r="C92" s="221"/>
      <c r="D92" s="194" t="s">
        <v>260</v>
      </c>
      <c r="E92" s="222" t="s">
        <v>22</v>
      </c>
      <c r="F92" s="223" t="s">
        <v>542</v>
      </c>
      <c r="G92" s="221"/>
      <c r="H92" s="224">
        <v>104.2</v>
      </c>
      <c r="I92" s="225"/>
      <c r="J92" s="221"/>
      <c r="K92" s="221"/>
      <c r="L92" s="226"/>
      <c r="M92" s="227"/>
      <c r="N92" s="228"/>
      <c r="O92" s="228"/>
      <c r="P92" s="228"/>
      <c r="Q92" s="228"/>
      <c r="R92" s="228"/>
      <c r="S92" s="228"/>
      <c r="T92" s="229"/>
      <c r="AT92" s="230" t="s">
        <v>260</v>
      </c>
      <c r="AU92" s="230" t="s">
        <v>89</v>
      </c>
      <c r="AV92" s="11" t="s">
        <v>89</v>
      </c>
      <c r="AW92" s="11" t="s">
        <v>43</v>
      </c>
      <c r="AX92" s="11" t="s">
        <v>80</v>
      </c>
      <c r="AY92" s="230" t="s">
        <v>159</v>
      </c>
    </row>
    <row r="93" spans="2:65" s="10" customFormat="1" ht="13.5">
      <c r="B93" s="209"/>
      <c r="C93" s="210"/>
      <c r="D93" s="194" t="s">
        <v>260</v>
      </c>
      <c r="E93" s="211" t="s">
        <v>22</v>
      </c>
      <c r="F93" s="212" t="s">
        <v>543</v>
      </c>
      <c r="G93" s="210"/>
      <c r="H93" s="213" t="s">
        <v>22</v>
      </c>
      <c r="I93" s="214"/>
      <c r="J93" s="210"/>
      <c r="K93" s="210"/>
      <c r="L93" s="215"/>
      <c r="M93" s="216"/>
      <c r="N93" s="217"/>
      <c r="O93" s="217"/>
      <c r="P93" s="217"/>
      <c r="Q93" s="217"/>
      <c r="R93" s="217"/>
      <c r="S93" s="217"/>
      <c r="T93" s="218"/>
      <c r="AT93" s="219" t="s">
        <v>260</v>
      </c>
      <c r="AU93" s="219" t="s">
        <v>89</v>
      </c>
      <c r="AV93" s="10" t="s">
        <v>24</v>
      </c>
      <c r="AW93" s="10" t="s">
        <v>43</v>
      </c>
      <c r="AX93" s="10" t="s">
        <v>80</v>
      </c>
      <c r="AY93" s="219" t="s">
        <v>159</v>
      </c>
    </row>
    <row r="94" spans="2:65" s="11" customFormat="1" ht="13.5">
      <c r="B94" s="220"/>
      <c r="C94" s="221"/>
      <c r="D94" s="194" t="s">
        <v>260</v>
      </c>
      <c r="E94" s="222" t="s">
        <v>22</v>
      </c>
      <c r="F94" s="223" t="s">
        <v>544</v>
      </c>
      <c r="G94" s="221"/>
      <c r="H94" s="224">
        <v>4</v>
      </c>
      <c r="I94" s="225"/>
      <c r="J94" s="221"/>
      <c r="K94" s="221"/>
      <c r="L94" s="226"/>
      <c r="M94" s="227"/>
      <c r="N94" s="228"/>
      <c r="O94" s="228"/>
      <c r="P94" s="228"/>
      <c r="Q94" s="228"/>
      <c r="R94" s="228"/>
      <c r="S94" s="228"/>
      <c r="T94" s="229"/>
      <c r="AT94" s="230" t="s">
        <v>260</v>
      </c>
      <c r="AU94" s="230" t="s">
        <v>89</v>
      </c>
      <c r="AV94" s="11" t="s">
        <v>89</v>
      </c>
      <c r="AW94" s="11" t="s">
        <v>43</v>
      </c>
      <c r="AX94" s="11" t="s">
        <v>80</v>
      </c>
      <c r="AY94" s="230" t="s">
        <v>159</v>
      </c>
    </row>
    <row r="95" spans="2:65" s="12" customFormat="1" ht="13.5">
      <c r="B95" s="231"/>
      <c r="C95" s="232"/>
      <c r="D95" s="197" t="s">
        <v>260</v>
      </c>
      <c r="E95" s="233" t="s">
        <v>22</v>
      </c>
      <c r="F95" s="234" t="s">
        <v>266</v>
      </c>
      <c r="G95" s="232"/>
      <c r="H95" s="235">
        <v>108.2</v>
      </c>
      <c r="I95" s="236"/>
      <c r="J95" s="232"/>
      <c r="K95" s="232"/>
      <c r="L95" s="237"/>
      <c r="M95" s="238"/>
      <c r="N95" s="239"/>
      <c r="O95" s="239"/>
      <c r="P95" s="239"/>
      <c r="Q95" s="239"/>
      <c r="R95" s="239"/>
      <c r="S95" s="239"/>
      <c r="T95" s="240"/>
      <c r="AT95" s="241" t="s">
        <v>260</v>
      </c>
      <c r="AU95" s="241" t="s">
        <v>89</v>
      </c>
      <c r="AV95" s="12" t="s">
        <v>165</v>
      </c>
      <c r="AW95" s="12" t="s">
        <v>43</v>
      </c>
      <c r="AX95" s="12" t="s">
        <v>24</v>
      </c>
      <c r="AY95" s="241" t="s">
        <v>159</v>
      </c>
    </row>
    <row r="96" spans="2:65" s="1" customFormat="1" ht="44.25" customHeight="1">
      <c r="B96" s="40"/>
      <c r="C96" s="182" t="s">
        <v>89</v>
      </c>
      <c r="D96" s="182" t="s">
        <v>160</v>
      </c>
      <c r="E96" s="183" t="s">
        <v>545</v>
      </c>
      <c r="F96" s="184" t="s">
        <v>546</v>
      </c>
      <c r="G96" s="185" t="s">
        <v>163</v>
      </c>
      <c r="H96" s="186">
        <v>11.6</v>
      </c>
      <c r="I96" s="187"/>
      <c r="J96" s="188">
        <f>ROUND(I96*H96,2)</f>
        <v>0</v>
      </c>
      <c r="K96" s="184" t="s">
        <v>164</v>
      </c>
      <c r="L96" s="60"/>
      <c r="M96" s="189" t="s">
        <v>22</v>
      </c>
      <c r="N96" s="190" t="s">
        <v>51</v>
      </c>
      <c r="O96" s="41"/>
      <c r="P96" s="191">
        <f>O96*H96</f>
        <v>0</v>
      </c>
      <c r="Q96" s="191">
        <v>0</v>
      </c>
      <c r="R96" s="191">
        <f>Q96*H96</f>
        <v>0</v>
      </c>
      <c r="S96" s="191">
        <v>0.18099999999999999</v>
      </c>
      <c r="T96" s="192">
        <f>S96*H96</f>
        <v>2.0995999999999997</v>
      </c>
      <c r="AR96" s="23" t="s">
        <v>165</v>
      </c>
      <c r="AT96" s="23" t="s">
        <v>160</v>
      </c>
      <c r="AU96" s="23" t="s">
        <v>89</v>
      </c>
      <c r="AY96" s="23" t="s">
        <v>159</v>
      </c>
      <c r="BE96" s="193">
        <f>IF(N96="základní",J96,0)</f>
        <v>0</v>
      </c>
      <c r="BF96" s="193">
        <f>IF(N96="snížená",J96,0)</f>
        <v>0</v>
      </c>
      <c r="BG96" s="193">
        <f>IF(N96="zákl. přenesená",J96,0)</f>
        <v>0</v>
      </c>
      <c r="BH96" s="193">
        <f>IF(N96="sníž. přenesená",J96,0)</f>
        <v>0</v>
      </c>
      <c r="BI96" s="193">
        <f>IF(N96="nulová",J96,0)</f>
        <v>0</v>
      </c>
      <c r="BJ96" s="23" t="s">
        <v>24</v>
      </c>
      <c r="BK96" s="193">
        <f>ROUND(I96*H96,2)</f>
        <v>0</v>
      </c>
      <c r="BL96" s="23" t="s">
        <v>165</v>
      </c>
      <c r="BM96" s="23" t="s">
        <v>547</v>
      </c>
    </row>
    <row r="97" spans="2:65" s="1" customFormat="1" ht="229.5">
      <c r="B97" s="40"/>
      <c r="C97" s="62"/>
      <c r="D97" s="194" t="s">
        <v>166</v>
      </c>
      <c r="E97" s="62"/>
      <c r="F97" s="195" t="s">
        <v>540</v>
      </c>
      <c r="G97" s="62"/>
      <c r="H97" s="62"/>
      <c r="I97" s="155"/>
      <c r="J97" s="62"/>
      <c r="K97" s="62"/>
      <c r="L97" s="60"/>
      <c r="M97" s="196"/>
      <c r="N97" s="41"/>
      <c r="O97" s="41"/>
      <c r="P97" s="41"/>
      <c r="Q97" s="41"/>
      <c r="R97" s="41"/>
      <c r="S97" s="41"/>
      <c r="T97" s="77"/>
      <c r="AT97" s="23" t="s">
        <v>166</v>
      </c>
      <c r="AU97" s="23" t="s">
        <v>89</v>
      </c>
    </row>
    <row r="98" spans="2:65" s="11" customFormat="1" ht="13.5">
      <c r="B98" s="220"/>
      <c r="C98" s="221"/>
      <c r="D98" s="197" t="s">
        <v>260</v>
      </c>
      <c r="E98" s="242" t="s">
        <v>22</v>
      </c>
      <c r="F98" s="243" t="s">
        <v>548</v>
      </c>
      <c r="G98" s="221"/>
      <c r="H98" s="244">
        <v>11.6</v>
      </c>
      <c r="I98" s="225"/>
      <c r="J98" s="221"/>
      <c r="K98" s="221"/>
      <c r="L98" s="226"/>
      <c r="M98" s="227"/>
      <c r="N98" s="228"/>
      <c r="O98" s="228"/>
      <c r="P98" s="228"/>
      <c r="Q98" s="228"/>
      <c r="R98" s="228"/>
      <c r="S98" s="228"/>
      <c r="T98" s="229"/>
      <c r="AT98" s="230" t="s">
        <v>260</v>
      </c>
      <c r="AU98" s="230" t="s">
        <v>89</v>
      </c>
      <c r="AV98" s="11" t="s">
        <v>89</v>
      </c>
      <c r="AW98" s="11" t="s">
        <v>43</v>
      </c>
      <c r="AX98" s="11" t="s">
        <v>24</v>
      </c>
      <c r="AY98" s="230" t="s">
        <v>159</v>
      </c>
    </row>
    <row r="99" spans="2:65" s="1" customFormat="1" ht="44.25" customHeight="1">
      <c r="B99" s="40"/>
      <c r="C99" s="182" t="s">
        <v>174</v>
      </c>
      <c r="D99" s="182" t="s">
        <v>160</v>
      </c>
      <c r="E99" s="183" t="s">
        <v>549</v>
      </c>
      <c r="F99" s="184" t="s">
        <v>550</v>
      </c>
      <c r="G99" s="185" t="s">
        <v>163</v>
      </c>
      <c r="H99" s="186">
        <v>108.2</v>
      </c>
      <c r="I99" s="187"/>
      <c r="J99" s="188">
        <f>ROUND(I99*H99,2)</f>
        <v>0</v>
      </c>
      <c r="K99" s="184" t="s">
        <v>164</v>
      </c>
      <c r="L99" s="60"/>
      <c r="M99" s="189" t="s">
        <v>22</v>
      </c>
      <c r="N99" s="190" t="s">
        <v>51</v>
      </c>
      <c r="O99" s="41"/>
      <c r="P99" s="191">
        <f>O99*H99</f>
        <v>0</v>
      </c>
      <c r="Q99" s="191">
        <v>0</v>
      </c>
      <c r="R99" s="191">
        <f>Q99*H99</f>
        <v>0</v>
      </c>
      <c r="S99" s="191">
        <v>0.45</v>
      </c>
      <c r="T99" s="192">
        <f>S99*H99</f>
        <v>48.690000000000005</v>
      </c>
      <c r="AR99" s="23" t="s">
        <v>165</v>
      </c>
      <c r="AT99" s="23" t="s">
        <v>160</v>
      </c>
      <c r="AU99" s="23" t="s">
        <v>89</v>
      </c>
      <c r="AY99" s="23" t="s">
        <v>159</v>
      </c>
      <c r="BE99" s="193">
        <f>IF(N99="základní",J99,0)</f>
        <v>0</v>
      </c>
      <c r="BF99" s="193">
        <f>IF(N99="snížená",J99,0)</f>
        <v>0</v>
      </c>
      <c r="BG99" s="193">
        <f>IF(N99="zákl. přenesená",J99,0)</f>
        <v>0</v>
      </c>
      <c r="BH99" s="193">
        <f>IF(N99="sníž. přenesená",J99,0)</f>
        <v>0</v>
      </c>
      <c r="BI99" s="193">
        <f>IF(N99="nulová",J99,0)</f>
        <v>0</v>
      </c>
      <c r="BJ99" s="23" t="s">
        <v>24</v>
      </c>
      <c r="BK99" s="193">
        <f>ROUND(I99*H99,2)</f>
        <v>0</v>
      </c>
      <c r="BL99" s="23" t="s">
        <v>165</v>
      </c>
      <c r="BM99" s="23" t="s">
        <v>551</v>
      </c>
    </row>
    <row r="100" spans="2:65" s="1" customFormat="1" ht="229.5">
      <c r="B100" s="40"/>
      <c r="C100" s="62"/>
      <c r="D100" s="194" t="s">
        <v>166</v>
      </c>
      <c r="E100" s="62"/>
      <c r="F100" s="195" t="s">
        <v>540</v>
      </c>
      <c r="G100" s="62"/>
      <c r="H100" s="62"/>
      <c r="I100" s="155"/>
      <c r="J100" s="62"/>
      <c r="K100" s="62"/>
      <c r="L100" s="60"/>
      <c r="M100" s="196"/>
      <c r="N100" s="41"/>
      <c r="O100" s="41"/>
      <c r="P100" s="41"/>
      <c r="Q100" s="41"/>
      <c r="R100" s="41"/>
      <c r="S100" s="41"/>
      <c r="T100" s="77"/>
      <c r="AT100" s="23" t="s">
        <v>166</v>
      </c>
      <c r="AU100" s="23" t="s">
        <v>89</v>
      </c>
    </row>
    <row r="101" spans="2:65" s="10" customFormat="1" ht="13.5">
      <c r="B101" s="209"/>
      <c r="C101" s="210"/>
      <c r="D101" s="194" t="s">
        <v>260</v>
      </c>
      <c r="E101" s="211" t="s">
        <v>22</v>
      </c>
      <c r="F101" s="212" t="s">
        <v>552</v>
      </c>
      <c r="G101" s="210"/>
      <c r="H101" s="213" t="s">
        <v>22</v>
      </c>
      <c r="I101" s="214"/>
      <c r="J101" s="210"/>
      <c r="K101" s="210"/>
      <c r="L101" s="215"/>
      <c r="M101" s="216"/>
      <c r="N101" s="217"/>
      <c r="O101" s="217"/>
      <c r="P101" s="217"/>
      <c r="Q101" s="217"/>
      <c r="R101" s="217"/>
      <c r="S101" s="217"/>
      <c r="T101" s="218"/>
      <c r="AT101" s="219" t="s">
        <v>260</v>
      </c>
      <c r="AU101" s="219" t="s">
        <v>89</v>
      </c>
      <c r="AV101" s="10" t="s">
        <v>24</v>
      </c>
      <c r="AW101" s="10" t="s">
        <v>43</v>
      </c>
      <c r="AX101" s="10" t="s">
        <v>80</v>
      </c>
      <c r="AY101" s="219" t="s">
        <v>159</v>
      </c>
    </row>
    <row r="102" spans="2:65" s="11" customFormat="1" ht="13.5">
      <c r="B102" s="220"/>
      <c r="C102" s="221"/>
      <c r="D102" s="194" t="s">
        <v>260</v>
      </c>
      <c r="E102" s="222" t="s">
        <v>22</v>
      </c>
      <c r="F102" s="223" t="s">
        <v>542</v>
      </c>
      <c r="G102" s="221"/>
      <c r="H102" s="224">
        <v>104.2</v>
      </c>
      <c r="I102" s="225"/>
      <c r="J102" s="221"/>
      <c r="K102" s="221"/>
      <c r="L102" s="226"/>
      <c r="M102" s="227"/>
      <c r="N102" s="228"/>
      <c r="O102" s="228"/>
      <c r="P102" s="228"/>
      <c r="Q102" s="228"/>
      <c r="R102" s="228"/>
      <c r="S102" s="228"/>
      <c r="T102" s="229"/>
      <c r="AT102" s="230" t="s">
        <v>260</v>
      </c>
      <c r="AU102" s="230" t="s">
        <v>89</v>
      </c>
      <c r="AV102" s="11" t="s">
        <v>89</v>
      </c>
      <c r="AW102" s="11" t="s">
        <v>43</v>
      </c>
      <c r="AX102" s="11" t="s">
        <v>80</v>
      </c>
      <c r="AY102" s="230" t="s">
        <v>159</v>
      </c>
    </row>
    <row r="103" spans="2:65" s="10" customFormat="1" ht="13.5">
      <c r="B103" s="209"/>
      <c r="C103" s="210"/>
      <c r="D103" s="194" t="s">
        <v>260</v>
      </c>
      <c r="E103" s="211" t="s">
        <v>22</v>
      </c>
      <c r="F103" s="212" t="s">
        <v>543</v>
      </c>
      <c r="G103" s="210"/>
      <c r="H103" s="213" t="s">
        <v>22</v>
      </c>
      <c r="I103" s="214"/>
      <c r="J103" s="210"/>
      <c r="K103" s="210"/>
      <c r="L103" s="215"/>
      <c r="M103" s="216"/>
      <c r="N103" s="217"/>
      <c r="O103" s="217"/>
      <c r="P103" s="217"/>
      <c r="Q103" s="217"/>
      <c r="R103" s="217"/>
      <c r="S103" s="217"/>
      <c r="T103" s="218"/>
      <c r="AT103" s="219" t="s">
        <v>260</v>
      </c>
      <c r="AU103" s="219" t="s">
        <v>89</v>
      </c>
      <c r="AV103" s="10" t="s">
        <v>24</v>
      </c>
      <c r="AW103" s="10" t="s">
        <v>43</v>
      </c>
      <c r="AX103" s="10" t="s">
        <v>80</v>
      </c>
      <c r="AY103" s="219" t="s">
        <v>159</v>
      </c>
    </row>
    <row r="104" spans="2:65" s="11" customFormat="1" ht="13.5">
      <c r="B104" s="220"/>
      <c r="C104" s="221"/>
      <c r="D104" s="194" t="s">
        <v>260</v>
      </c>
      <c r="E104" s="222" t="s">
        <v>22</v>
      </c>
      <c r="F104" s="223" t="s">
        <v>544</v>
      </c>
      <c r="G104" s="221"/>
      <c r="H104" s="224">
        <v>4</v>
      </c>
      <c r="I104" s="225"/>
      <c r="J104" s="221"/>
      <c r="K104" s="221"/>
      <c r="L104" s="226"/>
      <c r="M104" s="227"/>
      <c r="N104" s="228"/>
      <c r="O104" s="228"/>
      <c r="P104" s="228"/>
      <c r="Q104" s="228"/>
      <c r="R104" s="228"/>
      <c r="S104" s="228"/>
      <c r="T104" s="229"/>
      <c r="AT104" s="230" t="s">
        <v>260</v>
      </c>
      <c r="AU104" s="230" t="s">
        <v>89</v>
      </c>
      <c r="AV104" s="11" t="s">
        <v>89</v>
      </c>
      <c r="AW104" s="11" t="s">
        <v>43</v>
      </c>
      <c r="AX104" s="11" t="s">
        <v>80</v>
      </c>
      <c r="AY104" s="230" t="s">
        <v>159</v>
      </c>
    </row>
    <row r="105" spans="2:65" s="12" customFormat="1" ht="13.5">
      <c r="B105" s="231"/>
      <c r="C105" s="232"/>
      <c r="D105" s="197" t="s">
        <v>260</v>
      </c>
      <c r="E105" s="233" t="s">
        <v>22</v>
      </c>
      <c r="F105" s="234" t="s">
        <v>266</v>
      </c>
      <c r="G105" s="232"/>
      <c r="H105" s="235">
        <v>108.2</v>
      </c>
      <c r="I105" s="236"/>
      <c r="J105" s="232"/>
      <c r="K105" s="232"/>
      <c r="L105" s="237"/>
      <c r="M105" s="238"/>
      <c r="N105" s="239"/>
      <c r="O105" s="239"/>
      <c r="P105" s="239"/>
      <c r="Q105" s="239"/>
      <c r="R105" s="239"/>
      <c r="S105" s="239"/>
      <c r="T105" s="240"/>
      <c r="AT105" s="241" t="s">
        <v>260</v>
      </c>
      <c r="AU105" s="241" t="s">
        <v>89</v>
      </c>
      <c r="AV105" s="12" t="s">
        <v>165</v>
      </c>
      <c r="AW105" s="12" t="s">
        <v>43</v>
      </c>
      <c r="AX105" s="12" t="s">
        <v>24</v>
      </c>
      <c r="AY105" s="241" t="s">
        <v>159</v>
      </c>
    </row>
    <row r="106" spans="2:65" s="1" customFormat="1" ht="22.5" customHeight="1">
      <c r="B106" s="40"/>
      <c r="C106" s="182" t="s">
        <v>165</v>
      </c>
      <c r="D106" s="182" t="s">
        <v>160</v>
      </c>
      <c r="E106" s="183" t="s">
        <v>553</v>
      </c>
      <c r="F106" s="184" t="s">
        <v>554</v>
      </c>
      <c r="G106" s="185" t="s">
        <v>555</v>
      </c>
      <c r="H106" s="186">
        <v>1776</v>
      </c>
      <c r="I106" s="187"/>
      <c r="J106" s="188">
        <f>ROUND(I106*H106,2)</f>
        <v>0</v>
      </c>
      <c r="K106" s="184" t="s">
        <v>164</v>
      </c>
      <c r="L106" s="60"/>
      <c r="M106" s="189" t="s">
        <v>22</v>
      </c>
      <c r="N106" s="190" t="s">
        <v>51</v>
      </c>
      <c r="O106" s="41"/>
      <c r="P106" s="191">
        <f>O106*H106</f>
        <v>0</v>
      </c>
      <c r="Q106" s="191">
        <v>1.2E-4</v>
      </c>
      <c r="R106" s="191">
        <f>Q106*H106</f>
        <v>0.21312</v>
      </c>
      <c r="S106" s="191">
        <v>0</v>
      </c>
      <c r="T106" s="192">
        <f>S106*H106</f>
        <v>0</v>
      </c>
      <c r="AR106" s="23" t="s">
        <v>165</v>
      </c>
      <c r="AT106" s="23" t="s">
        <v>160</v>
      </c>
      <c r="AU106" s="23" t="s">
        <v>89</v>
      </c>
      <c r="AY106" s="23" t="s">
        <v>159</v>
      </c>
      <c r="BE106" s="193">
        <f>IF(N106="základní",J106,0)</f>
        <v>0</v>
      </c>
      <c r="BF106" s="193">
        <f>IF(N106="snížená",J106,0)</f>
        <v>0</v>
      </c>
      <c r="BG106" s="193">
        <f>IF(N106="zákl. přenesená",J106,0)</f>
        <v>0</v>
      </c>
      <c r="BH106" s="193">
        <f>IF(N106="sníž. přenesená",J106,0)</f>
        <v>0</v>
      </c>
      <c r="BI106" s="193">
        <f>IF(N106="nulová",J106,0)</f>
        <v>0</v>
      </c>
      <c r="BJ106" s="23" t="s">
        <v>24</v>
      </c>
      <c r="BK106" s="193">
        <f>ROUND(I106*H106,2)</f>
        <v>0</v>
      </c>
      <c r="BL106" s="23" t="s">
        <v>165</v>
      </c>
      <c r="BM106" s="23" t="s">
        <v>556</v>
      </c>
    </row>
    <row r="107" spans="2:65" s="1" customFormat="1" ht="256.5">
      <c r="B107" s="40"/>
      <c r="C107" s="62"/>
      <c r="D107" s="194" t="s">
        <v>166</v>
      </c>
      <c r="E107" s="62"/>
      <c r="F107" s="195" t="s">
        <v>557</v>
      </c>
      <c r="G107" s="62"/>
      <c r="H107" s="62"/>
      <c r="I107" s="155"/>
      <c r="J107" s="62"/>
      <c r="K107" s="62"/>
      <c r="L107" s="60"/>
      <c r="M107" s="196"/>
      <c r="N107" s="41"/>
      <c r="O107" s="41"/>
      <c r="P107" s="41"/>
      <c r="Q107" s="41"/>
      <c r="R107" s="41"/>
      <c r="S107" s="41"/>
      <c r="T107" s="77"/>
      <c r="AT107" s="23" t="s">
        <v>166</v>
      </c>
      <c r="AU107" s="23" t="s">
        <v>89</v>
      </c>
    </row>
    <row r="108" spans="2:65" s="10" customFormat="1" ht="13.5">
      <c r="B108" s="209"/>
      <c r="C108" s="210"/>
      <c r="D108" s="194" t="s">
        <v>260</v>
      </c>
      <c r="E108" s="211" t="s">
        <v>22</v>
      </c>
      <c r="F108" s="212" t="s">
        <v>558</v>
      </c>
      <c r="G108" s="210"/>
      <c r="H108" s="213" t="s">
        <v>22</v>
      </c>
      <c r="I108" s="214"/>
      <c r="J108" s="210"/>
      <c r="K108" s="210"/>
      <c r="L108" s="215"/>
      <c r="M108" s="216"/>
      <c r="N108" s="217"/>
      <c r="O108" s="217"/>
      <c r="P108" s="217"/>
      <c r="Q108" s="217"/>
      <c r="R108" s="217"/>
      <c r="S108" s="217"/>
      <c r="T108" s="218"/>
      <c r="AT108" s="219" t="s">
        <v>260</v>
      </c>
      <c r="AU108" s="219" t="s">
        <v>89</v>
      </c>
      <c r="AV108" s="10" t="s">
        <v>24</v>
      </c>
      <c r="AW108" s="10" t="s">
        <v>43</v>
      </c>
      <c r="AX108" s="10" t="s">
        <v>80</v>
      </c>
      <c r="AY108" s="219" t="s">
        <v>159</v>
      </c>
    </row>
    <row r="109" spans="2:65" s="11" customFormat="1" ht="13.5">
      <c r="B109" s="220"/>
      <c r="C109" s="221"/>
      <c r="D109" s="197" t="s">
        <v>260</v>
      </c>
      <c r="E109" s="242" t="s">
        <v>22</v>
      </c>
      <c r="F109" s="243" t="s">
        <v>559</v>
      </c>
      <c r="G109" s="221"/>
      <c r="H109" s="244">
        <v>1776</v>
      </c>
      <c r="I109" s="225"/>
      <c r="J109" s="221"/>
      <c r="K109" s="221"/>
      <c r="L109" s="226"/>
      <c r="M109" s="227"/>
      <c r="N109" s="228"/>
      <c r="O109" s="228"/>
      <c r="P109" s="228"/>
      <c r="Q109" s="228"/>
      <c r="R109" s="228"/>
      <c r="S109" s="228"/>
      <c r="T109" s="229"/>
      <c r="AT109" s="230" t="s">
        <v>260</v>
      </c>
      <c r="AU109" s="230" t="s">
        <v>89</v>
      </c>
      <c r="AV109" s="11" t="s">
        <v>89</v>
      </c>
      <c r="AW109" s="11" t="s">
        <v>43</v>
      </c>
      <c r="AX109" s="11" t="s">
        <v>24</v>
      </c>
      <c r="AY109" s="230" t="s">
        <v>159</v>
      </c>
    </row>
    <row r="110" spans="2:65" s="1" customFormat="1" ht="31.5" customHeight="1">
      <c r="B110" s="40"/>
      <c r="C110" s="182" t="s">
        <v>185</v>
      </c>
      <c r="D110" s="182" t="s">
        <v>160</v>
      </c>
      <c r="E110" s="183" t="s">
        <v>560</v>
      </c>
      <c r="F110" s="184" t="s">
        <v>561</v>
      </c>
      <c r="G110" s="185" t="s">
        <v>562</v>
      </c>
      <c r="H110" s="186">
        <v>74</v>
      </c>
      <c r="I110" s="187"/>
      <c r="J110" s="188">
        <f>ROUND(I110*H110,2)</f>
        <v>0</v>
      </c>
      <c r="K110" s="184" t="s">
        <v>164</v>
      </c>
      <c r="L110" s="60"/>
      <c r="M110" s="189" t="s">
        <v>22</v>
      </c>
      <c r="N110" s="190" t="s">
        <v>51</v>
      </c>
      <c r="O110" s="41"/>
      <c r="P110" s="191">
        <f>O110*H110</f>
        <v>0</v>
      </c>
      <c r="Q110" s="191">
        <v>0</v>
      </c>
      <c r="R110" s="191">
        <f>Q110*H110</f>
        <v>0</v>
      </c>
      <c r="S110" s="191">
        <v>0</v>
      </c>
      <c r="T110" s="192">
        <f>S110*H110</f>
        <v>0</v>
      </c>
      <c r="AR110" s="23" t="s">
        <v>165</v>
      </c>
      <c r="AT110" s="23" t="s">
        <v>160</v>
      </c>
      <c r="AU110" s="23" t="s">
        <v>89</v>
      </c>
      <c r="AY110" s="23" t="s">
        <v>159</v>
      </c>
      <c r="BE110" s="193">
        <f>IF(N110="základní",J110,0)</f>
        <v>0</v>
      </c>
      <c r="BF110" s="193">
        <f>IF(N110="snížená",J110,0)</f>
        <v>0</v>
      </c>
      <c r="BG110" s="193">
        <f>IF(N110="zákl. přenesená",J110,0)</f>
        <v>0</v>
      </c>
      <c r="BH110" s="193">
        <f>IF(N110="sníž. přenesená",J110,0)</f>
        <v>0</v>
      </c>
      <c r="BI110" s="193">
        <f>IF(N110="nulová",J110,0)</f>
        <v>0</v>
      </c>
      <c r="BJ110" s="23" t="s">
        <v>24</v>
      </c>
      <c r="BK110" s="193">
        <f>ROUND(I110*H110,2)</f>
        <v>0</v>
      </c>
      <c r="BL110" s="23" t="s">
        <v>165</v>
      </c>
      <c r="BM110" s="23" t="s">
        <v>563</v>
      </c>
    </row>
    <row r="111" spans="2:65" s="1" customFormat="1" ht="54">
      <c r="B111" s="40"/>
      <c r="C111" s="62"/>
      <c r="D111" s="194" t="s">
        <v>166</v>
      </c>
      <c r="E111" s="62"/>
      <c r="F111" s="195" t="s">
        <v>564</v>
      </c>
      <c r="G111" s="62"/>
      <c r="H111" s="62"/>
      <c r="I111" s="155"/>
      <c r="J111" s="62"/>
      <c r="K111" s="62"/>
      <c r="L111" s="60"/>
      <c r="M111" s="196"/>
      <c r="N111" s="41"/>
      <c r="O111" s="41"/>
      <c r="P111" s="41"/>
      <c r="Q111" s="41"/>
      <c r="R111" s="41"/>
      <c r="S111" s="41"/>
      <c r="T111" s="77"/>
      <c r="AT111" s="23" t="s">
        <v>166</v>
      </c>
      <c r="AU111" s="23" t="s">
        <v>89</v>
      </c>
    </row>
    <row r="112" spans="2:65" s="10" customFormat="1" ht="13.5">
      <c r="B112" s="209"/>
      <c r="C112" s="210"/>
      <c r="D112" s="194" t="s">
        <v>260</v>
      </c>
      <c r="E112" s="211" t="s">
        <v>22</v>
      </c>
      <c r="F112" s="212" t="s">
        <v>558</v>
      </c>
      <c r="G112" s="210"/>
      <c r="H112" s="213" t="s">
        <v>22</v>
      </c>
      <c r="I112" s="214"/>
      <c r="J112" s="210"/>
      <c r="K112" s="210"/>
      <c r="L112" s="215"/>
      <c r="M112" s="216"/>
      <c r="N112" s="217"/>
      <c r="O112" s="217"/>
      <c r="P112" s="217"/>
      <c r="Q112" s="217"/>
      <c r="R112" s="217"/>
      <c r="S112" s="217"/>
      <c r="T112" s="218"/>
      <c r="AT112" s="219" t="s">
        <v>260</v>
      </c>
      <c r="AU112" s="219" t="s">
        <v>89</v>
      </c>
      <c r="AV112" s="10" t="s">
        <v>24</v>
      </c>
      <c r="AW112" s="10" t="s">
        <v>43</v>
      </c>
      <c r="AX112" s="10" t="s">
        <v>80</v>
      </c>
      <c r="AY112" s="219" t="s">
        <v>159</v>
      </c>
    </row>
    <row r="113" spans="2:65" s="11" customFormat="1" ht="13.5">
      <c r="B113" s="220"/>
      <c r="C113" s="221"/>
      <c r="D113" s="197" t="s">
        <v>260</v>
      </c>
      <c r="E113" s="242" t="s">
        <v>22</v>
      </c>
      <c r="F113" s="243" t="s">
        <v>352</v>
      </c>
      <c r="G113" s="221"/>
      <c r="H113" s="244">
        <v>74</v>
      </c>
      <c r="I113" s="225"/>
      <c r="J113" s="221"/>
      <c r="K113" s="221"/>
      <c r="L113" s="226"/>
      <c r="M113" s="227"/>
      <c r="N113" s="228"/>
      <c r="O113" s="228"/>
      <c r="P113" s="228"/>
      <c r="Q113" s="228"/>
      <c r="R113" s="228"/>
      <c r="S113" s="228"/>
      <c r="T113" s="229"/>
      <c r="AT113" s="230" t="s">
        <v>260</v>
      </c>
      <c r="AU113" s="230" t="s">
        <v>89</v>
      </c>
      <c r="AV113" s="11" t="s">
        <v>89</v>
      </c>
      <c r="AW113" s="11" t="s">
        <v>43</v>
      </c>
      <c r="AX113" s="11" t="s">
        <v>24</v>
      </c>
      <c r="AY113" s="230" t="s">
        <v>159</v>
      </c>
    </row>
    <row r="114" spans="2:65" s="1" customFormat="1" ht="31.5" customHeight="1">
      <c r="B114" s="40"/>
      <c r="C114" s="182" t="s">
        <v>178</v>
      </c>
      <c r="D114" s="182" t="s">
        <v>160</v>
      </c>
      <c r="E114" s="183" t="s">
        <v>565</v>
      </c>
      <c r="F114" s="184" t="s">
        <v>566</v>
      </c>
      <c r="G114" s="185" t="s">
        <v>200</v>
      </c>
      <c r="H114" s="186">
        <v>144.9</v>
      </c>
      <c r="I114" s="187"/>
      <c r="J114" s="188">
        <f>ROUND(I114*H114,2)</f>
        <v>0</v>
      </c>
      <c r="K114" s="184" t="s">
        <v>164</v>
      </c>
      <c r="L114" s="60"/>
      <c r="M114" s="189" t="s">
        <v>22</v>
      </c>
      <c r="N114" s="190" t="s">
        <v>51</v>
      </c>
      <c r="O114" s="41"/>
      <c r="P114" s="191">
        <f>O114*H114</f>
        <v>0</v>
      </c>
      <c r="Q114" s="191">
        <v>4.147E-2</v>
      </c>
      <c r="R114" s="191">
        <f>Q114*H114</f>
        <v>6.0090029999999999</v>
      </c>
      <c r="S114" s="191">
        <v>0</v>
      </c>
      <c r="T114" s="192">
        <f>S114*H114</f>
        <v>0</v>
      </c>
      <c r="AR114" s="23" t="s">
        <v>165</v>
      </c>
      <c r="AT114" s="23" t="s">
        <v>160</v>
      </c>
      <c r="AU114" s="23" t="s">
        <v>89</v>
      </c>
      <c r="AY114" s="23" t="s">
        <v>159</v>
      </c>
      <c r="BE114" s="193">
        <f>IF(N114="základní",J114,0)</f>
        <v>0</v>
      </c>
      <c r="BF114" s="193">
        <f>IF(N114="snížená",J114,0)</f>
        <v>0</v>
      </c>
      <c r="BG114" s="193">
        <f>IF(N114="zákl. přenesená",J114,0)</f>
        <v>0</v>
      </c>
      <c r="BH114" s="193">
        <f>IF(N114="sníž. přenesená",J114,0)</f>
        <v>0</v>
      </c>
      <c r="BI114" s="193">
        <f>IF(N114="nulová",J114,0)</f>
        <v>0</v>
      </c>
      <c r="BJ114" s="23" t="s">
        <v>24</v>
      </c>
      <c r="BK114" s="193">
        <f>ROUND(I114*H114,2)</f>
        <v>0</v>
      </c>
      <c r="BL114" s="23" t="s">
        <v>165</v>
      </c>
      <c r="BM114" s="23" t="s">
        <v>567</v>
      </c>
    </row>
    <row r="115" spans="2:65" s="11" customFormat="1" ht="13.5">
      <c r="B115" s="220"/>
      <c r="C115" s="221"/>
      <c r="D115" s="197" t="s">
        <v>260</v>
      </c>
      <c r="E115" s="242" t="s">
        <v>22</v>
      </c>
      <c r="F115" s="243" t="s">
        <v>568</v>
      </c>
      <c r="G115" s="221"/>
      <c r="H115" s="244">
        <v>144.9</v>
      </c>
      <c r="I115" s="225"/>
      <c r="J115" s="221"/>
      <c r="K115" s="221"/>
      <c r="L115" s="226"/>
      <c r="M115" s="227"/>
      <c r="N115" s="228"/>
      <c r="O115" s="228"/>
      <c r="P115" s="228"/>
      <c r="Q115" s="228"/>
      <c r="R115" s="228"/>
      <c r="S115" s="228"/>
      <c r="T115" s="229"/>
      <c r="AT115" s="230" t="s">
        <v>260</v>
      </c>
      <c r="AU115" s="230" t="s">
        <v>89</v>
      </c>
      <c r="AV115" s="11" t="s">
        <v>89</v>
      </c>
      <c r="AW115" s="11" t="s">
        <v>43</v>
      </c>
      <c r="AX115" s="11" t="s">
        <v>24</v>
      </c>
      <c r="AY115" s="230" t="s">
        <v>159</v>
      </c>
    </row>
    <row r="116" spans="2:65" s="1" customFormat="1" ht="44.25" customHeight="1">
      <c r="B116" s="40"/>
      <c r="C116" s="182" t="s">
        <v>192</v>
      </c>
      <c r="D116" s="182" t="s">
        <v>160</v>
      </c>
      <c r="E116" s="183" t="s">
        <v>569</v>
      </c>
      <c r="F116" s="184" t="s">
        <v>570</v>
      </c>
      <c r="G116" s="185" t="s">
        <v>200</v>
      </c>
      <c r="H116" s="186">
        <v>989.8</v>
      </c>
      <c r="I116" s="187"/>
      <c r="J116" s="188">
        <f>ROUND(I116*H116,2)</f>
        <v>0</v>
      </c>
      <c r="K116" s="184" t="s">
        <v>164</v>
      </c>
      <c r="L116" s="60"/>
      <c r="M116" s="189" t="s">
        <v>22</v>
      </c>
      <c r="N116" s="190" t="s">
        <v>51</v>
      </c>
      <c r="O116" s="41"/>
      <c r="P116" s="191">
        <f>O116*H116</f>
        <v>0</v>
      </c>
      <c r="Q116" s="191">
        <v>4.0000000000000003E-5</v>
      </c>
      <c r="R116" s="191">
        <f>Q116*H116</f>
        <v>3.9592000000000002E-2</v>
      </c>
      <c r="S116" s="191">
        <v>0</v>
      </c>
      <c r="T116" s="192">
        <f>S116*H116</f>
        <v>0</v>
      </c>
      <c r="AR116" s="23" t="s">
        <v>165</v>
      </c>
      <c r="AT116" s="23" t="s">
        <v>160</v>
      </c>
      <c r="AU116" s="23" t="s">
        <v>89</v>
      </c>
      <c r="AY116" s="23" t="s">
        <v>159</v>
      </c>
      <c r="BE116" s="193">
        <f>IF(N116="základní",J116,0)</f>
        <v>0</v>
      </c>
      <c r="BF116" s="193">
        <f>IF(N116="snížená",J116,0)</f>
        <v>0</v>
      </c>
      <c r="BG116" s="193">
        <f>IF(N116="zákl. přenesená",J116,0)</f>
        <v>0</v>
      </c>
      <c r="BH116" s="193">
        <f>IF(N116="sníž. přenesená",J116,0)</f>
        <v>0</v>
      </c>
      <c r="BI116" s="193">
        <f>IF(N116="nulová",J116,0)</f>
        <v>0</v>
      </c>
      <c r="BJ116" s="23" t="s">
        <v>24</v>
      </c>
      <c r="BK116" s="193">
        <f>ROUND(I116*H116,2)</f>
        <v>0</v>
      </c>
      <c r="BL116" s="23" t="s">
        <v>165</v>
      </c>
      <c r="BM116" s="23" t="s">
        <v>571</v>
      </c>
    </row>
    <row r="117" spans="2:65" s="11" customFormat="1" ht="13.5">
      <c r="B117" s="220"/>
      <c r="C117" s="221"/>
      <c r="D117" s="197" t="s">
        <v>260</v>
      </c>
      <c r="E117" s="242" t="s">
        <v>22</v>
      </c>
      <c r="F117" s="243" t="s">
        <v>572</v>
      </c>
      <c r="G117" s="221"/>
      <c r="H117" s="244">
        <v>989.8</v>
      </c>
      <c r="I117" s="225"/>
      <c r="J117" s="221"/>
      <c r="K117" s="221"/>
      <c r="L117" s="226"/>
      <c r="M117" s="227"/>
      <c r="N117" s="228"/>
      <c r="O117" s="228"/>
      <c r="P117" s="228"/>
      <c r="Q117" s="228"/>
      <c r="R117" s="228"/>
      <c r="S117" s="228"/>
      <c r="T117" s="229"/>
      <c r="AT117" s="230" t="s">
        <v>260</v>
      </c>
      <c r="AU117" s="230" t="s">
        <v>89</v>
      </c>
      <c r="AV117" s="11" t="s">
        <v>89</v>
      </c>
      <c r="AW117" s="11" t="s">
        <v>43</v>
      </c>
      <c r="AX117" s="11" t="s">
        <v>24</v>
      </c>
      <c r="AY117" s="230" t="s">
        <v>159</v>
      </c>
    </row>
    <row r="118" spans="2:65" s="1" customFormat="1" ht="31.5" customHeight="1">
      <c r="B118" s="40"/>
      <c r="C118" s="182" t="s">
        <v>183</v>
      </c>
      <c r="D118" s="182" t="s">
        <v>160</v>
      </c>
      <c r="E118" s="183" t="s">
        <v>573</v>
      </c>
      <c r="F118" s="184" t="s">
        <v>574</v>
      </c>
      <c r="G118" s="185" t="s">
        <v>163</v>
      </c>
      <c r="H118" s="186">
        <v>151</v>
      </c>
      <c r="I118" s="187"/>
      <c r="J118" s="188">
        <f>ROUND(I118*H118,2)</f>
        <v>0</v>
      </c>
      <c r="K118" s="184" t="s">
        <v>164</v>
      </c>
      <c r="L118" s="60"/>
      <c r="M118" s="189" t="s">
        <v>22</v>
      </c>
      <c r="N118" s="190" t="s">
        <v>51</v>
      </c>
      <c r="O118" s="41"/>
      <c r="P118" s="191">
        <f>O118*H118</f>
        <v>0</v>
      </c>
      <c r="Q118" s="191">
        <v>6.3039999999999999E-2</v>
      </c>
      <c r="R118" s="191">
        <f>Q118*H118</f>
        <v>9.5190400000000004</v>
      </c>
      <c r="S118" s="191">
        <v>0</v>
      </c>
      <c r="T118" s="192">
        <f>S118*H118</f>
        <v>0</v>
      </c>
      <c r="AR118" s="23" t="s">
        <v>165</v>
      </c>
      <c r="AT118" s="23" t="s">
        <v>160</v>
      </c>
      <c r="AU118" s="23" t="s">
        <v>89</v>
      </c>
      <c r="AY118" s="23" t="s">
        <v>159</v>
      </c>
      <c r="BE118" s="193">
        <f>IF(N118="základní",J118,0)</f>
        <v>0</v>
      </c>
      <c r="BF118" s="193">
        <f>IF(N118="snížená",J118,0)</f>
        <v>0</v>
      </c>
      <c r="BG118" s="193">
        <f>IF(N118="zákl. přenesená",J118,0)</f>
        <v>0</v>
      </c>
      <c r="BH118" s="193">
        <f>IF(N118="sníž. přenesená",J118,0)</f>
        <v>0</v>
      </c>
      <c r="BI118" s="193">
        <f>IF(N118="nulová",J118,0)</f>
        <v>0</v>
      </c>
      <c r="BJ118" s="23" t="s">
        <v>24</v>
      </c>
      <c r="BK118" s="193">
        <f>ROUND(I118*H118,2)</f>
        <v>0</v>
      </c>
      <c r="BL118" s="23" t="s">
        <v>165</v>
      </c>
      <c r="BM118" s="23" t="s">
        <v>575</v>
      </c>
    </row>
    <row r="119" spans="2:65" s="11" customFormat="1" ht="13.5">
      <c r="B119" s="220"/>
      <c r="C119" s="221"/>
      <c r="D119" s="197" t="s">
        <v>260</v>
      </c>
      <c r="E119" s="242" t="s">
        <v>22</v>
      </c>
      <c r="F119" s="243" t="s">
        <v>576</v>
      </c>
      <c r="G119" s="221"/>
      <c r="H119" s="244">
        <v>151</v>
      </c>
      <c r="I119" s="225"/>
      <c r="J119" s="221"/>
      <c r="K119" s="221"/>
      <c r="L119" s="226"/>
      <c r="M119" s="227"/>
      <c r="N119" s="228"/>
      <c r="O119" s="228"/>
      <c r="P119" s="228"/>
      <c r="Q119" s="228"/>
      <c r="R119" s="228"/>
      <c r="S119" s="228"/>
      <c r="T119" s="229"/>
      <c r="AT119" s="230" t="s">
        <v>260</v>
      </c>
      <c r="AU119" s="230" t="s">
        <v>89</v>
      </c>
      <c r="AV119" s="11" t="s">
        <v>89</v>
      </c>
      <c r="AW119" s="11" t="s">
        <v>43</v>
      </c>
      <c r="AX119" s="11" t="s">
        <v>24</v>
      </c>
      <c r="AY119" s="230" t="s">
        <v>159</v>
      </c>
    </row>
    <row r="120" spans="2:65" s="1" customFormat="1" ht="22.5" customHeight="1">
      <c r="B120" s="40"/>
      <c r="C120" s="182" t="s">
        <v>204</v>
      </c>
      <c r="D120" s="182" t="s">
        <v>160</v>
      </c>
      <c r="E120" s="183" t="s">
        <v>577</v>
      </c>
      <c r="F120" s="184" t="s">
        <v>578</v>
      </c>
      <c r="G120" s="185" t="s">
        <v>163</v>
      </c>
      <c r="H120" s="186">
        <v>453</v>
      </c>
      <c r="I120" s="187"/>
      <c r="J120" s="188">
        <f>ROUND(I120*H120,2)</f>
        <v>0</v>
      </c>
      <c r="K120" s="184" t="s">
        <v>22</v>
      </c>
      <c r="L120" s="60"/>
      <c r="M120" s="189" t="s">
        <v>22</v>
      </c>
      <c r="N120" s="190" t="s">
        <v>51</v>
      </c>
      <c r="O120" s="41"/>
      <c r="P120" s="191">
        <f>O120*H120</f>
        <v>0</v>
      </c>
      <c r="Q120" s="191">
        <v>2.2579999999999999E-2</v>
      </c>
      <c r="R120" s="191">
        <f>Q120*H120</f>
        <v>10.22874</v>
      </c>
      <c r="S120" s="191">
        <v>0</v>
      </c>
      <c r="T120" s="192">
        <f>S120*H120</f>
        <v>0</v>
      </c>
      <c r="AR120" s="23" t="s">
        <v>165</v>
      </c>
      <c r="AT120" s="23" t="s">
        <v>160</v>
      </c>
      <c r="AU120" s="23" t="s">
        <v>89</v>
      </c>
      <c r="AY120" s="23" t="s">
        <v>159</v>
      </c>
      <c r="BE120" s="193">
        <f>IF(N120="základní",J120,0)</f>
        <v>0</v>
      </c>
      <c r="BF120" s="193">
        <f>IF(N120="snížená",J120,0)</f>
        <v>0</v>
      </c>
      <c r="BG120" s="193">
        <f>IF(N120="zákl. přenesená",J120,0)</f>
        <v>0</v>
      </c>
      <c r="BH120" s="193">
        <f>IF(N120="sníž. přenesená",J120,0)</f>
        <v>0</v>
      </c>
      <c r="BI120" s="193">
        <f>IF(N120="nulová",J120,0)</f>
        <v>0</v>
      </c>
      <c r="BJ120" s="23" t="s">
        <v>24</v>
      </c>
      <c r="BK120" s="193">
        <f>ROUND(I120*H120,2)</f>
        <v>0</v>
      </c>
      <c r="BL120" s="23" t="s">
        <v>165</v>
      </c>
      <c r="BM120" s="23" t="s">
        <v>579</v>
      </c>
    </row>
    <row r="121" spans="2:65" s="10" customFormat="1" ht="13.5">
      <c r="B121" s="209"/>
      <c r="C121" s="210"/>
      <c r="D121" s="194" t="s">
        <v>260</v>
      </c>
      <c r="E121" s="211" t="s">
        <v>22</v>
      </c>
      <c r="F121" s="212" t="s">
        <v>580</v>
      </c>
      <c r="G121" s="210"/>
      <c r="H121" s="213" t="s">
        <v>22</v>
      </c>
      <c r="I121" s="214"/>
      <c r="J121" s="210"/>
      <c r="K121" s="210"/>
      <c r="L121" s="215"/>
      <c r="M121" s="216"/>
      <c r="N121" s="217"/>
      <c r="O121" s="217"/>
      <c r="P121" s="217"/>
      <c r="Q121" s="217"/>
      <c r="R121" s="217"/>
      <c r="S121" s="217"/>
      <c r="T121" s="218"/>
      <c r="AT121" s="219" t="s">
        <v>260</v>
      </c>
      <c r="AU121" s="219" t="s">
        <v>89</v>
      </c>
      <c r="AV121" s="10" t="s">
        <v>24</v>
      </c>
      <c r="AW121" s="10" t="s">
        <v>43</v>
      </c>
      <c r="AX121" s="10" t="s">
        <v>80</v>
      </c>
      <c r="AY121" s="219" t="s">
        <v>159</v>
      </c>
    </row>
    <row r="122" spans="2:65" s="11" customFormat="1" ht="13.5">
      <c r="B122" s="220"/>
      <c r="C122" s="221"/>
      <c r="D122" s="197" t="s">
        <v>260</v>
      </c>
      <c r="E122" s="242" t="s">
        <v>22</v>
      </c>
      <c r="F122" s="243" t="s">
        <v>581</v>
      </c>
      <c r="G122" s="221"/>
      <c r="H122" s="244">
        <v>453</v>
      </c>
      <c r="I122" s="225"/>
      <c r="J122" s="221"/>
      <c r="K122" s="221"/>
      <c r="L122" s="226"/>
      <c r="M122" s="227"/>
      <c r="N122" s="228"/>
      <c r="O122" s="228"/>
      <c r="P122" s="228"/>
      <c r="Q122" s="228"/>
      <c r="R122" s="228"/>
      <c r="S122" s="228"/>
      <c r="T122" s="229"/>
      <c r="AT122" s="230" t="s">
        <v>260</v>
      </c>
      <c r="AU122" s="230" t="s">
        <v>89</v>
      </c>
      <c r="AV122" s="11" t="s">
        <v>89</v>
      </c>
      <c r="AW122" s="11" t="s">
        <v>43</v>
      </c>
      <c r="AX122" s="11" t="s">
        <v>24</v>
      </c>
      <c r="AY122" s="230" t="s">
        <v>159</v>
      </c>
    </row>
    <row r="123" spans="2:65" s="1" customFormat="1" ht="31.5" customHeight="1">
      <c r="B123" s="40"/>
      <c r="C123" s="182" t="s">
        <v>29</v>
      </c>
      <c r="D123" s="182" t="s">
        <v>160</v>
      </c>
      <c r="E123" s="183" t="s">
        <v>582</v>
      </c>
      <c r="F123" s="184" t="s">
        <v>583</v>
      </c>
      <c r="G123" s="185" t="s">
        <v>163</v>
      </c>
      <c r="H123" s="186">
        <v>2494.8000000000002</v>
      </c>
      <c r="I123" s="187"/>
      <c r="J123" s="188">
        <f>ROUND(I123*H123,2)</f>
        <v>0</v>
      </c>
      <c r="K123" s="184" t="s">
        <v>164</v>
      </c>
      <c r="L123" s="60"/>
      <c r="M123" s="189" t="s">
        <v>22</v>
      </c>
      <c r="N123" s="190" t="s">
        <v>51</v>
      </c>
      <c r="O123" s="41"/>
      <c r="P123" s="191">
        <f>O123*H123</f>
        <v>0</v>
      </c>
      <c r="Q123" s="191">
        <v>6.6790000000000002E-2</v>
      </c>
      <c r="R123" s="191">
        <f>Q123*H123</f>
        <v>166.62769200000002</v>
      </c>
      <c r="S123" s="191">
        <v>0</v>
      </c>
      <c r="T123" s="192">
        <f>S123*H123</f>
        <v>0</v>
      </c>
      <c r="AR123" s="23" t="s">
        <v>165</v>
      </c>
      <c r="AT123" s="23" t="s">
        <v>160</v>
      </c>
      <c r="AU123" s="23" t="s">
        <v>89</v>
      </c>
      <c r="AY123" s="23" t="s">
        <v>159</v>
      </c>
      <c r="BE123" s="193">
        <f>IF(N123="základní",J123,0)</f>
        <v>0</v>
      </c>
      <c r="BF123" s="193">
        <f>IF(N123="snížená",J123,0)</f>
        <v>0</v>
      </c>
      <c r="BG123" s="193">
        <f>IF(N123="zákl. přenesená",J123,0)</f>
        <v>0</v>
      </c>
      <c r="BH123" s="193">
        <f>IF(N123="sníž. přenesená",J123,0)</f>
        <v>0</v>
      </c>
      <c r="BI123" s="193">
        <f>IF(N123="nulová",J123,0)</f>
        <v>0</v>
      </c>
      <c r="BJ123" s="23" t="s">
        <v>24</v>
      </c>
      <c r="BK123" s="193">
        <f>ROUND(I123*H123,2)</f>
        <v>0</v>
      </c>
      <c r="BL123" s="23" t="s">
        <v>165</v>
      </c>
      <c r="BM123" s="23" t="s">
        <v>584</v>
      </c>
    </row>
    <row r="124" spans="2:65" s="11" customFormat="1" ht="13.5">
      <c r="B124" s="220"/>
      <c r="C124" s="221"/>
      <c r="D124" s="197" t="s">
        <v>260</v>
      </c>
      <c r="E124" s="242" t="s">
        <v>22</v>
      </c>
      <c r="F124" s="243" t="s">
        <v>585</v>
      </c>
      <c r="G124" s="221"/>
      <c r="H124" s="244">
        <v>2494.8000000000002</v>
      </c>
      <c r="I124" s="225"/>
      <c r="J124" s="221"/>
      <c r="K124" s="221"/>
      <c r="L124" s="226"/>
      <c r="M124" s="227"/>
      <c r="N124" s="228"/>
      <c r="O124" s="228"/>
      <c r="P124" s="228"/>
      <c r="Q124" s="228"/>
      <c r="R124" s="228"/>
      <c r="S124" s="228"/>
      <c r="T124" s="229"/>
      <c r="AT124" s="230" t="s">
        <v>260</v>
      </c>
      <c r="AU124" s="230" t="s">
        <v>89</v>
      </c>
      <c r="AV124" s="11" t="s">
        <v>89</v>
      </c>
      <c r="AW124" s="11" t="s">
        <v>43</v>
      </c>
      <c r="AX124" s="11" t="s">
        <v>24</v>
      </c>
      <c r="AY124" s="230" t="s">
        <v>159</v>
      </c>
    </row>
    <row r="125" spans="2:65" s="1" customFormat="1" ht="31.5" customHeight="1">
      <c r="B125" s="40"/>
      <c r="C125" s="182" t="s">
        <v>214</v>
      </c>
      <c r="D125" s="182" t="s">
        <v>160</v>
      </c>
      <c r="E125" s="183" t="s">
        <v>586</v>
      </c>
      <c r="F125" s="184" t="s">
        <v>587</v>
      </c>
      <c r="G125" s="185" t="s">
        <v>238</v>
      </c>
      <c r="H125" s="186">
        <v>10540</v>
      </c>
      <c r="I125" s="187"/>
      <c r="J125" s="188">
        <f>ROUND(I125*H125,2)</f>
        <v>0</v>
      </c>
      <c r="K125" s="184" t="s">
        <v>164</v>
      </c>
      <c r="L125" s="60"/>
      <c r="M125" s="189" t="s">
        <v>22</v>
      </c>
      <c r="N125" s="190" t="s">
        <v>51</v>
      </c>
      <c r="O125" s="41"/>
      <c r="P125" s="191">
        <f>O125*H125</f>
        <v>0</v>
      </c>
      <c r="Q125" s="191">
        <v>1.1000000000000001E-3</v>
      </c>
      <c r="R125" s="191">
        <f>Q125*H125</f>
        <v>11.594000000000001</v>
      </c>
      <c r="S125" s="191">
        <v>0</v>
      </c>
      <c r="T125" s="192">
        <f>S125*H125</f>
        <v>0</v>
      </c>
      <c r="AR125" s="23" t="s">
        <v>165</v>
      </c>
      <c r="AT125" s="23" t="s">
        <v>160</v>
      </c>
      <c r="AU125" s="23" t="s">
        <v>89</v>
      </c>
      <c r="AY125" s="23" t="s">
        <v>159</v>
      </c>
      <c r="BE125" s="193">
        <f>IF(N125="základní",J125,0)</f>
        <v>0</v>
      </c>
      <c r="BF125" s="193">
        <f>IF(N125="snížená",J125,0)</f>
        <v>0</v>
      </c>
      <c r="BG125" s="193">
        <f>IF(N125="zákl. přenesená",J125,0)</f>
        <v>0</v>
      </c>
      <c r="BH125" s="193">
        <f>IF(N125="sníž. přenesená",J125,0)</f>
        <v>0</v>
      </c>
      <c r="BI125" s="193">
        <f>IF(N125="nulová",J125,0)</f>
        <v>0</v>
      </c>
      <c r="BJ125" s="23" t="s">
        <v>24</v>
      </c>
      <c r="BK125" s="193">
        <f>ROUND(I125*H125,2)</f>
        <v>0</v>
      </c>
      <c r="BL125" s="23" t="s">
        <v>165</v>
      </c>
      <c r="BM125" s="23" t="s">
        <v>588</v>
      </c>
    </row>
    <row r="126" spans="2:65" s="10" customFormat="1" ht="13.5">
      <c r="B126" s="209"/>
      <c r="C126" s="210"/>
      <c r="D126" s="194" t="s">
        <v>260</v>
      </c>
      <c r="E126" s="211" t="s">
        <v>22</v>
      </c>
      <c r="F126" s="212" t="s">
        <v>580</v>
      </c>
      <c r="G126" s="210"/>
      <c r="H126" s="213" t="s">
        <v>22</v>
      </c>
      <c r="I126" s="214"/>
      <c r="J126" s="210"/>
      <c r="K126" s="210"/>
      <c r="L126" s="215"/>
      <c r="M126" s="216"/>
      <c r="N126" s="217"/>
      <c r="O126" s="217"/>
      <c r="P126" s="217"/>
      <c r="Q126" s="217"/>
      <c r="R126" s="217"/>
      <c r="S126" s="217"/>
      <c r="T126" s="218"/>
      <c r="AT126" s="219" t="s">
        <v>260</v>
      </c>
      <c r="AU126" s="219" t="s">
        <v>89</v>
      </c>
      <c r="AV126" s="10" t="s">
        <v>24</v>
      </c>
      <c r="AW126" s="10" t="s">
        <v>43</v>
      </c>
      <c r="AX126" s="10" t="s">
        <v>80</v>
      </c>
      <c r="AY126" s="219" t="s">
        <v>159</v>
      </c>
    </row>
    <row r="127" spans="2:65" s="11" customFormat="1" ht="13.5">
      <c r="B127" s="220"/>
      <c r="C127" s="221"/>
      <c r="D127" s="197" t="s">
        <v>260</v>
      </c>
      <c r="E127" s="242" t="s">
        <v>22</v>
      </c>
      <c r="F127" s="243" t="s">
        <v>589</v>
      </c>
      <c r="G127" s="221"/>
      <c r="H127" s="244">
        <v>10540</v>
      </c>
      <c r="I127" s="225"/>
      <c r="J127" s="221"/>
      <c r="K127" s="221"/>
      <c r="L127" s="226"/>
      <c r="M127" s="227"/>
      <c r="N127" s="228"/>
      <c r="O127" s="228"/>
      <c r="P127" s="228"/>
      <c r="Q127" s="228"/>
      <c r="R127" s="228"/>
      <c r="S127" s="228"/>
      <c r="T127" s="229"/>
      <c r="AT127" s="230" t="s">
        <v>260</v>
      </c>
      <c r="AU127" s="230" t="s">
        <v>89</v>
      </c>
      <c r="AV127" s="11" t="s">
        <v>89</v>
      </c>
      <c r="AW127" s="11" t="s">
        <v>43</v>
      </c>
      <c r="AX127" s="11" t="s">
        <v>24</v>
      </c>
      <c r="AY127" s="230" t="s">
        <v>159</v>
      </c>
    </row>
    <row r="128" spans="2:65" s="1" customFormat="1" ht="44.25" customHeight="1">
      <c r="B128" s="40"/>
      <c r="C128" s="182" t="s">
        <v>190</v>
      </c>
      <c r="D128" s="182" t="s">
        <v>160</v>
      </c>
      <c r="E128" s="183" t="s">
        <v>590</v>
      </c>
      <c r="F128" s="184" t="s">
        <v>591</v>
      </c>
      <c r="G128" s="185" t="s">
        <v>238</v>
      </c>
      <c r="H128" s="186">
        <v>50299</v>
      </c>
      <c r="I128" s="187"/>
      <c r="J128" s="188">
        <f>ROUND(I128*H128,2)</f>
        <v>0</v>
      </c>
      <c r="K128" s="184" t="s">
        <v>164</v>
      </c>
      <c r="L128" s="60"/>
      <c r="M128" s="189" t="s">
        <v>22</v>
      </c>
      <c r="N128" s="190" t="s">
        <v>51</v>
      </c>
      <c r="O128" s="41"/>
      <c r="P128" s="191">
        <f>O128*H128</f>
        <v>0</v>
      </c>
      <c r="Q128" s="191">
        <v>1.1800000000000001E-3</v>
      </c>
      <c r="R128" s="191">
        <f>Q128*H128</f>
        <v>59.352820000000001</v>
      </c>
      <c r="S128" s="191">
        <v>0</v>
      </c>
      <c r="T128" s="192">
        <f>S128*H128</f>
        <v>0</v>
      </c>
      <c r="AR128" s="23" t="s">
        <v>165</v>
      </c>
      <c r="AT128" s="23" t="s">
        <v>160</v>
      </c>
      <c r="AU128" s="23" t="s">
        <v>89</v>
      </c>
      <c r="AY128" s="23" t="s">
        <v>159</v>
      </c>
      <c r="BE128" s="193">
        <f>IF(N128="základní",J128,0)</f>
        <v>0</v>
      </c>
      <c r="BF128" s="193">
        <f>IF(N128="snížená",J128,0)</f>
        <v>0</v>
      </c>
      <c r="BG128" s="193">
        <f>IF(N128="zákl. přenesená",J128,0)</f>
        <v>0</v>
      </c>
      <c r="BH128" s="193">
        <f>IF(N128="sníž. přenesená",J128,0)</f>
        <v>0</v>
      </c>
      <c r="BI128" s="193">
        <f>IF(N128="nulová",J128,0)</f>
        <v>0</v>
      </c>
      <c r="BJ128" s="23" t="s">
        <v>24</v>
      </c>
      <c r="BK128" s="193">
        <f>ROUND(I128*H128,2)</f>
        <v>0</v>
      </c>
      <c r="BL128" s="23" t="s">
        <v>165</v>
      </c>
      <c r="BM128" s="23" t="s">
        <v>592</v>
      </c>
    </row>
    <row r="129" spans="2:65" s="10" customFormat="1" ht="13.5">
      <c r="B129" s="209"/>
      <c r="C129" s="210"/>
      <c r="D129" s="194" t="s">
        <v>260</v>
      </c>
      <c r="E129" s="211" t="s">
        <v>22</v>
      </c>
      <c r="F129" s="212" t="s">
        <v>580</v>
      </c>
      <c r="G129" s="210"/>
      <c r="H129" s="213" t="s">
        <v>22</v>
      </c>
      <c r="I129" s="214"/>
      <c r="J129" s="210"/>
      <c r="K129" s="210"/>
      <c r="L129" s="215"/>
      <c r="M129" s="216"/>
      <c r="N129" s="217"/>
      <c r="O129" s="217"/>
      <c r="P129" s="217"/>
      <c r="Q129" s="217"/>
      <c r="R129" s="217"/>
      <c r="S129" s="217"/>
      <c r="T129" s="218"/>
      <c r="AT129" s="219" t="s">
        <v>260</v>
      </c>
      <c r="AU129" s="219" t="s">
        <v>89</v>
      </c>
      <c r="AV129" s="10" t="s">
        <v>24</v>
      </c>
      <c r="AW129" s="10" t="s">
        <v>43</v>
      </c>
      <c r="AX129" s="10" t="s">
        <v>80</v>
      </c>
      <c r="AY129" s="219" t="s">
        <v>159</v>
      </c>
    </row>
    <row r="130" spans="2:65" s="11" customFormat="1" ht="13.5">
      <c r="B130" s="220"/>
      <c r="C130" s="221"/>
      <c r="D130" s="197" t="s">
        <v>260</v>
      </c>
      <c r="E130" s="242" t="s">
        <v>22</v>
      </c>
      <c r="F130" s="243" t="s">
        <v>593</v>
      </c>
      <c r="G130" s="221"/>
      <c r="H130" s="244">
        <v>50299</v>
      </c>
      <c r="I130" s="225"/>
      <c r="J130" s="221"/>
      <c r="K130" s="221"/>
      <c r="L130" s="226"/>
      <c r="M130" s="227"/>
      <c r="N130" s="228"/>
      <c r="O130" s="228"/>
      <c r="P130" s="228"/>
      <c r="Q130" s="228"/>
      <c r="R130" s="228"/>
      <c r="S130" s="228"/>
      <c r="T130" s="229"/>
      <c r="AT130" s="230" t="s">
        <v>260</v>
      </c>
      <c r="AU130" s="230" t="s">
        <v>89</v>
      </c>
      <c r="AV130" s="11" t="s">
        <v>89</v>
      </c>
      <c r="AW130" s="11" t="s">
        <v>43</v>
      </c>
      <c r="AX130" s="11" t="s">
        <v>24</v>
      </c>
      <c r="AY130" s="230" t="s">
        <v>159</v>
      </c>
    </row>
    <row r="131" spans="2:65" s="1" customFormat="1" ht="31.5" customHeight="1">
      <c r="B131" s="40"/>
      <c r="C131" s="182" t="s">
        <v>225</v>
      </c>
      <c r="D131" s="182" t="s">
        <v>160</v>
      </c>
      <c r="E131" s="183" t="s">
        <v>594</v>
      </c>
      <c r="F131" s="184" t="s">
        <v>595</v>
      </c>
      <c r="G131" s="185" t="s">
        <v>238</v>
      </c>
      <c r="H131" s="186">
        <v>5352.78</v>
      </c>
      <c r="I131" s="187"/>
      <c r="J131" s="188">
        <f>ROUND(I131*H131,2)</f>
        <v>0</v>
      </c>
      <c r="K131" s="184" t="s">
        <v>164</v>
      </c>
      <c r="L131" s="60"/>
      <c r="M131" s="189" t="s">
        <v>22</v>
      </c>
      <c r="N131" s="190" t="s">
        <v>51</v>
      </c>
      <c r="O131" s="41"/>
      <c r="P131" s="191">
        <f>O131*H131</f>
        <v>0</v>
      </c>
      <c r="Q131" s="191">
        <v>2.5999999999999998E-4</v>
      </c>
      <c r="R131" s="191">
        <f>Q131*H131</f>
        <v>1.3917227999999997</v>
      </c>
      <c r="S131" s="191">
        <v>0</v>
      </c>
      <c r="T131" s="192">
        <f>S131*H131</f>
        <v>0</v>
      </c>
      <c r="AR131" s="23" t="s">
        <v>165</v>
      </c>
      <c r="AT131" s="23" t="s">
        <v>160</v>
      </c>
      <c r="AU131" s="23" t="s">
        <v>89</v>
      </c>
      <c r="AY131" s="23" t="s">
        <v>159</v>
      </c>
      <c r="BE131" s="193">
        <f>IF(N131="základní",J131,0)</f>
        <v>0</v>
      </c>
      <c r="BF131" s="193">
        <f>IF(N131="snížená",J131,0)</f>
        <v>0</v>
      </c>
      <c r="BG131" s="193">
        <f>IF(N131="zákl. přenesená",J131,0)</f>
        <v>0</v>
      </c>
      <c r="BH131" s="193">
        <f>IF(N131="sníž. přenesená",J131,0)</f>
        <v>0</v>
      </c>
      <c r="BI131" s="193">
        <f>IF(N131="nulová",J131,0)</f>
        <v>0</v>
      </c>
      <c r="BJ131" s="23" t="s">
        <v>24</v>
      </c>
      <c r="BK131" s="193">
        <f>ROUND(I131*H131,2)</f>
        <v>0</v>
      </c>
      <c r="BL131" s="23" t="s">
        <v>165</v>
      </c>
      <c r="BM131" s="23" t="s">
        <v>596</v>
      </c>
    </row>
    <row r="132" spans="2:65" s="1" customFormat="1" ht="54">
      <c r="B132" s="40"/>
      <c r="C132" s="62"/>
      <c r="D132" s="194" t="s">
        <v>166</v>
      </c>
      <c r="E132" s="62"/>
      <c r="F132" s="195" t="s">
        <v>597</v>
      </c>
      <c r="G132" s="62"/>
      <c r="H132" s="62"/>
      <c r="I132" s="155"/>
      <c r="J132" s="62"/>
      <c r="K132" s="62"/>
      <c r="L132" s="60"/>
      <c r="M132" s="196"/>
      <c r="N132" s="41"/>
      <c r="O132" s="41"/>
      <c r="P132" s="41"/>
      <c r="Q132" s="41"/>
      <c r="R132" s="41"/>
      <c r="S132" s="41"/>
      <c r="T132" s="77"/>
      <c r="AT132" s="23" t="s">
        <v>166</v>
      </c>
      <c r="AU132" s="23" t="s">
        <v>89</v>
      </c>
    </row>
    <row r="133" spans="2:65" s="10" customFormat="1" ht="13.5">
      <c r="B133" s="209"/>
      <c r="C133" s="210"/>
      <c r="D133" s="194" t="s">
        <v>260</v>
      </c>
      <c r="E133" s="211" t="s">
        <v>22</v>
      </c>
      <c r="F133" s="212" t="s">
        <v>580</v>
      </c>
      <c r="G133" s="210"/>
      <c r="H133" s="213" t="s">
        <v>22</v>
      </c>
      <c r="I133" s="214"/>
      <c r="J133" s="210"/>
      <c r="K133" s="210"/>
      <c r="L133" s="215"/>
      <c r="M133" s="216"/>
      <c r="N133" s="217"/>
      <c r="O133" s="217"/>
      <c r="P133" s="217"/>
      <c r="Q133" s="217"/>
      <c r="R133" s="217"/>
      <c r="S133" s="217"/>
      <c r="T133" s="218"/>
      <c r="AT133" s="219" t="s">
        <v>260</v>
      </c>
      <c r="AU133" s="219" t="s">
        <v>89</v>
      </c>
      <c r="AV133" s="10" t="s">
        <v>24</v>
      </c>
      <c r="AW133" s="10" t="s">
        <v>43</v>
      </c>
      <c r="AX133" s="10" t="s">
        <v>80</v>
      </c>
      <c r="AY133" s="219" t="s">
        <v>159</v>
      </c>
    </row>
    <row r="134" spans="2:65" s="11" customFormat="1" ht="13.5">
      <c r="B134" s="220"/>
      <c r="C134" s="221"/>
      <c r="D134" s="194" t="s">
        <v>260</v>
      </c>
      <c r="E134" s="222" t="s">
        <v>22</v>
      </c>
      <c r="F134" s="223" t="s">
        <v>598</v>
      </c>
      <c r="G134" s="221"/>
      <c r="H134" s="224">
        <v>3690.88</v>
      </c>
      <c r="I134" s="225"/>
      <c r="J134" s="221"/>
      <c r="K134" s="221"/>
      <c r="L134" s="226"/>
      <c r="M134" s="227"/>
      <c r="N134" s="228"/>
      <c r="O134" s="228"/>
      <c r="P134" s="228"/>
      <c r="Q134" s="228"/>
      <c r="R134" s="228"/>
      <c r="S134" s="228"/>
      <c r="T134" s="229"/>
      <c r="AT134" s="230" t="s">
        <v>260</v>
      </c>
      <c r="AU134" s="230" t="s">
        <v>89</v>
      </c>
      <c r="AV134" s="11" t="s">
        <v>89</v>
      </c>
      <c r="AW134" s="11" t="s">
        <v>43</v>
      </c>
      <c r="AX134" s="11" t="s">
        <v>80</v>
      </c>
      <c r="AY134" s="230" t="s">
        <v>159</v>
      </c>
    </row>
    <row r="135" spans="2:65" s="11" customFormat="1" ht="13.5">
      <c r="B135" s="220"/>
      <c r="C135" s="221"/>
      <c r="D135" s="194" t="s">
        <v>260</v>
      </c>
      <c r="E135" s="222" t="s">
        <v>22</v>
      </c>
      <c r="F135" s="223" t="s">
        <v>599</v>
      </c>
      <c r="G135" s="221"/>
      <c r="H135" s="224">
        <v>1661.9</v>
      </c>
      <c r="I135" s="225"/>
      <c r="J135" s="221"/>
      <c r="K135" s="221"/>
      <c r="L135" s="226"/>
      <c r="M135" s="227"/>
      <c r="N135" s="228"/>
      <c r="O135" s="228"/>
      <c r="P135" s="228"/>
      <c r="Q135" s="228"/>
      <c r="R135" s="228"/>
      <c r="S135" s="228"/>
      <c r="T135" s="229"/>
      <c r="AT135" s="230" t="s">
        <v>260</v>
      </c>
      <c r="AU135" s="230" t="s">
        <v>89</v>
      </c>
      <c r="AV135" s="11" t="s">
        <v>89</v>
      </c>
      <c r="AW135" s="11" t="s">
        <v>43</v>
      </c>
      <c r="AX135" s="11" t="s">
        <v>80</v>
      </c>
      <c r="AY135" s="230" t="s">
        <v>159</v>
      </c>
    </row>
    <row r="136" spans="2:65" s="12" customFormat="1" ht="13.5">
      <c r="B136" s="231"/>
      <c r="C136" s="232"/>
      <c r="D136" s="197" t="s">
        <v>260</v>
      </c>
      <c r="E136" s="233" t="s">
        <v>22</v>
      </c>
      <c r="F136" s="234" t="s">
        <v>266</v>
      </c>
      <c r="G136" s="232"/>
      <c r="H136" s="235">
        <v>5352.78</v>
      </c>
      <c r="I136" s="236"/>
      <c r="J136" s="232"/>
      <c r="K136" s="232"/>
      <c r="L136" s="237"/>
      <c r="M136" s="238"/>
      <c r="N136" s="239"/>
      <c r="O136" s="239"/>
      <c r="P136" s="239"/>
      <c r="Q136" s="239"/>
      <c r="R136" s="239"/>
      <c r="S136" s="239"/>
      <c r="T136" s="240"/>
      <c r="AT136" s="241" t="s">
        <v>260</v>
      </c>
      <c r="AU136" s="241" t="s">
        <v>89</v>
      </c>
      <c r="AV136" s="12" t="s">
        <v>165</v>
      </c>
      <c r="AW136" s="12" t="s">
        <v>43</v>
      </c>
      <c r="AX136" s="12" t="s">
        <v>24</v>
      </c>
      <c r="AY136" s="241" t="s">
        <v>159</v>
      </c>
    </row>
    <row r="137" spans="2:65" s="1" customFormat="1" ht="22.5" customHeight="1">
      <c r="B137" s="40"/>
      <c r="C137" s="182" t="s">
        <v>195</v>
      </c>
      <c r="D137" s="182" t="s">
        <v>160</v>
      </c>
      <c r="E137" s="183" t="s">
        <v>600</v>
      </c>
      <c r="F137" s="184" t="s">
        <v>601</v>
      </c>
      <c r="G137" s="185" t="s">
        <v>200</v>
      </c>
      <c r="H137" s="186">
        <v>1484.2940000000001</v>
      </c>
      <c r="I137" s="187"/>
      <c r="J137" s="188">
        <f>ROUND(I137*H137,2)</f>
        <v>0</v>
      </c>
      <c r="K137" s="184" t="s">
        <v>164</v>
      </c>
      <c r="L137" s="60"/>
      <c r="M137" s="189" t="s">
        <v>22</v>
      </c>
      <c r="N137" s="190" t="s">
        <v>51</v>
      </c>
      <c r="O137" s="41"/>
      <c r="P137" s="191">
        <f>O137*H137</f>
        <v>0</v>
      </c>
      <c r="Q137" s="191">
        <v>0</v>
      </c>
      <c r="R137" s="191">
        <f>Q137*H137</f>
        <v>0</v>
      </c>
      <c r="S137" s="191">
        <v>0</v>
      </c>
      <c r="T137" s="192">
        <f>S137*H137</f>
        <v>0</v>
      </c>
      <c r="AR137" s="23" t="s">
        <v>165</v>
      </c>
      <c r="AT137" s="23" t="s">
        <v>160</v>
      </c>
      <c r="AU137" s="23" t="s">
        <v>89</v>
      </c>
      <c r="AY137" s="23" t="s">
        <v>159</v>
      </c>
      <c r="BE137" s="193">
        <f>IF(N137="základní",J137,0)</f>
        <v>0</v>
      </c>
      <c r="BF137" s="193">
        <f>IF(N137="snížená",J137,0)</f>
        <v>0</v>
      </c>
      <c r="BG137" s="193">
        <f>IF(N137="zákl. přenesená",J137,0)</f>
        <v>0</v>
      </c>
      <c r="BH137" s="193">
        <f>IF(N137="sníž. přenesená",J137,0)</f>
        <v>0</v>
      </c>
      <c r="BI137" s="193">
        <f>IF(N137="nulová",J137,0)</f>
        <v>0</v>
      </c>
      <c r="BJ137" s="23" t="s">
        <v>24</v>
      </c>
      <c r="BK137" s="193">
        <f>ROUND(I137*H137,2)</f>
        <v>0</v>
      </c>
      <c r="BL137" s="23" t="s">
        <v>165</v>
      </c>
      <c r="BM137" s="23" t="s">
        <v>602</v>
      </c>
    </row>
    <row r="138" spans="2:65" s="1" customFormat="1" ht="148.5">
      <c r="B138" s="40"/>
      <c r="C138" s="62"/>
      <c r="D138" s="194" t="s">
        <v>166</v>
      </c>
      <c r="E138" s="62"/>
      <c r="F138" s="195" t="s">
        <v>603</v>
      </c>
      <c r="G138" s="62"/>
      <c r="H138" s="62"/>
      <c r="I138" s="155"/>
      <c r="J138" s="62"/>
      <c r="K138" s="62"/>
      <c r="L138" s="60"/>
      <c r="M138" s="196"/>
      <c r="N138" s="41"/>
      <c r="O138" s="41"/>
      <c r="P138" s="41"/>
      <c r="Q138" s="41"/>
      <c r="R138" s="41"/>
      <c r="S138" s="41"/>
      <c r="T138" s="77"/>
      <c r="AT138" s="23" t="s">
        <v>166</v>
      </c>
      <c r="AU138" s="23" t="s">
        <v>89</v>
      </c>
    </row>
    <row r="139" spans="2:65" s="10" customFormat="1" ht="13.5">
      <c r="B139" s="209"/>
      <c r="C139" s="210"/>
      <c r="D139" s="194" t="s">
        <v>260</v>
      </c>
      <c r="E139" s="211" t="s">
        <v>22</v>
      </c>
      <c r="F139" s="212" t="s">
        <v>604</v>
      </c>
      <c r="G139" s="210"/>
      <c r="H139" s="213" t="s">
        <v>22</v>
      </c>
      <c r="I139" s="214"/>
      <c r="J139" s="210"/>
      <c r="K139" s="210"/>
      <c r="L139" s="215"/>
      <c r="M139" s="216"/>
      <c r="N139" s="217"/>
      <c r="O139" s="217"/>
      <c r="P139" s="217"/>
      <c r="Q139" s="217"/>
      <c r="R139" s="217"/>
      <c r="S139" s="217"/>
      <c r="T139" s="218"/>
      <c r="AT139" s="219" t="s">
        <v>260</v>
      </c>
      <c r="AU139" s="219" t="s">
        <v>89</v>
      </c>
      <c r="AV139" s="10" t="s">
        <v>24</v>
      </c>
      <c r="AW139" s="10" t="s">
        <v>43</v>
      </c>
      <c r="AX139" s="10" t="s">
        <v>80</v>
      </c>
      <c r="AY139" s="219" t="s">
        <v>159</v>
      </c>
    </row>
    <row r="140" spans="2:65" s="11" customFormat="1" ht="13.5">
      <c r="B140" s="220"/>
      <c r="C140" s="221"/>
      <c r="D140" s="194" t="s">
        <v>260</v>
      </c>
      <c r="E140" s="222" t="s">
        <v>22</v>
      </c>
      <c r="F140" s="223" t="s">
        <v>605</v>
      </c>
      <c r="G140" s="221"/>
      <c r="H140" s="224">
        <v>1266.944</v>
      </c>
      <c r="I140" s="225"/>
      <c r="J140" s="221"/>
      <c r="K140" s="221"/>
      <c r="L140" s="226"/>
      <c r="M140" s="227"/>
      <c r="N140" s="228"/>
      <c r="O140" s="228"/>
      <c r="P140" s="228"/>
      <c r="Q140" s="228"/>
      <c r="R140" s="228"/>
      <c r="S140" s="228"/>
      <c r="T140" s="229"/>
      <c r="AT140" s="230" t="s">
        <v>260</v>
      </c>
      <c r="AU140" s="230" t="s">
        <v>89</v>
      </c>
      <c r="AV140" s="11" t="s">
        <v>89</v>
      </c>
      <c r="AW140" s="11" t="s">
        <v>43</v>
      </c>
      <c r="AX140" s="11" t="s">
        <v>80</v>
      </c>
      <c r="AY140" s="230" t="s">
        <v>159</v>
      </c>
    </row>
    <row r="141" spans="2:65" s="10" customFormat="1" ht="13.5">
      <c r="B141" s="209"/>
      <c r="C141" s="210"/>
      <c r="D141" s="194" t="s">
        <v>260</v>
      </c>
      <c r="E141" s="211" t="s">
        <v>22</v>
      </c>
      <c r="F141" s="212" t="s">
        <v>606</v>
      </c>
      <c r="G141" s="210"/>
      <c r="H141" s="213" t="s">
        <v>22</v>
      </c>
      <c r="I141" s="214"/>
      <c r="J141" s="210"/>
      <c r="K141" s="210"/>
      <c r="L141" s="215"/>
      <c r="M141" s="216"/>
      <c r="N141" s="217"/>
      <c r="O141" s="217"/>
      <c r="P141" s="217"/>
      <c r="Q141" s="217"/>
      <c r="R141" s="217"/>
      <c r="S141" s="217"/>
      <c r="T141" s="218"/>
      <c r="AT141" s="219" t="s">
        <v>260</v>
      </c>
      <c r="AU141" s="219" t="s">
        <v>89</v>
      </c>
      <c r="AV141" s="10" t="s">
        <v>24</v>
      </c>
      <c r="AW141" s="10" t="s">
        <v>43</v>
      </c>
      <c r="AX141" s="10" t="s">
        <v>80</v>
      </c>
      <c r="AY141" s="219" t="s">
        <v>159</v>
      </c>
    </row>
    <row r="142" spans="2:65" s="11" customFormat="1" ht="13.5">
      <c r="B142" s="220"/>
      <c r="C142" s="221"/>
      <c r="D142" s="194" t="s">
        <v>260</v>
      </c>
      <c r="E142" s="222" t="s">
        <v>22</v>
      </c>
      <c r="F142" s="223" t="s">
        <v>607</v>
      </c>
      <c r="G142" s="221"/>
      <c r="H142" s="224">
        <v>217.35</v>
      </c>
      <c r="I142" s="225"/>
      <c r="J142" s="221"/>
      <c r="K142" s="221"/>
      <c r="L142" s="226"/>
      <c r="M142" s="227"/>
      <c r="N142" s="228"/>
      <c r="O142" s="228"/>
      <c r="P142" s="228"/>
      <c r="Q142" s="228"/>
      <c r="R142" s="228"/>
      <c r="S142" s="228"/>
      <c r="T142" s="229"/>
      <c r="AT142" s="230" t="s">
        <v>260</v>
      </c>
      <c r="AU142" s="230" t="s">
        <v>89</v>
      </c>
      <c r="AV142" s="11" t="s">
        <v>89</v>
      </c>
      <c r="AW142" s="11" t="s">
        <v>43</v>
      </c>
      <c r="AX142" s="11" t="s">
        <v>80</v>
      </c>
      <c r="AY142" s="230" t="s">
        <v>159</v>
      </c>
    </row>
    <row r="143" spans="2:65" s="12" customFormat="1" ht="13.5">
      <c r="B143" s="231"/>
      <c r="C143" s="232"/>
      <c r="D143" s="197" t="s">
        <v>260</v>
      </c>
      <c r="E143" s="233" t="s">
        <v>22</v>
      </c>
      <c r="F143" s="234" t="s">
        <v>266</v>
      </c>
      <c r="G143" s="232"/>
      <c r="H143" s="235">
        <v>1484.2940000000001</v>
      </c>
      <c r="I143" s="236"/>
      <c r="J143" s="232"/>
      <c r="K143" s="232"/>
      <c r="L143" s="237"/>
      <c r="M143" s="238"/>
      <c r="N143" s="239"/>
      <c r="O143" s="239"/>
      <c r="P143" s="239"/>
      <c r="Q143" s="239"/>
      <c r="R143" s="239"/>
      <c r="S143" s="239"/>
      <c r="T143" s="240"/>
      <c r="AT143" s="241" t="s">
        <v>260</v>
      </c>
      <c r="AU143" s="241" t="s">
        <v>89</v>
      </c>
      <c r="AV143" s="12" t="s">
        <v>165</v>
      </c>
      <c r="AW143" s="12" t="s">
        <v>43</v>
      </c>
      <c r="AX143" s="12" t="s">
        <v>24</v>
      </c>
      <c r="AY143" s="241" t="s">
        <v>159</v>
      </c>
    </row>
    <row r="144" spans="2:65" s="1" customFormat="1" ht="44.25" customHeight="1">
      <c r="B144" s="40"/>
      <c r="C144" s="182" t="s">
        <v>10</v>
      </c>
      <c r="D144" s="182" t="s">
        <v>160</v>
      </c>
      <c r="E144" s="183" t="s">
        <v>608</v>
      </c>
      <c r="F144" s="184" t="s">
        <v>609</v>
      </c>
      <c r="G144" s="185" t="s">
        <v>200</v>
      </c>
      <c r="H144" s="186">
        <v>1484.2940000000001</v>
      </c>
      <c r="I144" s="187"/>
      <c r="J144" s="188">
        <f>ROUND(I144*H144,2)</f>
        <v>0</v>
      </c>
      <c r="K144" s="184" t="s">
        <v>164</v>
      </c>
      <c r="L144" s="60"/>
      <c r="M144" s="189" t="s">
        <v>22</v>
      </c>
      <c r="N144" s="190" t="s">
        <v>51</v>
      </c>
      <c r="O144" s="41"/>
      <c r="P144" s="191">
        <f>O144*H144</f>
        <v>0</v>
      </c>
      <c r="Q144" s="191">
        <v>0</v>
      </c>
      <c r="R144" s="191">
        <f>Q144*H144</f>
        <v>0</v>
      </c>
      <c r="S144" s="191">
        <v>0</v>
      </c>
      <c r="T144" s="192">
        <f>S144*H144</f>
        <v>0</v>
      </c>
      <c r="AR144" s="23" t="s">
        <v>165</v>
      </c>
      <c r="AT144" s="23" t="s">
        <v>160</v>
      </c>
      <c r="AU144" s="23" t="s">
        <v>89</v>
      </c>
      <c r="AY144" s="23" t="s">
        <v>159</v>
      </c>
      <c r="BE144" s="193">
        <f>IF(N144="základní",J144,0)</f>
        <v>0</v>
      </c>
      <c r="BF144" s="193">
        <f>IF(N144="snížená",J144,0)</f>
        <v>0</v>
      </c>
      <c r="BG144" s="193">
        <f>IF(N144="zákl. přenesená",J144,0)</f>
        <v>0</v>
      </c>
      <c r="BH144" s="193">
        <f>IF(N144="sníž. přenesená",J144,0)</f>
        <v>0</v>
      </c>
      <c r="BI144" s="193">
        <f>IF(N144="nulová",J144,0)</f>
        <v>0</v>
      </c>
      <c r="BJ144" s="23" t="s">
        <v>24</v>
      </c>
      <c r="BK144" s="193">
        <f>ROUND(I144*H144,2)</f>
        <v>0</v>
      </c>
      <c r="BL144" s="23" t="s">
        <v>165</v>
      </c>
      <c r="BM144" s="23" t="s">
        <v>610</v>
      </c>
    </row>
    <row r="145" spans="2:65" s="1" customFormat="1" ht="189">
      <c r="B145" s="40"/>
      <c r="C145" s="62"/>
      <c r="D145" s="194" t="s">
        <v>166</v>
      </c>
      <c r="E145" s="62"/>
      <c r="F145" s="195" t="s">
        <v>208</v>
      </c>
      <c r="G145" s="62"/>
      <c r="H145" s="62"/>
      <c r="I145" s="155"/>
      <c r="J145" s="62"/>
      <c r="K145" s="62"/>
      <c r="L145" s="60"/>
      <c r="M145" s="196"/>
      <c r="N145" s="41"/>
      <c r="O145" s="41"/>
      <c r="P145" s="41"/>
      <c r="Q145" s="41"/>
      <c r="R145" s="41"/>
      <c r="S145" s="41"/>
      <c r="T145" s="77"/>
      <c r="AT145" s="23" t="s">
        <v>166</v>
      </c>
      <c r="AU145" s="23" t="s">
        <v>89</v>
      </c>
    </row>
    <row r="146" spans="2:65" s="10" customFormat="1" ht="13.5">
      <c r="B146" s="209"/>
      <c r="C146" s="210"/>
      <c r="D146" s="194" t="s">
        <v>260</v>
      </c>
      <c r="E146" s="211" t="s">
        <v>22</v>
      </c>
      <c r="F146" s="212" t="s">
        <v>604</v>
      </c>
      <c r="G146" s="210"/>
      <c r="H146" s="213" t="s">
        <v>22</v>
      </c>
      <c r="I146" s="214"/>
      <c r="J146" s="210"/>
      <c r="K146" s="210"/>
      <c r="L146" s="215"/>
      <c r="M146" s="216"/>
      <c r="N146" s="217"/>
      <c r="O146" s="217"/>
      <c r="P146" s="217"/>
      <c r="Q146" s="217"/>
      <c r="R146" s="217"/>
      <c r="S146" s="217"/>
      <c r="T146" s="218"/>
      <c r="AT146" s="219" t="s">
        <v>260</v>
      </c>
      <c r="AU146" s="219" t="s">
        <v>89</v>
      </c>
      <c r="AV146" s="10" t="s">
        <v>24</v>
      </c>
      <c r="AW146" s="10" t="s">
        <v>43</v>
      </c>
      <c r="AX146" s="10" t="s">
        <v>80</v>
      </c>
      <c r="AY146" s="219" t="s">
        <v>159</v>
      </c>
    </row>
    <row r="147" spans="2:65" s="11" customFormat="1" ht="13.5">
      <c r="B147" s="220"/>
      <c r="C147" s="221"/>
      <c r="D147" s="194" t="s">
        <v>260</v>
      </c>
      <c r="E147" s="222" t="s">
        <v>22</v>
      </c>
      <c r="F147" s="223" t="s">
        <v>605</v>
      </c>
      <c r="G147" s="221"/>
      <c r="H147" s="224">
        <v>1266.944</v>
      </c>
      <c r="I147" s="225"/>
      <c r="J147" s="221"/>
      <c r="K147" s="221"/>
      <c r="L147" s="226"/>
      <c r="M147" s="227"/>
      <c r="N147" s="228"/>
      <c r="O147" s="228"/>
      <c r="P147" s="228"/>
      <c r="Q147" s="228"/>
      <c r="R147" s="228"/>
      <c r="S147" s="228"/>
      <c r="T147" s="229"/>
      <c r="AT147" s="230" t="s">
        <v>260</v>
      </c>
      <c r="AU147" s="230" t="s">
        <v>89</v>
      </c>
      <c r="AV147" s="11" t="s">
        <v>89</v>
      </c>
      <c r="AW147" s="11" t="s">
        <v>43</v>
      </c>
      <c r="AX147" s="11" t="s">
        <v>80</v>
      </c>
      <c r="AY147" s="230" t="s">
        <v>159</v>
      </c>
    </row>
    <row r="148" spans="2:65" s="10" customFormat="1" ht="13.5">
      <c r="B148" s="209"/>
      <c r="C148" s="210"/>
      <c r="D148" s="194" t="s">
        <v>260</v>
      </c>
      <c r="E148" s="211" t="s">
        <v>22</v>
      </c>
      <c r="F148" s="212" t="s">
        <v>606</v>
      </c>
      <c r="G148" s="210"/>
      <c r="H148" s="213" t="s">
        <v>22</v>
      </c>
      <c r="I148" s="214"/>
      <c r="J148" s="210"/>
      <c r="K148" s="210"/>
      <c r="L148" s="215"/>
      <c r="M148" s="216"/>
      <c r="N148" s="217"/>
      <c r="O148" s="217"/>
      <c r="P148" s="217"/>
      <c r="Q148" s="217"/>
      <c r="R148" s="217"/>
      <c r="S148" s="217"/>
      <c r="T148" s="218"/>
      <c r="AT148" s="219" t="s">
        <v>260</v>
      </c>
      <c r="AU148" s="219" t="s">
        <v>89</v>
      </c>
      <c r="AV148" s="10" t="s">
        <v>24</v>
      </c>
      <c r="AW148" s="10" t="s">
        <v>43</v>
      </c>
      <c r="AX148" s="10" t="s">
        <v>80</v>
      </c>
      <c r="AY148" s="219" t="s">
        <v>159</v>
      </c>
    </row>
    <row r="149" spans="2:65" s="11" customFormat="1" ht="13.5">
      <c r="B149" s="220"/>
      <c r="C149" s="221"/>
      <c r="D149" s="194" t="s">
        <v>260</v>
      </c>
      <c r="E149" s="222" t="s">
        <v>22</v>
      </c>
      <c r="F149" s="223" t="s">
        <v>607</v>
      </c>
      <c r="G149" s="221"/>
      <c r="H149" s="224">
        <v>217.35</v>
      </c>
      <c r="I149" s="225"/>
      <c r="J149" s="221"/>
      <c r="K149" s="221"/>
      <c r="L149" s="226"/>
      <c r="M149" s="227"/>
      <c r="N149" s="228"/>
      <c r="O149" s="228"/>
      <c r="P149" s="228"/>
      <c r="Q149" s="228"/>
      <c r="R149" s="228"/>
      <c r="S149" s="228"/>
      <c r="T149" s="229"/>
      <c r="AT149" s="230" t="s">
        <v>260</v>
      </c>
      <c r="AU149" s="230" t="s">
        <v>89</v>
      </c>
      <c r="AV149" s="11" t="s">
        <v>89</v>
      </c>
      <c r="AW149" s="11" t="s">
        <v>43</v>
      </c>
      <c r="AX149" s="11" t="s">
        <v>80</v>
      </c>
      <c r="AY149" s="230" t="s">
        <v>159</v>
      </c>
    </row>
    <row r="150" spans="2:65" s="12" customFormat="1" ht="13.5">
      <c r="B150" s="231"/>
      <c r="C150" s="232"/>
      <c r="D150" s="197" t="s">
        <v>260</v>
      </c>
      <c r="E150" s="233" t="s">
        <v>22</v>
      </c>
      <c r="F150" s="234" t="s">
        <v>266</v>
      </c>
      <c r="G150" s="232"/>
      <c r="H150" s="235">
        <v>1484.2940000000001</v>
      </c>
      <c r="I150" s="236"/>
      <c r="J150" s="232"/>
      <c r="K150" s="232"/>
      <c r="L150" s="237"/>
      <c r="M150" s="238"/>
      <c r="N150" s="239"/>
      <c r="O150" s="239"/>
      <c r="P150" s="239"/>
      <c r="Q150" s="239"/>
      <c r="R150" s="239"/>
      <c r="S150" s="239"/>
      <c r="T150" s="240"/>
      <c r="AT150" s="241" t="s">
        <v>260</v>
      </c>
      <c r="AU150" s="241" t="s">
        <v>89</v>
      </c>
      <c r="AV150" s="12" t="s">
        <v>165</v>
      </c>
      <c r="AW150" s="12" t="s">
        <v>43</v>
      </c>
      <c r="AX150" s="12" t="s">
        <v>24</v>
      </c>
      <c r="AY150" s="241" t="s">
        <v>159</v>
      </c>
    </row>
    <row r="151" spans="2:65" s="1" customFormat="1" ht="44.25" customHeight="1">
      <c r="B151" s="40"/>
      <c r="C151" s="182" t="s">
        <v>201</v>
      </c>
      <c r="D151" s="182" t="s">
        <v>160</v>
      </c>
      <c r="E151" s="183" t="s">
        <v>611</v>
      </c>
      <c r="F151" s="184" t="s">
        <v>612</v>
      </c>
      <c r="G151" s="185" t="s">
        <v>200</v>
      </c>
      <c r="H151" s="186">
        <v>22264.41</v>
      </c>
      <c r="I151" s="187"/>
      <c r="J151" s="188">
        <f>ROUND(I151*H151,2)</f>
        <v>0</v>
      </c>
      <c r="K151" s="184" t="s">
        <v>164</v>
      </c>
      <c r="L151" s="60"/>
      <c r="M151" s="189" t="s">
        <v>22</v>
      </c>
      <c r="N151" s="190" t="s">
        <v>51</v>
      </c>
      <c r="O151" s="41"/>
      <c r="P151" s="191">
        <f>O151*H151</f>
        <v>0</v>
      </c>
      <c r="Q151" s="191">
        <v>0</v>
      </c>
      <c r="R151" s="191">
        <f>Q151*H151</f>
        <v>0</v>
      </c>
      <c r="S151" s="191">
        <v>0</v>
      </c>
      <c r="T151" s="192">
        <f>S151*H151</f>
        <v>0</v>
      </c>
      <c r="AR151" s="23" t="s">
        <v>165</v>
      </c>
      <c r="AT151" s="23" t="s">
        <v>160</v>
      </c>
      <c r="AU151" s="23" t="s">
        <v>89</v>
      </c>
      <c r="AY151" s="23" t="s">
        <v>159</v>
      </c>
      <c r="BE151" s="193">
        <f>IF(N151="základní",J151,0)</f>
        <v>0</v>
      </c>
      <c r="BF151" s="193">
        <f>IF(N151="snížená",J151,0)</f>
        <v>0</v>
      </c>
      <c r="BG151" s="193">
        <f>IF(N151="zákl. přenesená",J151,0)</f>
        <v>0</v>
      </c>
      <c r="BH151" s="193">
        <f>IF(N151="sníž. přenesená",J151,0)</f>
        <v>0</v>
      </c>
      <c r="BI151" s="193">
        <f>IF(N151="nulová",J151,0)</f>
        <v>0</v>
      </c>
      <c r="BJ151" s="23" t="s">
        <v>24</v>
      </c>
      <c r="BK151" s="193">
        <f>ROUND(I151*H151,2)</f>
        <v>0</v>
      </c>
      <c r="BL151" s="23" t="s">
        <v>165</v>
      </c>
      <c r="BM151" s="23" t="s">
        <v>613</v>
      </c>
    </row>
    <row r="152" spans="2:65" s="1" customFormat="1" ht="189">
      <c r="B152" s="40"/>
      <c r="C152" s="62"/>
      <c r="D152" s="194" t="s">
        <v>166</v>
      </c>
      <c r="E152" s="62"/>
      <c r="F152" s="195" t="s">
        <v>208</v>
      </c>
      <c r="G152" s="62"/>
      <c r="H152" s="62"/>
      <c r="I152" s="155"/>
      <c r="J152" s="62"/>
      <c r="K152" s="62"/>
      <c r="L152" s="60"/>
      <c r="M152" s="196"/>
      <c r="N152" s="41"/>
      <c r="O152" s="41"/>
      <c r="P152" s="41"/>
      <c r="Q152" s="41"/>
      <c r="R152" s="41"/>
      <c r="S152" s="41"/>
      <c r="T152" s="77"/>
      <c r="AT152" s="23" t="s">
        <v>166</v>
      </c>
      <c r="AU152" s="23" t="s">
        <v>89</v>
      </c>
    </row>
    <row r="153" spans="2:65" s="10" customFormat="1" ht="13.5">
      <c r="B153" s="209"/>
      <c r="C153" s="210"/>
      <c r="D153" s="194" t="s">
        <v>260</v>
      </c>
      <c r="E153" s="211" t="s">
        <v>22</v>
      </c>
      <c r="F153" s="212" t="s">
        <v>614</v>
      </c>
      <c r="G153" s="210"/>
      <c r="H153" s="213" t="s">
        <v>22</v>
      </c>
      <c r="I153" s="214"/>
      <c r="J153" s="210"/>
      <c r="K153" s="210"/>
      <c r="L153" s="215"/>
      <c r="M153" s="216"/>
      <c r="N153" s="217"/>
      <c r="O153" s="217"/>
      <c r="P153" s="217"/>
      <c r="Q153" s="217"/>
      <c r="R153" s="217"/>
      <c r="S153" s="217"/>
      <c r="T153" s="218"/>
      <c r="AT153" s="219" t="s">
        <v>260</v>
      </c>
      <c r="AU153" s="219" t="s">
        <v>89</v>
      </c>
      <c r="AV153" s="10" t="s">
        <v>24</v>
      </c>
      <c r="AW153" s="10" t="s">
        <v>43</v>
      </c>
      <c r="AX153" s="10" t="s">
        <v>80</v>
      </c>
      <c r="AY153" s="219" t="s">
        <v>159</v>
      </c>
    </row>
    <row r="154" spans="2:65" s="11" customFormat="1" ht="13.5">
      <c r="B154" s="220"/>
      <c r="C154" s="221"/>
      <c r="D154" s="197" t="s">
        <v>260</v>
      </c>
      <c r="E154" s="242" t="s">
        <v>22</v>
      </c>
      <c r="F154" s="243" t="s">
        <v>615</v>
      </c>
      <c r="G154" s="221"/>
      <c r="H154" s="244">
        <v>22264.41</v>
      </c>
      <c r="I154" s="225"/>
      <c r="J154" s="221"/>
      <c r="K154" s="221"/>
      <c r="L154" s="226"/>
      <c r="M154" s="227"/>
      <c r="N154" s="228"/>
      <c r="O154" s="228"/>
      <c r="P154" s="228"/>
      <c r="Q154" s="228"/>
      <c r="R154" s="228"/>
      <c r="S154" s="228"/>
      <c r="T154" s="229"/>
      <c r="AT154" s="230" t="s">
        <v>260</v>
      </c>
      <c r="AU154" s="230" t="s">
        <v>89</v>
      </c>
      <c r="AV154" s="11" t="s">
        <v>89</v>
      </c>
      <c r="AW154" s="11" t="s">
        <v>43</v>
      </c>
      <c r="AX154" s="11" t="s">
        <v>24</v>
      </c>
      <c r="AY154" s="230" t="s">
        <v>159</v>
      </c>
    </row>
    <row r="155" spans="2:65" s="1" customFormat="1" ht="31.5" customHeight="1">
      <c r="B155" s="40"/>
      <c r="C155" s="182" t="s">
        <v>244</v>
      </c>
      <c r="D155" s="182" t="s">
        <v>160</v>
      </c>
      <c r="E155" s="183" t="s">
        <v>616</v>
      </c>
      <c r="F155" s="184" t="s">
        <v>617</v>
      </c>
      <c r="G155" s="185" t="s">
        <v>200</v>
      </c>
      <c r="H155" s="186">
        <v>217.35</v>
      </c>
      <c r="I155" s="187"/>
      <c r="J155" s="188">
        <f>ROUND(I155*H155,2)</f>
        <v>0</v>
      </c>
      <c r="K155" s="184" t="s">
        <v>164</v>
      </c>
      <c r="L155" s="60"/>
      <c r="M155" s="189" t="s">
        <v>22</v>
      </c>
      <c r="N155" s="190" t="s">
        <v>51</v>
      </c>
      <c r="O155" s="41"/>
      <c r="P155" s="191">
        <f>O155*H155</f>
        <v>0</v>
      </c>
      <c r="Q155" s="191">
        <v>0</v>
      </c>
      <c r="R155" s="191">
        <f>Q155*H155</f>
        <v>0</v>
      </c>
      <c r="S155" s="191">
        <v>0</v>
      </c>
      <c r="T155" s="192">
        <f>S155*H155</f>
        <v>0</v>
      </c>
      <c r="AR155" s="23" t="s">
        <v>165</v>
      </c>
      <c r="AT155" s="23" t="s">
        <v>160</v>
      </c>
      <c r="AU155" s="23" t="s">
        <v>89</v>
      </c>
      <c r="AY155" s="23" t="s">
        <v>159</v>
      </c>
      <c r="BE155" s="193">
        <f>IF(N155="základní",J155,0)</f>
        <v>0</v>
      </c>
      <c r="BF155" s="193">
        <f>IF(N155="snížená",J155,0)</f>
        <v>0</v>
      </c>
      <c r="BG155" s="193">
        <f>IF(N155="zákl. přenesená",J155,0)</f>
        <v>0</v>
      </c>
      <c r="BH155" s="193">
        <f>IF(N155="sníž. přenesená",J155,0)</f>
        <v>0</v>
      </c>
      <c r="BI155" s="193">
        <f>IF(N155="nulová",J155,0)</f>
        <v>0</v>
      </c>
      <c r="BJ155" s="23" t="s">
        <v>24</v>
      </c>
      <c r="BK155" s="193">
        <f>ROUND(I155*H155,2)</f>
        <v>0</v>
      </c>
      <c r="BL155" s="23" t="s">
        <v>165</v>
      </c>
      <c r="BM155" s="23" t="s">
        <v>618</v>
      </c>
    </row>
    <row r="156" spans="2:65" s="1" customFormat="1" ht="162">
      <c r="B156" s="40"/>
      <c r="C156" s="62"/>
      <c r="D156" s="194" t="s">
        <v>166</v>
      </c>
      <c r="E156" s="62"/>
      <c r="F156" s="195" t="s">
        <v>619</v>
      </c>
      <c r="G156" s="62"/>
      <c r="H156" s="62"/>
      <c r="I156" s="155"/>
      <c r="J156" s="62"/>
      <c r="K156" s="62"/>
      <c r="L156" s="60"/>
      <c r="M156" s="196"/>
      <c r="N156" s="41"/>
      <c r="O156" s="41"/>
      <c r="P156" s="41"/>
      <c r="Q156" s="41"/>
      <c r="R156" s="41"/>
      <c r="S156" s="41"/>
      <c r="T156" s="77"/>
      <c r="AT156" s="23" t="s">
        <v>166</v>
      </c>
      <c r="AU156" s="23" t="s">
        <v>89</v>
      </c>
    </row>
    <row r="157" spans="2:65" s="10" customFormat="1" ht="13.5">
      <c r="B157" s="209"/>
      <c r="C157" s="210"/>
      <c r="D157" s="194" t="s">
        <v>260</v>
      </c>
      <c r="E157" s="211" t="s">
        <v>22</v>
      </c>
      <c r="F157" s="212" t="s">
        <v>606</v>
      </c>
      <c r="G157" s="210"/>
      <c r="H157" s="213" t="s">
        <v>22</v>
      </c>
      <c r="I157" s="214"/>
      <c r="J157" s="210"/>
      <c r="K157" s="210"/>
      <c r="L157" s="215"/>
      <c r="M157" s="216"/>
      <c r="N157" s="217"/>
      <c r="O157" s="217"/>
      <c r="P157" s="217"/>
      <c r="Q157" s="217"/>
      <c r="R157" s="217"/>
      <c r="S157" s="217"/>
      <c r="T157" s="218"/>
      <c r="AT157" s="219" t="s">
        <v>260</v>
      </c>
      <c r="AU157" s="219" t="s">
        <v>89</v>
      </c>
      <c r="AV157" s="10" t="s">
        <v>24</v>
      </c>
      <c r="AW157" s="10" t="s">
        <v>43</v>
      </c>
      <c r="AX157" s="10" t="s">
        <v>80</v>
      </c>
      <c r="AY157" s="219" t="s">
        <v>159</v>
      </c>
    </row>
    <row r="158" spans="2:65" s="11" customFormat="1" ht="13.5">
      <c r="B158" s="220"/>
      <c r="C158" s="221"/>
      <c r="D158" s="197" t="s">
        <v>260</v>
      </c>
      <c r="E158" s="242" t="s">
        <v>22</v>
      </c>
      <c r="F158" s="243" t="s">
        <v>607</v>
      </c>
      <c r="G158" s="221"/>
      <c r="H158" s="244">
        <v>217.35</v>
      </c>
      <c r="I158" s="225"/>
      <c r="J158" s="221"/>
      <c r="K158" s="221"/>
      <c r="L158" s="226"/>
      <c r="M158" s="227"/>
      <c r="N158" s="228"/>
      <c r="O158" s="228"/>
      <c r="P158" s="228"/>
      <c r="Q158" s="228"/>
      <c r="R158" s="228"/>
      <c r="S158" s="228"/>
      <c r="T158" s="229"/>
      <c r="AT158" s="230" t="s">
        <v>260</v>
      </c>
      <c r="AU158" s="230" t="s">
        <v>89</v>
      </c>
      <c r="AV158" s="11" t="s">
        <v>89</v>
      </c>
      <c r="AW158" s="11" t="s">
        <v>43</v>
      </c>
      <c r="AX158" s="11" t="s">
        <v>24</v>
      </c>
      <c r="AY158" s="230" t="s">
        <v>159</v>
      </c>
    </row>
    <row r="159" spans="2:65" s="1" customFormat="1" ht="31.5" customHeight="1">
      <c r="B159" s="40"/>
      <c r="C159" s="182" t="s">
        <v>207</v>
      </c>
      <c r="D159" s="182" t="s">
        <v>160</v>
      </c>
      <c r="E159" s="183" t="s">
        <v>620</v>
      </c>
      <c r="F159" s="184" t="s">
        <v>621</v>
      </c>
      <c r="G159" s="185" t="s">
        <v>200</v>
      </c>
      <c r="H159" s="186">
        <v>1484.2940000000001</v>
      </c>
      <c r="I159" s="187"/>
      <c r="J159" s="188">
        <f>ROUND(I159*H159,2)</f>
        <v>0</v>
      </c>
      <c r="K159" s="184" t="s">
        <v>164</v>
      </c>
      <c r="L159" s="60"/>
      <c r="M159" s="189" t="s">
        <v>22</v>
      </c>
      <c r="N159" s="190" t="s">
        <v>51</v>
      </c>
      <c r="O159" s="41"/>
      <c r="P159" s="191">
        <f>O159*H159</f>
        <v>0</v>
      </c>
      <c r="Q159" s="191">
        <v>0</v>
      </c>
      <c r="R159" s="191">
        <f>Q159*H159</f>
        <v>0</v>
      </c>
      <c r="S159" s="191">
        <v>0</v>
      </c>
      <c r="T159" s="192">
        <f>S159*H159</f>
        <v>0</v>
      </c>
      <c r="AR159" s="23" t="s">
        <v>165</v>
      </c>
      <c r="AT159" s="23" t="s">
        <v>160</v>
      </c>
      <c r="AU159" s="23" t="s">
        <v>89</v>
      </c>
      <c r="AY159" s="23" t="s">
        <v>159</v>
      </c>
      <c r="BE159" s="193">
        <f>IF(N159="základní",J159,0)</f>
        <v>0</v>
      </c>
      <c r="BF159" s="193">
        <f>IF(N159="snížená",J159,0)</f>
        <v>0</v>
      </c>
      <c r="BG159" s="193">
        <f>IF(N159="zákl. přenesená",J159,0)</f>
        <v>0</v>
      </c>
      <c r="BH159" s="193">
        <f>IF(N159="sníž. přenesená",J159,0)</f>
        <v>0</v>
      </c>
      <c r="BI159" s="193">
        <f>IF(N159="nulová",J159,0)</f>
        <v>0</v>
      </c>
      <c r="BJ159" s="23" t="s">
        <v>24</v>
      </c>
      <c r="BK159" s="193">
        <f>ROUND(I159*H159,2)</f>
        <v>0</v>
      </c>
      <c r="BL159" s="23" t="s">
        <v>165</v>
      </c>
      <c r="BM159" s="23" t="s">
        <v>622</v>
      </c>
    </row>
    <row r="160" spans="2:65" s="1" customFormat="1" ht="148.5">
      <c r="B160" s="40"/>
      <c r="C160" s="62"/>
      <c r="D160" s="194" t="s">
        <v>166</v>
      </c>
      <c r="E160" s="62"/>
      <c r="F160" s="195" t="s">
        <v>213</v>
      </c>
      <c r="G160" s="62"/>
      <c r="H160" s="62"/>
      <c r="I160" s="155"/>
      <c r="J160" s="62"/>
      <c r="K160" s="62"/>
      <c r="L160" s="60"/>
      <c r="M160" s="196"/>
      <c r="N160" s="41"/>
      <c r="O160" s="41"/>
      <c r="P160" s="41"/>
      <c r="Q160" s="41"/>
      <c r="R160" s="41"/>
      <c r="S160" s="41"/>
      <c r="T160" s="77"/>
      <c r="AT160" s="23" t="s">
        <v>166</v>
      </c>
      <c r="AU160" s="23" t="s">
        <v>89</v>
      </c>
    </row>
    <row r="161" spans="2:65" s="10" customFormat="1" ht="27">
      <c r="B161" s="209"/>
      <c r="C161" s="210"/>
      <c r="D161" s="194" t="s">
        <v>260</v>
      </c>
      <c r="E161" s="211" t="s">
        <v>22</v>
      </c>
      <c r="F161" s="212" t="s">
        <v>623</v>
      </c>
      <c r="G161" s="210"/>
      <c r="H161" s="213" t="s">
        <v>22</v>
      </c>
      <c r="I161" s="214"/>
      <c r="J161" s="210"/>
      <c r="K161" s="210"/>
      <c r="L161" s="215"/>
      <c r="M161" s="216"/>
      <c r="N161" s="217"/>
      <c r="O161" s="217"/>
      <c r="P161" s="217"/>
      <c r="Q161" s="217"/>
      <c r="R161" s="217"/>
      <c r="S161" s="217"/>
      <c r="T161" s="218"/>
      <c r="AT161" s="219" t="s">
        <v>260</v>
      </c>
      <c r="AU161" s="219" t="s">
        <v>89</v>
      </c>
      <c r="AV161" s="10" t="s">
        <v>24</v>
      </c>
      <c r="AW161" s="10" t="s">
        <v>43</v>
      </c>
      <c r="AX161" s="10" t="s">
        <v>80</v>
      </c>
      <c r="AY161" s="219" t="s">
        <v>159</v>
      </c>
    </row>
    <row r="162" spans="2:65" s="11" customFormat="1" ht="13.5">
      <c r="B162" s="220"/>
      <c r="C162" s="221"/>
      <c r="D162" s="197" t="s">
        <v>260</v>
      </c>
      <c r="E162" s="242" t="s">
        <v>22</v>
      </c>
      <c r="F162" s="243" t="s">
        <v>624</v>
      </c>
      <c r="G162" s="221"/>
      <c r="H162" s="244">
        <v>1484.2940000000001</v>
      </c>
      <c r="I162" s="225"/>
      <c r="J162" s="221"/>
      <c r="K162" s="221"/>
      <c r="L162" s="226"/>
      <c r="M162" s="227"/>
      <c r="N162" s="228"/>
      <c r="O162" s="228"/>
      <c r="P162" s="228"/>
      <c r="Q162" s="228"/>
      <c r="R162" s="228"/>
      <c r="S162" s="228"/>
      <c r="T162" s="229"/>
      <c r="AT162" s="230" t="s">
        <v>260</v>
      </c>
      <c r="AU162" s="230" t="s">
        <v>89</v>
      </c>
      <c r="AV162" s="11" t="s">
        <v>89</v>
      </c>
      <c r="AW162" s="11" t="s">
        <v>43</v>
      </c>
      <c r="AX162" s="11" t="s">
        <v>24</v>
      </c>
      <c r="AY162" s="230" t="s">
        <v>159</v>
      </c>
    </row>
    <row r="163" spans="2:65" s="1" customFormat="1" ht="22.5" customHeight="1">
      <c r="B163" s="40"/>
      <c r="C163" s="182" t="s">
        <v>254</v>
      </c>
      <c r="D163" s="182" t="s">
        <v>160</v>
      </c>
      <c r="E163" s="183" t="s">
        <v>625</v>
      </c>
      <c r="F163" s="184" t="s">
        <v>626</v>
      </c>
      <c r="G163" s="185" t="s">
        <v>430</v>
      </c>
      <c r="H163" s="186">
        <v>3859.1640000000002</v>
      </c>
      <c r="I163" s="187"/>
      <c r="J163" s="188">
        <f>ROUND(I163*H163,2)</f>
        <v>0</v>
      </c>
      <c r="K163" s="184" t="s">
        <v>164</v>
      </c>
      <c r="L163" s="60"/>
      <c r="M163" s="189" t="s">
        <v>22</v>
      </c>
      <c r="N163" s="190" t="s">
        <v>51</v>
      </c>
      <c r="O163" s="41"/>
      <c r="P163" s="191">
        <f>O163*H163</f>
        <v>0</v>
      </c>
      <c r="Q163" s="191">
        <v>0</v>
      </c>
      <c r="R163" s="191">
        <f>Q163*H163</f>
        <v>0</v>
      </c>
      <c r="S163" s="191">
        <v>0</v>
      </c>
      <c r="T163" s="192">
        <f>S163*H163</f>
        <v>0</v>
      </c>
      <c r="AR163" s="23" t="s">
        <v>165</v>
      </c>
      <c r="AT163" s="23" t="s">
        <v>160</v>
      </c>
      <c r="AU163" s="23" t="s">
        <v>89</v>
      </c>
      <c r="AY163" s="23" t="s">
        <v>159</v>
      </c>
      <c r="BE163" s="193">
        <f>IF(N163="základní",J163,0)</f>
        <v>0</v>
      </c>
      <c r="BF163" s="193">
        <f>IF(N163="snížená",J163,0)</f>
        <v>0</v>
      </c>
      <c r="BG163" s="193">
        <f>IF(N163="zákl. přenesená",J163,0)</f>
        <v>0</v>
      </c>
      <c r="BH163" s="193">
        <f>IF(N163="sníž. přenesená",J163,0)</f>
        <v>0</v>
      </c>
      <c r="BI163" s="193">
        <f>IF(N163="nulová",J163,0)</f>
        <v>0</v>
      </c>
      <c r="BJ163" s="23" t="s">
        <v>24</v>
      </c>
      <c r="BK163" s="193">
        <f>ROUND(I163*H163,2)</f>
        <v>0</v>
      </c>
      <c r="BL163" s="23" t="s">
        <v>165</v>
      </c>
      <c r="BM163" s="23" t="s">
        <v>627</v>
      </c>
    </row>
    <row r="164" spans="2:65" s="1" customFormat="1" ht="297">
      <c r="B164" s="40"/>
      <c r="C164" s="62"/>
      <c r="D164" s="194" t="s">
        <v>166</v>
      </c>
      <c r="E164" s="62"/>
      <c r="F164" s="195" t="s">
        <v>628</v>
      </c>
      <c r="G164" s="62"/>
      <c r="H164" s="62"/>
      <c r="I164" s="155"/>
      <c r="J164" s="62"/>
      <c r="K164" s="62"/>
      <c r="L164" s="60"/>
      <c r="M164" s="196"/>
      <c r="N164" s="41"/>
      <c r="O164" s="41"/>
      <c r="P164" s="41"/>
      <c r="Q164" s="41"/>
      <c r="R164" s="41"/>
      <c r="S164" s="41"/>
      <c r="T164" s="77"/>
      <c r="AT164" s="23" t="s">
        <v>166</v>
      </c>
      <c r="AU164" s="23" t="s">
        <v>89</v>
      </c>
    </row>
    <row r="165" spans="2:65" s="10" customFormat="1" ht="13.5">
      <c r="B165" s="209"/>
      <c r="C165" s="210"/>
      <c r="D165" s="194" t="s">
        <v>260</v>
      </c>
      <c r="E165" s="211" t="s">
        <v>22</v>
      </c>
      <c r="F165" s="212" t="s">
        <v>629</v>
      </c>
      <c r="G165" s="210"/>
      <c r="H165" s="213" t="s">
        <v>22</v>
      </c>
      <c r="I165" s="214"/>
      <c r="J165" s="210"/>
      <c r="K165" s="210"/>
      <c r="L165" s="215"/>
      <c r="M165" s="216"/>
      <c r="N165" s="217"/>
      <c r="O165" s="217"/>
      <c r="P165" s="217"/>
      <c r="Q165" s="217"/>
      <c r="R165" s="217"/>
      <c r="S165" s="217"/>
      <c r="T165" s="218"/>
      <c r="AT165" s="219" t="s">
        <v>260</v>
      </c>
      <c r="AU165" s="219" t="s">
        <v>89</v>
      </c>
      <c r="AV165" s="10" t="s">
        <v>24</v>
      </c>
      <c r="AW165" s="10" t="s">
        <v>43</v>
      </c>
      <c r="AX165" s="10" t="s">
        <v>80</v>
      </c>
      <c r="AY165" s="219" t="s">
        <v>159</v>
      </c>
    </row>
    <row r="166" spans="2:65" s="11" customFormat="1" ht="13.5">
      <c r="B166" s="220"/>
      <c r="C166" s="221"/>
      <c r="D166" s="197" t="s">
        <v>260</v>
      </c>
      <c r="E166" s="242" t="s">
        <v>22</v>
      </c>
      <c r="F166" s="243" t="s">
        <v>630</v>
      </c>
      <c r="G166" s="221"/>
      <c r="H166" s="244">
        <v>3859.1640000000002</v>
      </c>
      <c r="I166" s="225"/>
      <c r="J166" s="221"/>
      <c r="K166" s="221"/>
      <c r="L166" s="226"/>
      <c r="M166" s="227"/>
      <c r="N166" s="228"/>
      <c r="O166" s="228"/>
      <c r="P166" s="228"/>
      <c r="Q166" s="228"/>
      <c r="R166" s="228"/>
      <c r="S166" s="228"/>
      <c r="T166" s="229"/>
      <c r="AT166" s="230" t="s">
        <v>260</v>
      </c>
      <c r="AU166" s="230" t="s">
        <v>89</v>
      </c>
      <c r="AV166" s="11" t="s">
        <v>89</v>
      </c>
      <c r="AW166" s="11" t="s">
        <v>43</v>
      </c>
      <c r="AX166" s="11" t="s">
        <v>24</v>
      </c>
      <c r="AY166" s="230" t="s">
        <v>159</v>
      </c>
    </row>
    <row r="167" spans="2:65" s="1" customFormat="1" ht="31.5" customHeight="1">
      <c r="B167" s="40"/>
      <c r="C167" s="182" t="s">
        <v>212</v>
      </c>
      <c r="D167" s="182" t="s">
        <v>160</v>
      </c>
      <c r="E167" s="183" t="s">
        <v>631</v>
      </c>
      <c r="F167" s="184" t="s">
        <v>632</v>
      </c>
      <c r="G167" s="185" t="s">
        <v>200</v>
      </c>
      <c r="H167" s="186">
        <v>1271.644</v>
      </c>
      <c r="I167" s="187"/>
      <c r="J167" s="188">
        <f>ROUND(I167*H167,2)</f>
        <v>0</v>
      </c>
      <c r="K167" s="184" t="s">
        <v>164</v>
      </c>
      <c r="L167" s="60"/>
      <c r="M167" s="189" t="s">
        <v>22</v>
      </c>
      <c r="N167" s="190" t="s">
        <v>51</v>
      </c>
      <c r="O167" s="41"/>
      <c r="P167" s="191">
        <f>O167*H167</f>
        <v>0</v>
      </c>
      <c r="Q167" s="191">
        <v>0</v>
      </c>
      <c r="R167" s="191">
        <f>Q167*H167</f>
        <v>0</v>
      </c>
      <c r="S167" s="191">
        <v>0</v>
      </c>
      <c r="T167" s="192">
        <f>S167*H167</f>
        <v>0</v>
      </c>
      <c r="AR167" s="23" t="s">
        <v>165</v>
      </c>
      <c r="AT167" s="23" t="s">
        <v>160</v>
      </c>
      <c r="AU167" s="23" t="s">
        <v>89</v>
      </c>
      <c r="AY167" s="23" t="s">
        <v>159</v>
      </c>
      <c r="BE167" s="193">
        <f>IF(N167="základní",J167,0)</f>
        <v>0</v>
      </c>
      <c r="BF167" s="193">
        <f>IF(N167="snížená",J167,0)</f>
        <v>0</v>
      </c>
      <c r="BG167" s="193">
        <f>IF(N167="zákl. přenesená",J167,0)</f>
        <v>0</v>
      </c>
      <c r="BH167" s="193">
        <f>IF(N167="sníž. přenesená",J167,0)</f>
        <v>0</v>
      </c>
      <c r="BI167" s="193">
        <f>IF(N167="nulová",J167,0)</f>
        <v>0</v>
      </c>
      <c r="BJ167" s="23" t="s">
        <v>24</v>
      </c>
      <c r="BK167" s="193">
        <f>ROUND(I167*H167,2)</f>
        <v>0</v>
      </c>
      <c r="BL167" s="23" t="s">
        <v>165</v>
      </c>
      <c r="BM167" s="23" t="s">
        <v>633</v>
      </c>
    </row>
    <row r="168" spans="2:65" s="1" customFormat="1" ht="409.5">
      <c r="B168" s="40"/>
      <c r="C168" s="62"/>
      <c r="D168" s="194" t="s">
        <v>166</v>
      </c>
      <c r="E168" s="62"/>
      <c r="F168" s="195" t="s">
        <v>634</v>
      </c>
      <c r="G168" s="62"/>
      <c r="H168" s="62"/>
      <c r="I168" s="155"/>
      <c r="J168" s="62"/>
      <c r="K168" s="62"/>
      <c r="L168" s="60"/>
      <c r="M168" s="196"/>
      <c r="N168" s="41"/>
      <c r="O168" s="41"/>
      <c r="P168" s="41"/>
      <c r="Q168" s="41"/>
      <c r="R168" s="41"/>
      <c r="S168" s="41"/>
      <c r="T168" s="77"/>
      <c r="AT168" s="23" t="s">
        <v>166</v>
      </c>
      <c r="AU168" s="23" t="s">
        <v>89</v>
      </c>
    </row>
    <row r="169" spans="2:65" s="10" customFormat="1" ht="13.5">
      <c r="B169" s="209"/>
      <c r="C169" s="210"/>
      <c r="D169" s="194" t="s">
        <v>260</v>
      </c>
      <c r="E169" s="211" t="s">
        <v>22</v>
      </c>
      <c r="F169" s="212" t="s">
        <v>604</v>
      </c>
      <c r="G169" s="210"/>
      <c r="H169" s="213" t="s">
        <v>22</v>
      </c>
      <c r="I169" s="214"/>
      <c r="J169" s="210"/>
      <c r="K169" s="210"/>
      <c r="L169" s="215"/>
      <c r="M169" s="216"/>
      <c r="N169" s="217"/>
      <c r="O169" s="217"/>
      <c r="P169" s="217"/>
      <c r="Q169" s="217"/>
      <c r="R169" s="217"/>
      <c r="S169" s="217"/>
      <c r="T169" s="218"/>
      <c r="AT169" s="219" t="s">
        <v>260</v>
      </c>
      <c r="AU169" s="219" t="s">
        <v>89</v>
      </c>
      <c r="AV169" s="10" t="s">
        <v>24</v>
      </c>
      <c r="AW169" s="10" t="s">
        <v>43</v>
      </c>
      <c r="AX169" s="10" t="s">
        <v>80</v>
      </c>
      <c r="AY169" s="219" t="s">
        <v>159</v>
      </c>
    </row>
    <row r="170" spans="2:65" s="11" customFormat="1" ht="13.5">
      <c r="B170" s="220"/>
      <c r="C170" s="221"/>
      <c r="D170" s="194" t="s">
        <v>260</v>
      </c>
      <c r="E170" s="222" t="s">
        <v>22</v>
      </c>
      <c r="F170" s="223" t="s">
        <v>605</v>
      </c>
      <c r="G170" s="221"/>
      <c r="H170" s="224">
        <v>1266.944</v>
      </c>
      <c r="I170" s="225"/>
      <c r="J170" s="221"/>
      <c r="K170" s="221"/>
      <c r="L170" s="226"/>
      <c r="M170" s="227"/>
      <c r="N170" s="228"/>
      <c r="O170" s="228"/>
      <c r="P170" s="228"/>
      <c r="Q170" s="228"/>
      <c r="R170" s="228"/>
      <c r="S170" s="228"/>
      <c r="T170" s="229"/>
      <c r="AT170" s="230" t="s">
        <v>260</v>
      </c>
      <c r="AU170" s="230" t="s">
        <v>89</v>
      </c>
      <c r="AV170" s="11" t="s">
        <v>89</v>
      </c>
      <c r="AW170" s="11" t="s">
        <v>43</v>
      </c>
      <c r="AX170" s="11" t="s">
        <v>80</v>
      </c>
      <c r="AY170" s="230" t="s">
        <v>159</v>
      </c>
    </row>
    <row r="171" spans="2:65" s="10" customFormat="1" ht="13.5">
      <c r="B171" s="209"/>
      <c r="C171" s="210"/>
      <c r="D171" s="194" t="s">
        <v>260</v>
      </c>
      <c r="E171" s="211" t="s">
        <v>22</v>
      </c>
      <c r="F171" s="212" t="s">
        <v>635</v>
      </c>
      <c r="G171" s="210"/>
      <c r="H171" s="213" t="s">
        <v>22</v>
      </c>
      <c r="I171" s="214"/>
      <c r="J171" s="210"/>
      <c r="K171" s="210"/>
      <c r="L171" s="215"/>
      <c r="M171" s="216"/>
      <c r="N171" s="217"/>
      <c r="O171" s="217"/>
      <c r="P171" s="217"/>
      <c r="Q171" s="217"/>
      <c r="R171" s="217"/>
      <c r="S171" s="217"/>
      <c r="T171" s="218"/>
      <c r="AT171" s="219" t="s">
        <v>260</v>
      </c>
      <c r="AU171" s="219" t="s">
        <v>89</v>
      </c>
      <c r="AV171" s="10" t="s">
        <v>24</v>
      </c>
      <c r="AW171" s="10" t="s">
        <v>43</v>
      </c>
      <c r="AX171" s="10" t="s">
        <v>80</v>
      </c>
      <c r="AY171" s="219" t="s">
        <v>159</v>
      </c>
    </row>
    <row r="172" spans="2:65" s="11" customFormat="1" ht="13.5">
      <c r="B172" s="220"/>
      <c r="C172" s="221"/>
      <c r="D172" s="194" t="s">
        <v>260</v>
      </c>
      <c r="E172" s="222" t="s">
        <v>22</v>
      </c>
      <c r="F172" s="223" t="s">
        <v>636</v>
      </c>
      <c r="G172" s="221"/>
      <c r="H172" s="224">
        <v>4.7</v>
      </c>
      <c r="I172" s="225"/>
      <c r="J172" s="221"/>
      <c r="K172" s="221"/>
      <c r="L172" s="226"/>
      <c r="M172" s="227"/>
      <c r="N172" s="228"/>
      <c r="O172" s="228"/>
      <c r="P172" s="228"/>
      <c r="Q172" s="228"/>
      <c r="R172" s="228"/>
      <c r="S172" s="228"/>
      <c r="T172" s="229"/>
      <c r="AT172" s="230" t="s">
        <v>260</v>
      </c>
      <c r="AU172" s="230" t="s">
        <v>89</v>
      </c>
      <c r="AV172" s="11" t="s">
        <v>89</v>
      </c>
      <c r="AW172" s="11" t="s">
        <v>43</v>
      </c>
      <c r="AX172" s="11" t="s">
        <v>80</v>
      </c>
      <c r="AY172" s="230" t="s">
        <v>159</v>
      </c>
    </row>
    <row r="173" spans="2:65" s="12" customFormat="1" ht="13.5">
      <c r="B173" s="231"/>
      <c r="C173" s="232"/>
      <c r="D173" s="197" t="s">
        <v>260</v>
      </c>
      <c r="E173" s="233" t="s">
        <v>22</v>
      </c>
      <c r="F173" s="234" t="s">
        <v>266</v>
      </c>
      <c r="G173" s="232"/>
      <c r="H173" s="235">
        <v>1271.644</v>
      </c>
      <c r="I173" s="236"/>
      <c r="J173" s="232"/>
      <c r="K173" s="232"/>
      <c r="L173" s="237"/>
      <c r="M173" s="238"/>
      <c r="N173" s="239"/>
      <c r="O173" s="239"/>
      <c r="P173" s="239"/>
      <c r="Q173" s="239"/>
      <c r="R173" s="239"/>
      <c r="S173" s="239"/>
      <c r="T173" s="240"/>
      <c r="AT173" s="241" t="s">
        <v>260</v>
      </c>
      <c r="AU173" s="241" t="s">
        <v>89</v>
      </c>
      <c r="AV173" s="12" t="s">
        <v>165</v>
      </c>
      <c r="AW173" s="12" t="s">
        <v>43</v>
      </c>
      <c r="AX173" s="12" t="s">
        <v>24</v>
      </c>
      <c r="AY173" s="241" t="s">
        <v>159</v>
      </c>
    </row>
    <row r="174" spans="2:65" s="1" customFormat="1" ht="22.5" customHeight="1">
      <c r="B174" s="40"/>
      <c r="C174" s="199" t="s">
        <v>9</v>
      </c>
      <c r="D174" s="199" t="s">
        <v>235</v>
      </c>
      <c r="E174" s="200" t="s">
        <v>637</v>
      </c>
      <c r="F174" s="201" t="s">
        <v>638</v>
      </c>
      <c r="G174" s="202" t="s">
        <v>200</v>
      </c>
      <c r="H174" s="203">
        <v>1271.644</v>
      </c>
      <c r="I174" s="204"/>
      <c r="J174" s="205">
        <f>ROUND(I174*H174,2)</f>
        <v>0</v>
      </c>
      <c r="K174" s="201" t="s">
        <v>164</v>
      </c>
      <c r="L174" s="206"/>
      <c r="M174" s="207" t="s">
        <v>22</v>
      </c>
      <c r="N174" s="208" t="s">
        <v>51</v>
      </c>
      <c r="O174" s="41"/>
      <c r="P174" s="191">
        <f>O174*H174</f>
        <v>0</v>
      </c>
      <c r="Q174" s="191">
        <v>1.4570000000000001</v>
      </c>
      <c r="R174" s="191">
        <f>Q174*H174</f>
        <v>1852.7853080000002</v>
      </c>
      <c r="S174" s="191">
        <v>0</v>
      </c>
      <c r="T174" s="192">
        <f>S174*H174</f>
        <v>0</v>
      </c>
      <c r="AR174" s="23" t="s">
        <v>183</v>
      </c>
      <c r="AT174" s="23" t="s">
        <v>235</v>
      </c>
      <c r="AU174" s="23" t="s">
        <v>89</v>
      </c>
      <c r="AY174" s="23" t="s">
        <v>159</v>
      </c>
      <c r="BE174" s="193">
        <f>IF(N174="základní",J174,0)</f>
        <v>0</v>
      </c>
      <c r="BF174" s="193">
        <f>IF(N174="snížená",J174,0)</f>
        <v>0</v>
      </c>
      <c r="BG174" s="193">
        <f>IF(N174="zákl. přenesená",J174,0)</f>
        <v>0</v>
      </c>
      <c r="BH174" s="193">
        <f>IF(N174="sníž. přenesená",J174,0)</f>
        <v>0</v>
      </c>
      <c r="BI174" s="193">
        <f>IF(N174="nulová",J174,0)</f>
        <v>0</v>
      </c>
      <c r="BJ174" s="23" t="s">
        <v>24</v>
      </c>
      <c r="BK174" s="193">
        <f>ROUND(I174*H174,2)</f>
        <v>0</v>
      </c>
      <c r="BL174" s="23" t="s">
        <v>165</v>
      </c>
      <c r="BM174" s="23" t="s">
        <v>639</v>
      </c>
    </row>
    <row r="175" spans="2:65" s="11" customFormat="1" ht="13.5">
      <c r="B175" s="220"/>
      <c r="C175" s="221"/>
      <c r="D175" s="197" t="s">
        <v>260</v>
      </c>
      <c r="E175" s="242" t="s">
        <v>22</v>
      </c>
      <c r="F175" s="243" t="s">
        <v>640</v>
      </c>
      <c r="G175" s="221"/>
      <c r="H175" s="244">
        <v>1271.644</v>
      </c>
      <c r="I175" s="225"/>
      <c r="J175" s="221"/>
      <c r="K175" s="221"/>
      <c r="L175" s="226"/>
      <c r="M175" s="227"/>
      <c r="N175" s="228"/>
      <c r="O175" s="228"/>
      <c r="P175" s="228"/>
      <c r="Q175" s="228"/>
      <c r="R175" s="228"/>
      <c r="S175" s="228"/>
      <c r="T175" s="229"/>
      <c r="AT175" s="230" t="s">
        <v>260</v>
      </c>
      <c r="AU175" s="230" t="s">
        <v>89</v>
      </c>
      <c r="AV175" s="11" t="s">
        <v>89</v>
      </c>
      <c r="AW175" s="11" t="s">
        <v>43</v>
      </c>
      <c r="AX175" s="11" t="s">
        <v>24</v>
      </c>
      <c r="AY175" s="230" t="s">
        <v>159</v>
      </c>
    </row>
    <row r="176" spans="2:65" s="1" customFormat="1" ht="22.5" customHeight="1">
      <c r="B176" s="40"/>
      <c r="C176" s="182" t="s">
        <v>217</v>
      </c>
      <c r="D176" s="182" t="s">
        <v>160</v>
      </c>
      <c r="E176" s="183" t="s">
        <v>641</v>
      </c>
      <c r="F176" s="184" t="s">
        <v>642</v>
      </c>
      <c r="G176" s="185" t="s">
        <v>200</v>
      </c>
      <c r="H176" s="186">
        <v>217.35</v>
      </c>
      <c r="I176" s="187"/>
      <c r="J176" s="188">
        <f>ROUND(I176*H176,2)</f>
        <v>0</v>
      </c>
      <c r="K176" s="184" t="s">
        <v>164</v>
      </c>
      <c r="L176" s="60"/>
      <c r="M176" s="189" t="s">
        <v>22</v>
      </c>
      <c r="N176" s="190" t="s">
        <v>51</v>
      </c>
      <c r="O176" s="41"/>
      <c r="P176" s="191">
        <f>O176*H176</f>
        <v>0</v>
      </c>
      <c r="Q176" s="191">
        <v>0</v>
      </c>
      <c r="R176" s="191">
        <f>Q176*H176</f>
        <v>0</v>
      </c>
      <c r="S176" s="191">
        <v>0</v>
      </c>
      <c r="T176" s="192">
        <f>S176*H176</f>
        <v>0</v>
      </c>
      <c r="AR176" s="23" t="s">
        <v>165</v>
      </c>
      <c r="AT176" s="23" t="s">
        <v>160</v>
      </c>
      <c r="AU176" s="23" t="s">
        <v>89</v>
      </c>
      <c r="AY176" s="23" t="s">
        <v>159</v>
      </c>
      <c r="BE176" s="193">
        <f>IF(N176="základní",J176,0)</f>
        <v>0</v>
      </c>
      <c r="BF176" s="193">
        <f>IF(N176="snížená",J176,0)</f>
        <v>0</v>
      </c>
      <c r="BG176" s="193">
        <f>IF(N176="zákl. přenesená",J176,0)</f>
        <v>0</v>
      </c>
      <c r="BH176" s="193">
        <f>IF(N176="sníž. přenesená",J176,0)</f>
        <v>0</v>
      </c>
      <c r="BI176" s="193">
        <f>IF(N176="nulová",J176,0)</f>
        <v>0</v>
      </c>
      <c r="BJ176" s="23" t="s">
        <v>24</v>
      </c>
      <c r="BK176" s="193">
        <f>ROUND(I176*H176,2)</f>
        <v>0</v>
      </c>
      <c r="BL176" s="23" t="s">
        <v>165</v>
      </c>
      <c r="BM176" s="23" t="s">
        <v>643</v>
      </c>
    </row>
    <row r="177" spans="2:65" s="1" customFormat="1" ht="135">
      <c r="B177" s="40"/>
      <c r="C177" s="62"/>
      <c r="D177" s="194" t="s">
        <v>166</v>
      </c>
      <c r="E177" s="62"/>
      <c r="F177" s="195" t="s">
        <v>644</v>
      </c>
      <c r="G177" s="62"/>
      <c r="H177" s="62"/>
      <c r="I177" s="155"/>
      <c r="J177" s="62"/>
      <c r="K177" s="62"/>
      <c r="L177" s="60"/>
      <c r="M177" s="196"/>
      <c r="N177" s="41"/>
      <c r="O177" s="41"/>
      <c r="P177" s="41"/>
      <c r="Q177" s="41"/>
      <c r="R177" s="41"/>
      <c r="S177" s="41"/>
      <c r="T177" s="77"/>
      <c r="AT177" s="23" t="s">
        <v>166</v>
      </c>
      <c r="AU177" s="23" t="s">
        <v>89</v>
      </c>
    </row>
    <row r="178" spans="2:65" s="10" customFormat="1" ht="13.5">
      <c r="B178" s="209"/>
      <c r="C178" s="210"/>
      <c r="D178" s="194" t="s">
        <v>260</v>
      </c>
      <c r="E178" s="211" t="s">
        <v>22</v>
      </c>
      <c r="F178" s="212" t="s">
        <v>606</v>
      </c>
      <c r="G178" s="210"/>
      <c r="H178" s="213" t="s">
        <v>22</v>
      </c>
      <c r="I178" s="214"/>
      <c r="J178" s="210"/>
      <c r="K178" s="210"/>
      <c r="L178" s="215"/>
      <c r="M178" s="216"/>
      <c r="N178" s="217"/>
      <c r="O178" s="217"/>
      <c r="P178" s="217"/>
      <c r="Q178" s="217"/>
      <c r="R178" s="217"/>
      <c r="S178" s="217"/>
      <c r="T178" s="218"/>
      <c r="AT178" s="219" t="s">
        <v>260</v>
      </c>
      <c r="AU178" s="219" t="s">
        <v>89</v>
      </c>
      <c r="AV178" s="10" t="s">
        <v>24</v>
      </c>
      <c r="AW178" s="10" t="s">
        <v>43</v>
      </c>
      <c r="AX178" s="10" t="s">
        <v>80</v>
      </c>
      <c r="AY178" s="219" t="s">
        <v>159</v>
      </c>
    </row>
    <row r="179" spans="2:65" s="11" customFormat="1" ht="13.5">
      <c r="B179" s="220"/>
      <c r="C179" s="221"/>
      <c r="D179" s="194" t="s">
        <v>260</v>
      </c>
      <c r="E179" s="222" t="s">
        <v>22</v>
      </c>
      <c r="F179" s="223" t="s">
        <v>607</v>
      </c>
      <c r="G179" s="221"/>
      <c r="H179" s="224">
        <v>217.35</v>
      </c>
      <c r="I179" s="225"/>
      <c r="J179" s="221"/>
      <c r="K179" s="221"/>
      <c r="L179" s="226"/>
      <c r="M179" s="227"/>
      <c r="N179" s="228"/>
      <c r="O179" s="228"/>
      <c r="P179" s="228"/>
      <c r="Q179" s="228"/>
      <c r="R179" s="228"/>
      <c r="S179" s="228"/>
      <c r="T179" s="229"/>
      <c r="AT179" s="230" t="s">
        <v>260</v>
      </c>
      <c r="AU179" s="230" t="s">
        <v>89</v>
      </c>
      <c r="AV179" s="11" t="s">
        <v>89</v>
      </c>
      <c r="AW179" s="11" t="s">
        <v>43</v>
      </c>
      <c r="AX179" s="11" t="s">
        <v>80</v>
      </c>
      <c r="AY179" s="230" t="s">
        <v>159</v>
      </c>
    </row>
    <row r="180" spans="2:65" s="12" customFormat="1" ht="13.5">
      <c r="B180" s="231"/>
      <c r="C180" s="232"/>
      <c r="D180" s="194" t="s">
        <v>260</v>
      </c>
      <c r="E180" s="260" t="s">
        <v>22</v>
      </c>
      <c r="F180" s="261" t="s">
        <v>266</v>
      </c>
      <c r="G180" s="232"/>
      <c r="H180" s="262">
        <v>217.35</v>
      </c>
      <c r="I180" s="236"/>
      <c r="J180" s="232"/>
      <c r="K180" s="232"/>
      <c r="L180" s="237"/>
      <c r="M180" s="238"/>
      <c r="N180" s="239"/>
      <c r="O180" s="239"/>
      <c r="P180" s="239"/>
      <c r="Q180" s="239"/>
      <c r="R180" s="239"/>
      <c r="S180" s="239"/>
      <c r="T180" s="240"/>
      <c r="AT180" s="241" t="s">
        <v>260</v>
      </c>
      <c r="AU180" s="241" t="s">
        <v>89</v>
      </c>
      <c r="AV180" s="12" t="s">
        <v>165</v>
      </c>
      <c r="AW180" s="12" t="s">
        <v>43</v>
      </c>
      <c r="AX180" s="12" t="s">
        <v>24</v>
      </c>
      <c r="AY180" s="241" t="s">
        <v>159</v>
      </c>
    </row>
    <row r="181" spans="2:65" s="9" customFormat="1" ht="29.85" customHeight="1">
      <c r="B181" s="168"/>
      <c r="C181" s="169"/>
      <c r="D181" s="170" t="s">
        <v>79</v>
      </c>
      <c r="E181" s="258" t="s">
        <v>89</v>
      </c>
      <c r="F181" s="258" t="s">
        <v>645</v>
      </c>
      <c r="G181" s="169"/>
      <c r="H181" s="169"/>
      <c r="I181" s="172"/>
      <c r="J181" s="259">
        <f>BK181</f>
        <v>0</v>
      </c>
      <c r="K181" s="169"/>
      <c r="L181" s="174"/>
      <c r="M181" s="175"/>
      <c r="N181" s="176"/>
      <c r="O181" s="176"/>
      <c r="P181" s="177">
        <f>SUM(P182:P195)</f>
        <v>0</v>
      </c>
      <c r="Q181" s="176"/>
      <c r="R181" s="177">
        <f>SUM(R182:R195)</f>
        <v>9.6747979999999991</v>
      </c>
      <c r="S181" s="176"/>
      <c r="T181" s="178">
        <f>SUM(T182:T195)</f>
        <v>0</v>
      </c>
      <c r="AR181" s="179" t="s">
        <v>24</v>
      </c>
      <c r="AT181" s="180" t="s">
        <v>79</v>
      </c>
      <c r="AU181" s="180" t="s">
        <v>24</v>
      </c>
      <c r="AY181" s="179" t="s">
        <v>159</v>
      </c>
      <c r="BK181" s="181">
        <f>SUM(BK182:BK195)</f>
        <v>0</v>
      </c>
    </row>
    <row r="182" spans="2:65" s="1" customFormat="1" ht="22.5" customHeight="1">
      <c r="B182" s="40"/>
      <c r="C182" s="182" t="s">
        <v>287</v>
      </c>
      <c r="D182" s="182" t="s">
        <v>160</v>
      </c>
      <c r="E182" s="183" t="s">
        <v>646</v>
      </c>
      <c r="F182" s="184" t="s">
        <v>647</v>
      </c>
      <c r="G182" s="185" t="s">
        <v>200</v>
      </c>
      <c r="H182" s="186">
        <v>3.4</v>
      </c>
      <c r="I182" s="187"/>
      <c r="J182" s="188">
        <f>ROUND(I182*H182,2)</f>
        <v>0</v>
      </c>
      <c r="K182" s="184" t="s">
        <v>164</v>
      </c>
      <c r="L182" s="60"/>
      <c r="M182" s="189" t="s">
        <v>22</v>
      </c>
      <c r="N182" s="190" t="s">
        <v>51</v>
      </c>
      <c r="O182" s="41"/>
      <c r="P182" s="191">
        <f>O182*H182</f>
        <v>0</v>
      </c>
      <c r="Q182" s="191">
        <v>0</v>
      </c>
      <c r="R182" s="191">
        <f>Q182*H182</f>
        <v>0</v>
      </c>
      <c r="S182" s="191">
        <v>0</v>
      </c>
      <c r="T182" s="192">
        <f>S182*H182</f>
        <v>0</v>
      </c>
      <c r="AR182" s="23" t="s">
        <v>165</v>
      </c>
      <c r="AT182" s="23" t="s">
        <v>160</v>
      </c>
      <c r="AU182" s="23" t="s">
        <v>89</v>
      </c>
      <c r="AY182" s="23" t="s">
        <v>159</v>
      </c>
      <c r="BE182" s="193">
        <f>IF(N182="základní",J182,0)</f>
        <v>0</v>
      </c>
      <c r="BF182" s="193">
        <f>IF(N182="snížená",J182,0)</f>
        <v>0</v>
      </c>
      <c r="BG182" s="193">
        <f>IF(N182="zákl. přenesená",J182,0)</f>
        <v>0</v>
      </c>
      <c r="BH182" s="193">
        <f>IF(N182="sníž. přenesená",J182,0)</f>
        <v>0</v>
      </c>
      <c r="BI182" s="193">
        <f>IF(N182="nulová",J182,0)</f>
        <v>0</v>
      </c>
      <c r="BJ182" s="23" t="s">
        <v>24</v>
      </c>
      <c r="BK182" s="193">
        <f>ROUND(I182*H182,2)</f>
        <v>0</v>
      </c>
      <c r="BL182" s="23" t="s">
        <v>165</v>
      </c>
      <c r="BM182" s="23" t="s">
        <v>648</v>
      </c>
    </row>
    <row r="183" spans="2:65" s="1" customFormat="1" ht="40.5">
      <c r="B183" s="40"/>
      <c r="C183" s="62"/>
      <c r="D183" s="194" t="s">
        <v>166</v>
      </c>
      <c r="E183" s="62"/>
      <c r="F183" s="195" t="s">
        <v>649</v>
      </c>
      <c r="G183" s="62"/>
      <c r="H183" s="62"/>
      <c r="I183" s="155"/>
      <c r="J183" s="62"/>
      <c r="K183" s="62"/>
      <c r="L183" s="60"/>
      <c r="M183" s="196"/>
      <c r="N183" s="41"/>
      <c r="O183" s="41"/>
      <c r="P183" s="41"/>
      <c r="Q183" s="41"/>
      <c r="R183" s="41"/>
      <c r="S183" s="41"/>
      <c r="T183" s="77"/>
      <c r="AT183" s="23" t="s">
        <v>166</v>
      </c>
      <c r="AU183" s="23" t="s">
        <v>89</v>
      </c>
    </row>
    <row r="184" spans="2:65" s="10" customFormat="1" ht="13.5">
      <c r="B184" s="209"/>
      <c r="C184" s="210"/>
      <c r="D184" s="194" t="s">
        <v>260</v>
      </c>
      <c r="E184" s="211" t="s">
        <v>22</v>
      </c>
      <c r="F184" s="212" t="s">
        <v>580</v>
      </c>
      <c r="G184" s="210"/>
      <c r="H184" s="213" t="s">
        <v>22</v>
      </c>
      <c r="I184" s="214"/>
      <c r="J184" s="210"/>
      <c r="K184" s="210"/>
      <c r="L184" s="215"/>
      <c r="M184" s="216"/>
      <c r="N184" s="217"/>
      <c r="O184" s="217"/>
      <c r="P184" s="217"/>
      <c r="Q184" s="217"/>
      <c r="R184" s="217"/>
      <c r="S184" s="217"/>
      <c r="T184" s="218"/>
      <c r="AT184" s="219" t="s">
        <v>260</v>
      </c>
      <c r="AU184" s="219" t="s">
        <v>89</v>
      </c>
      <c r="AV184" s="10" t="s">
        <v>24</v>
      </c>
      <c r="AW184" s="10" t="s">
        <v>43</v>
      </c>
      <c r="AX184" s="10" t="s">
        <v>80</v>
      </c>
      <c r="AY184" s="219" t="s">
        <v>159</v>
      </c>
    </row>
    <row r="185" spans="2:65" s="11" customFormat="1" ht="13.5">
      <c r="B185" s="220"/>
      <c r="C185" s="221"/>
      <c r="D185" s="197" t="s">
        <v>260</v>
      </c>
      <c r="E185" s="242" t="s">
        <v>22</v>
      </c>
      <c r="F185" s="243" t="s">
        <v>650</v>
      </c>
      <c r="G185" s="221"/>
      <c r="H185" s="244">
        <v>3.4</v>
      </c>
      <c r="I185" s="225"/>
      <c r="J185" s="221"/>
      <c r="K185" s="221"/>
      <c r="L185" s="226"/>
      <c r="M185" s="227"/>
      <c r="N185" s="228"/>
      <c r="O185" s="228"/>
      <c r="P185" s="228"/>
      <c r="Q185" s="228"/>
      <c r="R185" s="228"/>
      <c r="S185" s="228"/>
      <c r="T185" s="229"/>
      <c r="AT185" s="230" t="s">
        <v>260</v>
      </c>
      <c r="AU185" s="230" t="s">
        <v>89</v>
      </c>
      <c r="AV185" s="11" t="s">
        <v>89</v>
      </c>
      <c r="AW185" s="11" t="s">
        <v>43</v>
      </c>
      <c r="AX185" s="11" t="s">
        <v>24</v>
      </c>
      <c r="AY185" s="230" t="s">
        <v>159</v>
      </c>
    </row>
    <row r="186" spans="2:65" s="1" customFormat="1" ht="22.5" customHeight="1">
      <c r="B186" s="40"/>
      <c r="C186" s="182" t="s">
        <v>222</v>
      </c>
      <c r="D186" s="182" t="s">
        <v>160</v>
      </c>
      <c r="E186" s="183" t="s">
        <v>651</v>
      </c>
      <c r="F186" s="184" t="s">
        <v>652</v>
      </c>
      <c r="G186" s="185" t="s">
        <v>177</v>
      </c>
      <c r="H186" s="186">
        <v>90.6</v>
      </c>
      <c r="I186" s="187"/>
      <c r="J186" s="188">
        <f>ROUND(I186*H186,2)</f>
        <v>0</v>
      </c>
      <c r="K186" s="184" t="s">
        <v>164</v>
      </c>
      <c r="L186" s="60"/>
      <c r="M186" s="189" t="s">
        <v>22</v>
      </c>
      <c r="N186" s="190" t="s">
        <v>51</v>
      </c>
      <c r="O186" s="41"/>
      <c r="P186" s="191">
        <f>O186*H186</f>
        <v>0</v>
      </c>
      <c r="Q186" s="191">
        <v>3.3E-4</v>
      </c>
      <c r="R186" s="191">
        <f>Q186*H186</f>
        <v>2.9897999999999997E-2</v>
      </c>
      <c r="S186" s="191">
        <v>0</v>
      </c>
      <c r="T186" s="192">
        <f>S186*H186</f>
        <v>0</v>
      </c>
      <c r="AR186" s="23" t="s">
        <v>165</v>
      </c>
      <c r="AT186" s="23" t="s">
        <v>160</v>
      </c>
      <c r="AU186" s="23" t="s">
        <v>89</v>
      </c>
      <c r="AY186" s="23" t="s">
        <v>159</v>
      </c>
      <c r="BE186" s="193">
        <f>IF(N186="základní",J186,0)</f>
        <v>0</v>
      </c>
      <c r="BF186" s="193">
        <f>IF(N186="snížená",J186,0)</f>
        <v>0</v>
      </c>
      <c r="BG186" s="193">
        <f>IF(N186="zákl. přenesená",J186,0)</f>
        <v>0</v>
      </c>
      <c r="BH186" s="193">
        <f>IF(N186="sníž. přenesená",J186,0)</f>
        <v>0</v>
      </c>
      <c r="BI186" s="193">
        <f>IF(N186="nulová",J186,0)</f>
        <v>0</v>
      </c>
      <c r="BJ186" s="23" t="s">
        <v>24</v>
      </c>
      <c r="BK186" s="193">
        <f>ROUND(I186*H186,2)</f>
        <v>0</v>
      </c>
      <c r="BL186" s="23" t="s">
        <v>165</v>
      </c>
      <c r="BM186" s="23" t="s">
        <v>653</v>
      </c>
    </row>
    <row r="187" spans="2:65" s="1" customFormat="1" ht="54">
      <c r="B187" s="40"/>
      <c r="C187" s="62"/>
      <c r="D187" s="194" t="s">
        <v>166</v>
      </c>
      <c r="E187" s="62"/>
      <c r="F187" s="195" t="s">
        <v>654</v>
      </c>
      <c r="G187" s="62"/>
      <c r="H187" s="62"/>
      <c r="I187" s="155"/>
      <c r="J187" s="62"/>
      <c r="K187" s="62"/>
      <c r="L187" s="60"/>
      <c r="M187" s="196"/>
      <c r="N187" s="41"/>
      <c r="O187" s="41"/>
      <c r="P187" s="41"/>
      <c r="Q187" s="41"/>
      <c r="R187" s="41"/>
      <c r="S187" s="41"/>
      <c r="T187" s="77"/>
      <c r="AT187" s="23" t="s">
        <v>166</v>
      </c>
      <c r="AU187" s="23" t="s">
        <v>89</v>
      </c>
    </row>
    <row r="188" spans="2:65" s="10" customFormat="1" ht="13.5">
      <c r="B188" s="209"/>
      <c r="C188" s="210"/>
      <c r="D188" s="194" t="s">
        <v>260</v>
      </c>
      <c r="E188" s="211" t="s">
        <v>22</v>
      </c>
      <c r="F188" s="212" t="s">
        <v>580</v>
      </c>
      <c r="G188" s="210"/>
      <c r="H188" s="213" t="s">
        <v>22</v>
      </c>
      <c r="I188" s="214"/>
      <c r="J188" s="210"/>
      <c r="K188" s="210"/>
      <c r="L188" s="215"/>
      <c r="M188" s="216"/>
      <c r="N188" s="217"/>
      <c r="O188" s="217"/>
      <c r="P188" s="217"/>
      <c r="Q188" s="217"/>
      <c r="R188" s="217"/>
      <c r="S188" s="217"/>
      <c r="T188" s="218"/>
      <c r="AT188" s="219" t="s">
        <v>260</v>
      </c>
      <c r="AU188" s="219" t="s">
        <v>89</v>
      </c>
      <c r="AV188" s="10" t="s">
        <v>24</v>
      </c>
      <c r="AW188" s="10" t="s">
        <v>43</v>
      </c>
      <c r="AX188" s="10" t="s">
        <v>80</v>
      </c>
      <c r="AY188" s="219" t="s">
        <v>159</v>
      </c>
    </row>
    <row r="189" spans="2:65" s="11" customFormat="1" ht="13.5">
      <c r="B189" s="220"/>
      <c r="C189" s="221"/>
      <c r="D189" s="197" t="s">
        <v>260</v>
      </c>
      <c r="E189" s="242" t="s">
        <v>22</v>
      </c>
      <c r="F189" s="243" t="s">
        <v>655</v>
      </c>
      <c r="G189" s="221"/>
      <c r="H189" s="244">
        <v>90.6</v>
      </c>
      <c r="I189" s="225"/>
      <c r="J189" s="221"/>
      <c r="K189" s="221"/>
      <c r="L189" s="226"/>
      <c r="M189" s="227"/>
      <c r="N189" s="228"/>
      <c r="O189" s="228"/>
      <c r="P189" s="228"/>
      <c r="Q189" s="228"/>
      <c r="R189" s="228"/>
      <c r="S189" s="228"/>
      <c r="T189" s="229"/>
      <c r="AT189" s="230" t="s">
        <v>260</v>
      </c>
      <c r="AU189" s="230" t="s">
        <v>89</v>
      </c>
      <c r="AV189" s="11" t="s">
        <v>89</v>
      </c>
      <c r="AW189" s="11" t="s">
        <v>43</v>
      </c>
      <c r="AX189" s="11" t="s">
        <v>24</v>
      </c>
      <c r="AY189" s="230" t="s">
        <v>159</v>
      </c>
    </row>
    <row r="190" spans="2:65" s="1" customFormat="1" ht="31.5" customHeight="1">
      <c r="B190" s="40"/>
      <c r="C190" s="182" t="s">
        <v>298</v>
      </c>
      <c r="D190" s="182" t="s">
        <v>160</v>
      </c>
      <c r="E190" s="183" t="s">
        <v>656</v>
      </c>
      <c r="F190" s="184" t="s">
        <v>657</v>
      </c>
      <c r="G190" s="185" t="s">
        <v>238</v>
      </c>
      <c r="H190" s="186">
        <v>9644.9</v>
      </c>
      <c r="I190" s="187"/>
      <c r="J190" s="188">
        <f>ROUND(I190*H190,2)</f>
        <v>0</v>
      </c>
      <c r="K190" s="184" t="s">
        <v>22</v>
      </c>
      <c r="L190" s="60"/>
      <c r="M190" s="189" t="s">
        <v>22</v>
      </c>
      <c r="N190" s="190" t="s">
        <v>51</v>
      </c>
      <c r="O190" s="41"/>
      <c r="P190" s="191">
        <f>O190*H190</f>
        <v>0</v>
      </c>
      <c r="Q190" s="191">
        <v>1E-3</v>
      </c>
      <c r="R190" s="191">
        <f>Q190*H190</f>
        <v>9.6448999999999998</v>
      </c>
      <c r="S190" s="191">
        <v>0</v>
      </c>
      <c r="T190" s="192">
        <f>S190*H190</f>
        <v>0</v>
      </c>
      <c r="AR190" s="23" t="s">
        <v>165</v>
      </c>
      <c r="AT190" s="23" t="s">
        <v>160</v>
      </c>
      <c r="AU190" s="23" t="s">
        <v>89</v>
      </c>
      <c r="AY190" s="23" t="s">
        <v>159</v>
      </c>
      <c r="BE190" s="193">
        <f>IF(N190="základní",J190,0)</f>
        <v>0</v>
      </c>
      <c r="BF190" s="193">
        <f>IF(N190="snížená",J190,0)</f>
        <v>0</v>
      </c>
      <c r="BG190" s="193">
        <f>IF(N190="zákl. přenesená",J190,0)</f>
        <v>0</v>
      </c>
      <c r="BH190" s="193">
        <f>IF(N190="sníž. přenesená",J190,0)</f>
        <v>0</v>
      </c>
      <c r="BI190" s="193">
        <f>IF(N190="nulová",J190,0)</f>
        <v>0</v>
      </c>
      <c r="BJ190" s="23" t="s">
        <v>24</v>
      </c>
      <c r="BK190" s="193">
        <f>ROUND(I190*H190,2)</f>
        <v>0</v>
      </c>
      <c r="BL190" s="23" t="s">
        <v>165</v>
      </c>
      <c r="BM190" s="23" t="s">
        <v>658</v>
      </c>
    </row>
    <row r="191" spans="2:65" s="1" customFormat="1" ht="67.5">
      <c r="B191" s="40"/>
      <c r="C191" s="62"/>
      <c r="D191" s="194" t="s">
        <v>168</v>
      </c>
      <c r="E191" s="62"/>
      <c r="F191" s="195" t="s">
        <v>659</v>
      </c>
      <c r="G191" s="62"/>
      <c r="H191" s="62"/>
      <c r="I191" s="155"/>
      <c r="J191" s="62"/>
      <c r="K191" s="62"/>
      <c r="L191" s="60"/>
      <c r="M191" s="196"/>
      <c r="N191" s="41"/>
      <c r="O191" s="41"/>
      <c r="P191" s="41"/>
      <c r="Q191" s="41"/>
      <c r="R191" s="41"/>
      <c r="S191" s="41"/>
      <c r="T191" s="77"/>
      <c r="AT191" s="23" t="s">
        <v>168</v>
      </c>
      <c r="AU191" s="23" t="s">
        <v>89</v>
      </c>
    </row>
    <row r="192" spans="2:65" s="10" customFormat="1" ht="13.5">
      <c r="B192" s="209"/>
      <c r="C192" s="210"/>
      <c r="D192" s="194" t="s">
        <v>260</v>
      </c>
      <c r="E192" s="211" t="s">
        <v>22</v>
      </c>
      <c r="F192" s="212" t="s">
        <v>660</v>
      </c>
      <c r="G192" s="210"/>
      <c r="H192" s="213" t="s">
        <v>22</v>
      </c>
      <c r="I192" s="214"/>
      <c r="J192" s="210"/>
      <c r="K192" s="210"/>
      <c r="L192" s="215"/>
      <c r="M192" s="216"/>
      <c r="N192" s="217"/>
      <c r="O192" s="217"/>
      <c r="P192" s="217"/>
      <c r="Q192" s="217"/>
      <c r="R192" s="217"/>
      <c r="S192" s="217"/>
      <c r="T192" s="218"/>
      <c r="AT192" s="219" t="s">
        <v>260</v>
      </c>
      <c r="AU192" s="219" t="s">
        <v>89</v>
      </c>
      <c r="AV192" s="10" t="s">
        <v>24</v>
      </c>
      <c r="AW192" s="10" t="s">
        <v>43</v>
      </c>
      <c r="AX192" s="10" t="s">
        <v>80</v>
      </c>
      <c r="AY192" s="219" t="s">
        <v>159</v>
      </c>
    </row>
    <row r="193" spans="2:65" s="11" customFormat="1" ht="13.5">
      <c r="B193" s="220"/>
      <c r="C193" s="221"/>
      <c r="D193" s="194" t="s">
        <v>260</v>
      </c>
      <c r="E193" s="222" t="s">
        <v>22</v>
      </c>
      <c r="F193" s="223" t="s">
        <v>661</v>
      </c>
      <c r="G193" s="221"/>
      <c r="H193" s="224">
        <v>7805.7</v>
      </c>
      <c r="I193" s="225"/>
      <c r="J193" s="221"/>
      <c r="K193" s="221"/>
      <c r="L193" s="226"/>
      <c r="M193" s="227"/>
      <c r="N193" s="228"/>
      <c r="O193" s="228"/>
      <c r="P193" s="228"/>
      <c r="Q193" s="228"/>
      <c r="R193" s="228"/>
      <c r="S193" s="228"/>
      <c r="T193" s="229"/>
      <c r="AT193" s="230" t="s">
        <v>260</v>
      </c>
      <c r="AU193" s="230" t="s">
        <v>89</v>
      </c>
      <c r="AV193" s="11" t="s">
        <v>89</v>
      </c>
      <c r="AW193" s="11" t="s">
        <v>43</v>
      </c>
      <c r="AX193" s="11" t="s">
        <v>80</v>
      </c>
      <c r="AY193" s="230" t="s">
        <v>159</v>
      </c>
    </row>
    <row r="194" spans="2:65" s="11" customFormat="1" ht="13.5">
      <c r="B194" s="220"/>
      <c r="C194" s="221"/>
      <c r="D194" s="194" t="s">
        <v>260</v>
      </c>
      <c r="E194" s="222" t="s">
        <v>22</v>
      </c>
      <c r="F194" s="223" t="s">
        <v>662</v>
      </c>
      <c r="G194" s="221"/>
      <c r="H194" s="224">
        <v>1839.2</v>
      </c>
      <c r="I194" s="225"/>
      <c r="J194" s="221"/>
      <c r="K194" s="221"/>
      <c r="L194" s="226"/>
      <c r="M194" s="227"/>
      <c r="N194" s="228"/>
      <c r="O194" s="228"/>
      <c r="P194" s="228"/>
      <c r="Q194" s="228"/>
      <c r="R194" s="228"/>
      <c r="S194" s="228"/>
      <c r="T194" s="229"/>
      <c r="AT194" s="230" t="s">
        <v>260</v>
      </c>
      <c r="AU194" s="230" t="s">
        <v>89</v>
      </c>
      <c r="AV194" s="11" t="s">
        <v>89</v>
      </c>
      <c r="AW194" s="11" t="s">
        <v>43</v>
      </c>
      <c r="AX194" s="11" t="s">
        <v>80</v>
      </c>
      <c r="AY194" s="230" t="s">
        <v>159</v>
      </c>
    </row>
    <row r="195" spans="2:65" s="12" customFormat="1" ht="13.5">
      <c r="B195" s="231"/>
      <c r="C195" s="232"/>
      <c r="D195" s="194" t="s">
        <v>260</v>
      </c>
      <c r="E195" s="260" t="s">
        <v>22</v>
      </c>
      <c r="F195" s="261" t="s">
        <v>266</v>
      </c>
      <c r="G195" s="232"/>
      <c r="H195" s="262">
        <v>9644.9</v>
      </c>
      <c r="I195" s="236"/>
      <c r="J195" s="232"/>
      <c r="K195" s="232"/>
      <c r="L195" s="237"/>
      <c r="M195" s="238"/>
      <c r="N195" s="239"/>
      <c r="O195" s="239"/>
      <c r="P195" s="239"/>
      <c r="Q195" s="239"/>
      <c r="R195" s="239"/>
      <c r="S195" s="239"/>
      <c r="T195" s="240"/>
      <c r="AT195" s="241" t="s">
        <v>260</v>
      </c>
      <c r="AU195" s="241" t="s">
        <v>89</v>
      </c>
      <c r="AV195" s="12" t="s">
        <v>165</v>
      </c>
      <c r="AW195" s="12" t="s">
        <v>43</v>
      </c>
      <c r="AX195" s="12" t="s">
        <v>24</v>
      </c>
      <c r="AY195" s="241" t="s">
        <v>159</v>
      </c>
    </row>
    <row r="196" spans="2:65" s="9" customFormat="1" ht="29.85" customHeight="1">
      <c r="B196" s="168"/>
      <c r="C196" s="169"/>
      <c r="D196" s="170" t="s">
        <v>79</v>
      </c>
      <c r="E196" s="258" t="s">
        <v>174</v>
      </c>
      <c r="F196" s="258" t="s">
        <v>663</v>
      </c>
      <c r="G196" s="169"/>
      <c r="H196" s="169"/>
      <c r="I196" s="172"/>
      <c r="J196" s="259">
        <f>BK196</f>
        <v>0</v>
      </c>
      <c r="K196" s="169"/>
      <c r="L196" s="174"/>
      <c r="M196" s="175"/>
      <c r="N196" s="176"/>
      <c r="O196" s="176"/>
      <c r="P196" s="177">
        <f>SUM(P197:P204)</f>
        <v>0</v>
      </c>
      <c r="Q196" s="176"/>
      <c r="R196" s="177">
        <f>SUM(R197:R204)</f>
        <v>5.0786870000000004</v>
      </c>
      <c r="S196" s="176"/>
      <c r="T196" s="178">
        <f>SUM(T197:T204)</f>
        <v>11.28</v>
      </c>
      <c r="AR196" s="179" t="s">
        <v>24</v>
      </c>
      <c r="AT196" s="180" t="s">
        <v>79</v>
      </c>
      <c r="AU196" s="180" t="s">
        <v>24</v>
      </c>
      <c r="AY196" s="179" t="s">
        <v>159</v>
      </c>
      <c r="BK196" s="181">
        <f>SUM(BK197:BK204)</f>
        <v>0</v>
      </c>
    </row>
    <row r="197" spans="2:65" s="1" customFormat="1" ht="22.5" customHeight="1">
      <c r="B197" s="40"/>
      <c r="C197" s="182" t="s">
        <v>228</v>
      </c>
      <c r="D197" s="182" t="s">
        <v>160</v>
      </c>
      <c r="E197" s="183" t="s">
        <v>664</v>
      </c>
      <c r="F197" s="184" t="s">
        <v>665</v>
      </c>
      <c r="G197" s="185" t="s">
        <v>163</v>
      </c>
      <c r="H197" s="186">
        <v>142.30000000000001</v>
      </c>
      <c r="I197" s="187"/>
      <c r="J197" s="188">
        <f>ROUND(I197*H197,2)</f>
        <v>0</v>
      </c>
      <c r="K197" s="184" t="s">
        <v>22</v>
      </c>
      <c r="L197" s="60"/>
      <c r="M197" s="189" t="s">
        <v>22</v>
      </c>
      <c r="N197" s="190" t="s">
        <v>51</v>
      </c>
      <c r="O197" s="41"/>
      <c r="P197" s="191">
        <f>O197*H197</f>
        <v>0</v>
      </c>
      <c r="Q197" s="191">
        <v>3.569E-2</v>
      </c>
      <c r="R197" s="191">
        <f>Q197*H197</f>
        <v>5.0786870000000004</v>
      </c>
      <c r="S197" s="191">
        <v>0</v>
      </c>
      <c r="T197" s="192">
        <f>S197*H197</f>
        <v>0</v>
      </c>
      <c r="AR197" s="23" t="s">
        <v>165</v>
      </c>
      <c r="AT197" s="23" t="s">
        <v>160</v>
      </c>
      <c r="AU197" s="23" t="s">
        <v>89</v>
      </c>
      <c r="AY197" s="23" t="s">
        <v>159</v>
      </c>
      <c r="BE197" s="193">
        <f>IF(N197="základní",J197,0)</f>
        <v>0</v>
      </c>
      <c r="BF197" s="193">
        <f>IF(N197="snížená",J197,0)</f>
        <v>0</v>
      </c>
      <c r="BG197" s="193">
        <f>IF(N197="zákl. přenesená",J197,0)</f>
        <v>0</v>
      </c>
      <c r="BH197" s="193">
        <f>IF(N197="sníž. přenesená",J197,0)</f>
        <v>0</v>
      </c>
      <c r="BI197" s="193">
        <f>IF(N197="nulová",J197,0)</f>
        <v>0</v>
      </c>
      <c r="BJ197" s="23" t="s">
        <v>24</v>
      </c>
      <c r="BK197" s="193">
        <f>ROUND(I197*H197,2)</f>
        <v>0</v>
      </c>
      <c r="BL197" s="23" t="s">
        <v>165</v>
      </c>
      <c r="BM197" s="23" t="s">
        <v>666</v>
      </c>
    </row>
    <row r="198" spans="2:65" s="10" customFormat="1" ht="13.5">
      <c r="B198" s="209"/>
      <c r="C198" s="210"/>
      <c r="D198" s="194" t="s">
        <v>260</v>
      </c>
      <c r="E198" s="211" t="s">
        <v>22</v>
      </c>
      <c r="F198" s="212" t="s">
        <v>580</v>
      </c>
      <c r="G198" s="210"/>
      <c r="H198" s="213" t="s">
        <v>22</v>
      </c>
      <c r="I198" s="214"/>
      <c r="J198" s="210"/>
      <c r="K198" s="210"/>
      <c r="L198" s="215"/>
      <c r="M198" s="216"/>
      <c r="N198" s="217"/>
      <c r="O198" s="217"/>
      <c r="P198" s="217"/>
      <c r="Q198" s="217"/>
      <c r="R198" s="217"/>
      <c r="S198" s="217"/>
      <c r="T198" s="218"/>
      <c r="AT198" s="219" t="s">
        <v>260</v>
      </c>
      <c r="AU198" s="219" t="s">
        <v>89</v>
      </c>
      <c r="AV198" s="10" t="s">
        <v>24</v>
      </c>
      <c r="AW198" s="10" t="s">
        <v>43</v>
      </c>
      <c r="AX198" s="10" t="s">
        <v>80</v>
      </c>
      <c r="AY198" s="219" t="s">
        <v>159</v>
      </c>
    </row>
    <row r="199" spans="2:65" s="11" customFormat="1" ht="13.5">
      <c r="B199" s="220"/>
      <c r="C199" s="221"/>
      <c r="D199" s="194" t="s">
        <v>260</v>
      </c>
      <c r="E199" s="222" t="s">
        <v>22</v>
      </c>
      <c r="F199" s="223" t="s">
        <v>667</v>
      </c>
      <c r="G199" s="221"/>
      <c r="H199" s="224">
        <v>88</v>
      </c>
      <c r="I199" s="225"/>
      <c r="J199" s="221"/>
      <c r="K199" s="221"/>
      <c r="L199" s="226"/>
      <c r="M199" s="227"/>
      <c r="N199" s="228"/>
      <c r="O199" s="228"/>
      <c r="P199" s="228"/>
      <c r="Q199" s="228"/>
      <c r="R199" s="228"/>
      <c r="S199" s="228"/>
      <c r="T199" s="229"/>
      <c r="AT199" s="230" t="s">
        <v>260</v>
      </c>
      <c r="AU199" s="230" t="s">
        <v>89</v>
      </c>
      <c r="AV199" s="11" t="s">
        <v>89</v>
      </c>
      <c r="AW199" s="11" t="s">
        <v>43</v>
      </c>
      <c r="AX199" s="11" t="s">
        <v>80</v>
      </c>
      <c r="AY199" s="230" t="s">
        <v>159</v>
      </c>
    </row>
    <row r="200" spans="2:65" s="11" customFormat="1" ht="13.5">
      <c r="B200" s="220"/>
      <c r="C200" s="221"/>
      <c r="D200" s="194" t="s">
        <v>260</v>
      </c>
      <c r="E200" s="222" t="s">
        <v>22</v>
      </c>
      <c r="F200" s="223" t="s">
        <v>668</v>
      </c>
      <c r="G200" s="221"/>
      <c r="H200" s="224">
        <v>54.3</v>
      </c>
      <c r="I200" s="225"/>
      <c r="J200" s="221"/>
      <c r="K200" s="221"/>
      <c r="L200" s="226"/>
      <c r="M200" s="227"/>
      <c r="N200" s="228"/>
      <c r="O200" s="228"/>
      <c r="P200" s="228"/>
      <c r="Q200" s="228"/>
      <c r="R200" s="228"/>
      <c r="S200" s="228"/>
      <c r="T200" s="229"/>
      <c r="AT200" s="230" t="s">
        <v>260</v>
      </c>
      <c r="AU200" s="230" t="s">
        <v>89</v>
      </c>
      <c r="AV200" s="11" t="s">
        <v>89</v>
      </c>
      <c r="AW200" s="11" t="s">
        <v>43</v>
      </c>
      <c r="AX200" s="11" t="s">
        <v>80</v>
      </c>
      <c r="AY200" s="230" t="s">
        <v>159</v>
      </c>
    </row>
    <row r="201" spans="2:65" s="12" customFormat="1" ht="13.5">
      <c r="B201" s="231"/>
      <c r="C201" s="232"/>
      <c r="D201" s="197" t="s">
        <v>260</v>
      </c>
      <c r="E201" s="233" t="s">
        <v>22</v>
      </c>
      <c r="F201" s="234" t="s">
        <v>266</v>
      </c>
      <c r="G201" s="232"/>
      <c r="H201" s="235">
        <v>142.30000000000001</v>
      </c>
      <c r="I201" s="236"/>
      <c r="J201" s="232"/>
      <c r="K201" s="232"/>
      <c r="L201" s="237"/>
      <c r="M201" s="238"/>
      <c r="N201" s="239"/>
      <c r="O201" s="239"/>
      <c r="P201" s="239"/>
      <c r="Q201" s="239"/>
      <c r="R201" s="239"/>
      <c r="S201" s="239"/>
      <c r="T201" s="240"/>
      <c r="AT201" s="241" t="s">
        <v>260</v>
      </c>
      <c r="AU201" s="241" t="s">
        <v>89</v>
      </c>
      <c r="AV201" s="12" t="s">
        <v>165</v>
      </c>
      <c r="AW201" s="12" t="s">
        <v>43</v>
      </c>
      <c r="AX201" s="12" t="s">
        <v>24</v>
      </c>
      <c r="AY201" s="241" t="s">
        <v>159</v>
      </c>
    </row>
    <row r="202" spans="2:65" s="1" customFormat="1" ht="31.5" customHeight="1">
      <c r="B202" s="40"/>
      <c r="C202" s="182" t="s">
        <v>307</v>
      </c>
      <c r="D202" s="182" t="s">
        <v>160</v>
      </c>
      <c r="E202" s="183" t="s">
        <v>669</v>
      </c>
      <c r="F202" s="184" t="s">
        <v>670</v>
      </c>
      <c r="G202" s="185" t="s">
        <v>200</v>
      </c>
      <c r="H202" s="186">
        <v>4.7</v>
      </c>
      <c r="I202" s="187"/>
      <c r="J202" s="188">
        <f>ROUND(I202*H202,2)</f>
        <v>0</v>
      </c>
      <c r="K202" s="184" t="s">
        <v>164</v>
      </c>
      <c r="L202" s="60"/>
      <c r="M202" s="189" t="s">
        <v>22</v>
      </c>
      <c r="N202" s="190" t="s">
        <v>51</v>
      </c>
      <c r="O202" s="41"/>
      <c r="P202" s="191">
        <f>O202*H202</f>
        <v>0</v>
      </c>
      <c r="Q202" s="191">
        <v>0</v>
      </c>
      <c r="R202" s="191">
        <f>Q202*H202</f>
        <v>0</v>
      </c>
      <c r="S202" s="191">
        <v>2.4</v>
      </c>
      <c r="T202" s="192">
        <f>S202*H202</f>
        <v>11.28</v>
      </c>
      <c r="AR202" s="23" t="s">
        <v>165</v>
      </c>
      <c r="AT202" s="23" t="s">
        <v>160</v>
      </c>
      <c r="AU202" s="23" t="s">
        <v>89</v>
      </c>
      <c r="AY202" s="23" t="s">
        <v>159</v>
      </c>
      <c r="BE202" s="193">
        <f>IF(N202="základní",J202,0)</f>
        <v>0</v>
      </c>
      <c r="BF202" s="193">
        <f>IF(N202="snížená",J202,0)</f>
        <v>0</v>
      </c>
      <c r="BG202" s="193">
        <f>IF(N202="zákl. přenesená",J202,0)</f>
        <v>0</v>
      </c>
      <c r="BH202" s="193">
        <f>IF(N202="sníž. přenesená",J202,0)</f>
        <v>0</v>
      </c>
      <c r="BI202" s="193">
        <f>IF(N202="nulová",J202,0)</f>
        <v>0</v>
      </c>
      <c r="BJ202" s="23" t="s">
        <v>24</v>
      </c>
      <c r="BK202" s="193">
        <f>ROUND(I202*H202,2)</f>
        <v>0</v>
      </c>
      <c r="BL202" s="23" t="s">
        <v>165</v>
      </c>
      <c r="BM202" s="23" t="s">
        <v>671</v>
      </c>
    </row>
    <row r="203" spans="2:65" s="1" customFormat="1" ht="27">
      <c r="B203" s="40"/>
      <c r="C203" s="62"/>
      <c r="D203" s="194" t="s">
        <v>166</v>
      </c>
      <c r="E203" s="62"/>
      <c r="F203" s="195" t="s">
        <v>672</v>
      </c>
      <c r="G203" s="62"/>
      <c r="H203" s="62"/>
      <c r="I203" s="155"/>
      <c r="J203" s="62"/>
      <c r="K203" s="62"/>
      <c r="L203" s="60"/>
      <c r="M203" s="196"/>
      <c r="N203" s="41"/>
      <c r="O203" s="41"/>
      <c r="P203" s="41"/>
      <c r="Q203" s="41"/>
      <c r="R203" s="41"/>
      <c r="S203" s="41"/>
      <c r="T203" s="77"/>
      <c r="AT203" s="23" t="s">
        <v>166</v>
      </c>
      <c r="AU203" s="23" t="s">
        <v>89</v>
      </c>
    </row>
    <row r="204" spans="2:65" s="11" customFormat="1" ht="13.5">
      <c r="B204" s="220"/>
      <c r="C204" s="221"/>
      <c r="D204" s="194" t="s">
        <v>260</v>
      </c>
      <c r="E204" s="222" t="s">
        <v>22</v>
      </c>
      <c r="F204" s="223" t="s">
        <v>673</v>
      </c>
      <c r="G204" s="221"/>
      <c r="H204" s="224">
        <v>4.7</v>
      </c>
      <c r="I204" s="225"/>
      <c r="J204" s="221"/>
      <c r="K204" s="221"/>
      <c r="L204" s="226"/>
      <c r="M204" s="227"/>
      <c r="N204" s="228"/>
      <c r="O204" s="228"/>
      <c r="P204" s="228"/>
      <c r="Q204" s="228"/>
      <c r="R204" s="228"/>
      <c r="S204" s="228"/>
      <c r="T204" s="229"/>
      <c r="AT204" s="230" t="s">
        <v>260</v>
      </c>
      <c r="AU204" s="230" t="s">
        <v>89</v>
      </c>
      <c r="AV204" s="11" t="s">
        <v>89</v>
      </c>
      <c r="AW204" s="11" t="s">
        <v>43</v>
      </c>
      <c r="AX204" s="11" t="s">
        <v>24</v>
      </c>
      <c r="AY204" s="230" t="s">
        <v>159</v>
      </c>
    </row>
    <row r="205" spans="2:65" s="9" customFormat="1" ht="29.85" customHeight="1">
      <c r="B205" s="168"/>
      <c r="C205" s="169"/>
      <c r="D205" s="170" t="s">
        <v>79</v>
      </c>
      <c r="E205" s="258" t="s">
        <v>165</v>
      </c>
      <c r="F205" s="258" t="s">
        <v>674</v>
      </c>
      <c r="G205" s="169"/>
      <c r="H205" s="169"/>
      <c r="I205" s="172"/>
      <c r="J205" s="259">
        <f>BK205</f>
        <v>0</v>
      </c>
      <c r="K205" s="169"/>
      <c r="L205" s="174"/>
      <c r="M205" s="175"/>
      <c r="N205" s="176"/>
      <c r="O205" s="176"/>
      <c r="P205" s="177">
        <f>SUM(P206:P218)</f>
        <v>0</v>
      </c>
      <c r="Q205" s="176"/>
      <c r="R205" s="177">
        <f>SUM(R206:R218)</f>
        <v>2.6666599999999998</v>
      </c>
      <c r="S205" s="176"/>
      <c r="T205" s="178">
        <f>SUM(T206:T218)</f>
        <v>0</v>
      </c>
      <c r="AR205" s="179" t="s">
        <v>24</v>
      </c>
      <c r="AT205" s="180" t="s">
        <v>79</v>
      </c>
      <c r="AU205" s="180" t="s">
        <v>24</v>
      </c>
      <c r="AY205" s="179" t="s">
        <v>159</v>
      </c>
      <c r="BK205" s="181">
        <f>SUM(BK206:BK218)</f>
        <v>0</v>
      </c>
    </row>
    <row r="206" spans="2:65" s="1" customFormat="1" ht="22.5" customHeight="1">
      <c r="B206" s="40"/>
      <c r="C206" s="182" t="s">
        <v>233</v>
      </c>
      <c r="D206" s="182" t="s">
        <v>160</v>
      </c>
      <c r="E206" s="183" t="s">
        <v>675</v>
      </c>
      <c r="F206" s="184" t="s">
        <v>676</v>
      </c>
      <c r="G206" s="185" t="s">
        <v>356</v>
      </c>
      <c r="H206" s="186">
        <v>151</v>
      </c>
      <c r="I206" s="187"/>
      <c r="J206" s="188">
        <f>ROUND(I206*H206,2)</f>
        <v>0</v>
      </c>
      <c r="K206" s="184" t="s">
        <v>164</v>
      </c>
      <c r="L206" s="60"/>
      <c r="M206" s="189" t="s">
        <v>22</v>
      </c>
      <c r="N206" s="190" t="s">
        <v>51</v>
      </c>
      <c r="O206" s="41"/>
      <c r="P206" s="191">
        <f>O206*H206</f>
        <v>0</v>
      </c>
      <c r="Q206" s="191">
        <v>1.7659999999999999E-2</v>
      </c>
      <c r="R206" s="191">
        <f>Q206*H206</f>
        <v>2.6666599999999998</v>
      </c>
      <c r="S206" s="191">
        <v>0</v>
      </c>
      <c r="T206" s="192">
        <f>S206*H206</f>
        <v>0</v>
      </c>
      <c r="AR206" s="23" t="s">
        <v>165</v>
      </c>
      <c r="AT206" s="23" t="s">
        <v>160</v>
      </c>
      <c r="AU206" s="23" t="s">
        <v>89</v>
      </c>
      <c r="AY206" s="23" t="s">
        <v>159</v>
      </c>
      <c r="BE206" s="193">
        <f>IF(N206="základní",J206,0)</f>
        <v>0</v>
      </c>
      <c r="BF206" s="193">
        <f>IF(N206="snížená",J206,0)</f>
        <v>0</v>
      </c>
      <c r="BG206" s="193">
        <f>IF(N206="zákl. přenesená",J206,0)</f>
        <v>0</v>
      </c>
      <c r="BH206" s="193">
        <f>IF(N206="sníž. přenesená",J206,0)</f>
        <v>0</v>
      </c>
      <c r="BI206" s="193">
        <f>IF(N206="nulová",J206,0)</f>
        <v>0</v>
      </c>
      <c r="BJ206" s="23" t="s">
        <v>24</v>
      </c>
      <c r="BK206" s="193">
        <f>ROUND(I206*H206,2)</f>
        <v>0</v>
      </c>
      <c r="BL206" s="23" t="s">
        <v>165</v>
      </c>
      <c r="BM206" s="23" t="s">
        <v>677</v>
      </c>
    </row>
    <row r="207" spans="2:65" s="1" customFormat="1" ht="67.5">
      <c r="B207" s="40"/>
      <c r="C207" s="62"/>
      <c r="D207" s="194" t="s">
        <v>166</v>
      </c>
      <c r="E207" s="62"/>
      <c r="F207" s="195" t="s">
        <v>678</v>
      </c>
      <c r="G207" s="62"/>
      <c r="H207" s="62"/>
      <c r="I207" s="155"/>
      <c r="J207" s="62"/>
      <c r="K207" s="62"/>
      <c r="L207" s="60"/>
      <c r="M207" s="196"/>
      <c r="N207" s="41"/>
      <c r="O207" s="41"/>
      <c r="P207" s="41"/>
      <c r="Q207" s="41"/>
      <c r="R207" s="41"/>
      <c r="S207" s="41"/>
      <c r="T207" s="77"/>
      <c r="AT207" s="23" t="s">
        <v>166</v>
      </c>
      <c r="AU207" s="23" t="s">
        <v>89</v>
      </c>
    </row>
    <row r="208" spans="2:65" s="10" customFormat="1" ht="13.5">
      <c r="B208" s="209"/>
      <c r="C208" s="210"/>
      <c r="D208" s="194" t="s">
        <v>260</v>
      </c>
      <c r="E208" s="211" t="s">
        <v>22</v>
      </c>
      <c r="F208" s="212" t="s">
        <v>580</v>
      </c>
      <c r="G208" s="210"/>
      <c r="H208" s="213" t="s">
        <v>22</v>
      </c>
      <c r="I208" s="214"/>
      <c r="J208" s="210"/>
      <c r="K208" s="210"/>
      <c r="L208" s="215"/>
      <c r="M208" s="216"/>
      <c r="N208" s="217"/>
      <c r="O208" s="217"/>
      <c r="P208" s="217"/>
      <c r="Q208" s="217"/>
      <c r="R208" s="217"/>
      <c r="S208" s="217"/>
      <c r="T208" s="218"/>
      <c r="AT208" s="219" t="s">
        <v>260</v>
      </c>
      <c r="AU208" s="219" t="s">
        <v>89</v>
      </c>
      <c r="AV208" s="10" t="s">
        <v>24</v>
      </c>
      <c r="AW208" s="10" t="s">
        <v>43</v>
      </c>
      <c r="AX208" s="10" t="s">
        <v>80</v>
      </c>
      <c r="AY208" s="219" t="s">
        <v>159</v>
      </c>
    </row>
    <row r="209" spans="2:65" s="11" customFormat="1" ht="13.5">
      <c r="B209" s="220"/>
      <c r="C209" s="221"/>
      <c r="D209" s="197" t="s">
        <v>260</v>
      </c>
      <c r="E209" s="242" t="s">
        <v>22</v>
      </c>
      <c r="F209" s="243" t="s">
        <v>679</v>
      </c>
      <c r="G209" s="221"/>
      <c r="H209" s="244">
        <v>151</v>
      </c>
      <c r="I209" s="225"/>
      <c r="J209" s="221"/>
      <c r="K209" s="221"/>
      <c r="L209" s="226"/>
      <c r="M209" s="227"/>
      <c r="N209" s="228"/>
      <c r="O209" s="228"/>
      <c r="P209" s="228"/>
      <c r="Q209" s="228"/>
      <c r="R209" s="228"/>
      <c r="S209" s="228"/>
      <c r="T209" s="229"/>
      <c r="AT209" s="230" t="s">
        <v>260</v>
      </c>
      <c r="AU209" s="230" t="s">
        <v>89</v>
      </c>
      <c r="AV209" s="11" t="s">
        <v>89</v>
      </c>
      <c r="AW209" s="11" t="s">
        <v>43</v>
      </c>
      <c r="AX209" s="11" t="s">
        <v>24</v>
      </c>
      <c r="AY209" s="230" t="s">
        <v>159</v>
      </c>
    </row>
    <row r="210" spans="2:65" s="1" customFormat="1" ht="22.5" customHeight="1">
      <c r="B210" s="40"/>
      <c r="C210" s="199" t="s">
        <v>317</v>
      </c>
      <c r="D210" s="199" t="s">
        <v>235</v>
      </c>
      <c r="E210" s="200" t="s">
        <v>680</v>
      </c>
      <c r="F210" s="201" t="s">
        <v>681</v>
      </c>
      <c r="G210" s="202" t="s">
        <v>356</v>
      </c>
      <c r="H210" s="203">
        <v>151</v>
      </c>
      <c r="I210" s="204"/>
      <c r="J210" s="205">
        <f>ROUND(I210*H210,2)</f>
        <v>0</v>
      </c>
      <c r="K210" s="201" t="s">
        <v>22</v>
      </c>
      <c r="L210" s="206"/>
      <c r="M210" s="207" t="s">
        <v>22</v>
      </c>
      <c r="N210" s="208" t="s">
        <v>51</v>
      </c>
      <c r="O210" s="41"/>
      <c r="P210" s="191">
        <f>O210*H210</f>
        <v>0</v>
      </c>
      <c r="Q210" s="191">
        <v>0</v>
      </c>
      <c r="R210" s="191">
        <f>Q210*H210</f>
        <v>0</v>
      </c>
      <c r="S210" s="191">
        <v>0</v>
      </c>
      <c r="T210" s="192">
        <f>S210*H210</f>
        <v>0</v>
      </c>
      <c r="AR210" s="23" t="s">
        <v>183</v>
      </c>
      <c r="AT210" s="23" t="s">
        <v>235</v>
      </c>
      <c r="AU210" s="23" t="s">
        <v>89</v>
      </c>
      <c r="AY210" s="23" t="s">
        <v>159</v>
      </c>
      <c r="BE210" s="193">
        <f>IF(N210="základní",J210,0)</f>
        <v>0</v>
      </c>
      <c r="BF210" s="193">
        <f>IF(N210="snížená",J210,0)</f>
        <v>0</v>
      </c>
      <c r="BG210" s="193">
        <f>IF(N210="zákl. přenesená",J210,0)</f>
        <v>0</v>
      </c>
      <c r="BH210" s="193">
        <f>IF(N210="sníž. přenesená",J210,0)</f>
        <v>0</v>
      </c>
      <c r="BI210" s="193">
        <f>IF(N210="nulová",J210,0)</f>
        <v>0</v>
      </c>
      <c r="BJ210" s="23" t="s">
        <v>24</v>
      </c>
      <c r="BK210" s="193">
        <f>ROUND(I210*H210,2)</f>
        <v>0</v>
      </c>
      <c r="BL210" s="23" t="s">
        <v>165</v>
      </c>
      <c r="BM210" s="23" t="s">
        <v>682</v>
      </c>
    </row>
    <row r="211" spans="2:65" s="10" customFormat="1" ht="13.5">
      <c r="B211" s="209"/>
      <c r="C211" s="210"/>
      <c r="D211" s="194" t="s">
        <v>260</v>
      </c>
      <c r="E211" s="211" t="s">
        <v>22</v>
      </c>
      <c r="F211" s="212" t="s">
        <v>580</v>
      </c>
      <c r="G211" s="210"/>
      <c r="H211" s="213" t="s">
        <v>22</v>
      </c>
      <c r="I211" s="214"/>
      <c r="J211" s="210"/>
      <c r="K211" s="210"/>
      <c r="L211" s="215"/>
      <c r="M211" s="216"/>
      <c r="N211" s="217"/>
      <c r="O211" s="217"/>
      <c r="P211" s="217"/>
      <c r="Q211" s="217"/>
      <c r="R211" s="217"/>
      <c r="S211" s="217"/>
      <c r="T211" s="218"/>
      <c r="AT211" s="219" t="s">
        <v>260</v>
      </c>
      <c r="AU211" s="219" t="s">
        <v>89</v>
      </c>
      <c r="AV211" s="10" t="s">
        <v>24</v>
      </c>
      <c r="AW211" s="10" t="s">
        <v>43</v>
      </c>
      <c r="AX211" s="10" t="s">
        <v>80</v>
      </c>
      <c r="AY211" s="219" t="s">
        <v>159</v>
      </c>
    </row>
    <row r="212" spans="2:65" s="11" customFormat="1" ht="13.5">
      <c r="B212" s="220"/>
      <c r="C212" s="221"/>
      <c r="D212" s="197" t="s">
        <v>260</v>
      </c>
      <c r="E212" s="242" t="s">
        <v>22</v>
      </c>
      <c r="F212" s="243" t="s">
        <v>679</v>
      </c>
      <c r="G212" s="221"/>
      <c r="H212" s="244">
        <v>151</v>
      </c>
      <c r="I212" s="225"/>
      <c r="J212" s="221"/>
      <c r="K212" s="221"/>
      <c r="L212" s="226"/>
      <c r="M212" s="227"/>
      <c r="N212" s="228"/>
      <c r="O212" s="228"/>
      <c r="P212" s="228"/>
      <c r="Q212" s="228"/>
      <c r="R212" s="228"/>
      <c r="S212" s="228"/>
      <c r="T212" s="229"/>
      <c r="AT212" s="230" t="s">
        <v>260</v>
      </c>
      <c r="AU212" s="230" t="s">
        <v>89</v>
      </c>
      <c r="AV212" s="11" t="s">
        <v>89</v>
      </c>
      <c r="AW212" s="11" t="s">
        <v>43</v>
      </c>
      <c r="AX212" s="11" t="s">
        <v>24</v>
      </c>
      <c r="AY212" s="230" t="s">
        <v>159</v>
      </c>
    </row>
    <row r="213" spans="2:65" s="1" customFormat="1" ht="31.5" customHeight="1">
      <c r="B213" s="40"/>
      <c r="C213" s="182" t="s">
        <v>239</v>
      </c>
      <c r="D213" s="182" t="s">
        <v>160</v>
      </c>
      <c r="E213" s="183" t="s">
        <v>683</v>
      </c>
      <c r="F213" s="184" t="s">
        <v>684</v>
      </c>
      <c r="G213" s="185" t="s">
        <v>200</v>
      </c>
      <c r="H213" s="186">
        <v>6.3</v>
      </c>
      <c r="I213" s="187"/>
      <c r="J213" s="188">
        <f>ROUND(I213*H213,2)</f>
        <v>0</v>
      </c>
      <c r="K213" s="184" t="s">
        <v>164</v>
      </c>
      <c r="L213" s="60"/>
      <c r="M213" s="189" t="s">
        <v>22</v>
      </c>
      <c r="N213" s="190" t="s">
        <v>51</v>
      </c>
      <c r="O213" s="41"/>
      <c r="P213" s="191">
        <f>O213*H213</f>
        <v>0</v>
      </c>
      <c r="Q213" s="191">
        <v>0</v>
      </c>
      <c r="R213" s="191">
        <f>Q213*H213</f>
        <v>0</v>
      </c>
      <c r="S213" s="191">
        <v>0</v>
      </c>
      <c r="T213" s="192">
        <f>S213*H213</f>
        <v>0</v>
      </c>
      <c r="AR213" s="23" t="s">
        <v>165</v>
      </c>
      <c r="AT213" s="23" t="s">
        <v>160</v>
      </c>
      <c r="AU213" s="23" t="s">
        <v>89</v>
      </c>
      <c r="AY213" s="23" t="s">
        <v>159</v>
      </c>
      <c r="BE213" s="193">
        <f>IF(N213="základní",J213,0)</f>
        <v>0</v>
      </c>
      <c r="BF213" s="193">
        <f>IF(N213="snížená",J213,0)</f>
        <v>0</v>
      </c>
      <c r="BG213" s="193">
        <f>IF(N213="zákl. přenesená",J213,0)</f>
        <v>0</v>
      </c>
      <c r="BH213" s="193">
        <f>IF(N213="sníž. přenesená",J213,0)</f>
        <v>0</v>
      </c>
      <c r="BI213" s="193">
        <f>IF(N213="nulová",J213,0)</f>
        <v>0</v>
      </c>
      <c r="BJ213" s="23" t="s">
        <v>24</v>
      </c>
      <c r="BK213" s="193">
        <f>ROUND(I213*H213,2)</f>
        <v>0</v>
      </c>
      <c r="BL213" s="23" t="s">
        <v>165</v>
      </c>
      <c r="BM213" s="23" t="s">
        <v>685</v>
      </c>
    </row>
    <row r="214" spans="2:65" s="1" customFormat="1" ht="40.5">
      <c r="B214" s="40"/>
      <c r="C214" s="62"/>
      <c r="D214" s="194" t="s">
        <v>166</v>
      </c>
      <c r="E214" s="62"/>
      <c r="F214" s="195" t="s">
        <v>686</v>
      </c>
      <c r="G214" s="62"/>
      <c r="H214" s="62"/>
      <c r="I214" s="155"/>
      <c r="J214" s="62"/>
      <c r="K214" s="62"/>
      <c r="L214" s="60"/>
      <c r="M214" s="196"/>
      <c r="N214" s="41"/>
      <c r="O214" s="41"/>
      <c r="P214" s="41"/>
      <c r="Q214" s="41"/>
      <c r="R214" s="41"/>
      <c r="S214" s="41"/>
      <c r="T214" s="77"/>
      <c r="AT214" s="23" t="s">
        <v>166</v>
      </c>
      <c r="AU214" s="23" t="s">
        <v>89</v>
      </c>
    </row>
    <row r="215" spans="2:65" s="10" customFormat="1" ht="13.5">
      <c r="B215" s="209"/>
      <c r="C215" s="210"/>
      <c r="D215" s="194" t="s">
        <v>260</v>
      </c>
      <c r="E215" s="211" t="s">
        <v>22</v>
      </c>
      <c r="F215" s="212" t="s">
        <v>580</v>
      </c>
      <c r="G215" s="210"/>
      <c r="H215" s="213" t="s">
        <v>22</v>
      </c>
      <c r="I215" s="214"/>
      <c r="J215" s="210"/>
      <c r="K215" s="210"/>
      <c r="L215" s="215"/>
      <c r="M215" s="216"/>
      <c r="N215" s="217"/>
      <c r="O215" s="217"/>
      <c r="P215" s="217"/>
      <c r="Q215" s="217"/>
      <c r="R215" s="217"/>
      <c r="S215" s="217"/>
      <c r="T215" s="218"/>
      <c r="AT215" s="219" t="s">
        <v>260</v>
      </c>
      <c r="AU215" s="219" t="s">
        <v>89</v>
      </c>
      <c r="AV215" s="10" t="s">
        <v>24</v>
      </c>
      <c r="AW215" s="10" t="s">
        <v>43</v>
      </c>
      <c r="AX215" s="10" t="s">
        <v>80</v>
      </c>
      <c r="AY215" s="219" t="s">
        <v>159</v>
      </c>
    </row>
    <row r="216" spans="2:65" s="11" customFormat="1" ht="13.5">
      <c r="B216" s="220"/>
      <c r="C216" s="221"/>
      <c r="D216" s="197" t="s">
        <v>260</v>
      </c>
      <c r="E216" s="242" t="s">
        <v>22</v>
      </c>
      <c r="F216" s="243" t="s">
        <v>687</v>
      </c>
      <c r="G216" s="221"/>
      <c r="H216" s="244">
        <v>6.3</v>
      </c>
      <c r="I216" s="225"/>
      <c r="J216" s="221"/>
      <c r="K216" s="221"/>
      <c r="L216" s="226"/>
      <c r="M216" s="227"/>
      <c r="N216" s="228"/>
      <c r="O216" s="228"/>
      <c r="P216" s="228"/>
      <c r="Q216" s="228"/>
      <c r="R216" s="228"/>
      <c r="S216" s="228"/>
      <c r="T216" s="229"/>
      <c r="AT216" s="230" t="s">
        <v>260</v>
      </c>
      <c r="AU216" s="230" t="s">
        <v>89</v>
      </c>
      <c r="AV216" s="11" t="s">
        <v>89</v>
      </c>
      <c r="AW216" s="11" t="s">
        <v>43</v>
      </c>
      <c r="AX216" s="11" t="s">
        <v>24</v>
      </c>
      <c r="AY216" s="230" t="s">
        <v>159</v>
      </c>
    </row>
    <row r="217" spans="2:65" s="1" customFormat="1" ht="31.5" customHeight="1">
      <c r="B217" s="40"/>
      <c r="C217" s="182" t="s">
        <v>326</v>
      </c>
      <c r="D217" s="182" t="s">
        <v>160</v>
      </c>
      <c r="E217" s="183" t="s">
        <v>688</v>
      </c>
      <c r="F217" s="184" t="s">
        <v>689</v>
      </c>
      <c r="G217" s="185" t="s">
        <v>200</v>
      </c>
      <c r="H217" s="186">
        <v>6.3</v>
      </c>
      <c r="I217" s="187"/>
      <c r="J217" s="188">
        <f>ROUND(I217*H217,2)</f>
        <v>0</v>
      </c>
      <c r="K217" s="184" t="s">
        <v>164</v>
      </c>
      <c r="L217" s="60"/>
      <c r="M217" s="189" t="s">
        <v>22</v>
      </c>
      <c r="N217" s="190" t="s">
        <v>51</v>
      </c>
      <c r="O217" s="41"/>
      <c r="P217" s="191">
        <f>O217*H217</f>
        <v>0</v>
      </c>
      <c r="Q217" s="191">
        <v>0</v>
      </c>
      <c r="R217" s="191">
        <f>Q217*H217</f>
        <v>0</v>
      </c>
      <c r="S217" s="191">
        <v>0</v>
      </c>
      <c r="T217" s="192">
        <f>S217*H217</f>
        <v>0</v>
      </c>
      <c r="AR217" s="23" t="s">
        <v>165</v>
      </c>
      <c r="AT217" s="23" t="s">
        <v>160</v>
      </c>
      <c r="AU217" s="23" t="s">
        <v>89</v>
      </c>
      <c r="AY217" s="23" t="s">
        <v>159</v>
      </c>
      <c r="BE217" s="193">
        <f>IF(N217="základní",J217,0)</f>
        <v>0</v>
      </c>
      <c r="BF217" s="193">
        <f>IF(N217="snížená",J217,0)</f>
        <v>0</v>
      </c>
      <c r="BG217" s="193">
        <f>IF(N217="zákl. přenesená",J217,0)</f>
        <v>0</v>
      </c>
      <c r="BH217" s="193">
        <f>IF(N217="sníž. přenesená",J217,0)</f>
        <v>0</v>
      </c>
      <c r="BI217" s="193">
        <f>IF(N217="nulová",J217,0)</f>
        <v>0</v>
      </c>
      <c r="BJ217" s="23" t="s">
        <v>24</v>
      </c>
      <c r="BK217" s="193">
        <f>ROUND(I217*H217,2)</f>
        <v>0</v>
      </c>
      <c r="BL217" s="23" t="s">
        <v>165</v>
      </c>
      <c r="BM217" s="23" t="s">
        <v>690</v>
      </c>
    </row>
    <row r="218" spans="2:65" s="1" customFormat="1" ht="40.5">
      <c r="B218" s="40"/>
      <c r="C218" s="62"/>
      <c r="D218" s="194" t="s">
        <v>166</v>
      </c>
      <c r="E218" s="62"/>
      <c r="F218" s="195" t="s">
        <v>686</v>
      </c>
      <c r="G218" s="62"/>
      <c r="H218" s="62"/>
      <c r="I218" s="155"/>
      <c r="J218" s="62"/>
      <c r="K218" s="62"/>
      <c r="L218" s="60"/>
      <c r="M218" s="196"/>
      <c r="N218" s="41"/>
      <c r="O218" s="41"/>
      <c r="P218" s="41"/>
      <c r="Q218" s="41"/>
      <c r="R218" s="41"/>
      <c r="S218" s="41"/>
      <c r="T218" s="77"/>
      <c r="AT218" s="23" t="s">
        <v>166</v>
      </c>
      <c r="AU218" s="23" t="s">
        <v>89</v>
      </c>
    </row>
    <row r="219" spans="2:65" s="9" customFormat="1" ht="29.85" customHeight="1">
      <c r="B219" s="168"/>
      <c r="C219" s="169"/>
      <c r="D219" s="170" t="s">
        <v>79</v>
      </c>
      <c r="E219" s="258" t="s">
        <v>185</v>
      </c>
      <c r="F219" s="258" t="s">
        <v>691</v>
      </c>
      <c r="G219" s="169"/>
      <c r="H219" s="169"/>
      <c r="I219" s="172"/>
      <c r="J219" s="259">
        <f>BK219</f>
        <v>0</v>
      </c>
      <c r="K219" s="169"/>
      <c r="L219" s="174"/>
      <c r="M219" s="175"/>
      <c r="N219" s="176"/>
      <c r="O219" s="176"/>
      <c r="P219" s="177">
        <f>SUM(P220:P256)</f>
        <v>0</v>
      </c>
      <c r="Q219" s="176"/>
      <c r="R219" s="177">
        <f>SUM(R220:R256)</f>
        <v>71.264928000000012</v>
      </c>
      <c r="S219" s="176"/>
      <c r="T219" s="178">
        <f>SUM(T220:T256)</f>
        <v>0</v>
      </c>
      <c r="AR219" s="179" t="s">
        <v>24</v>
      </c>
      <c r="AT219" s="180" t="s">
        <v>79</v>
      </c>
      <c r="AU219" s="180" t="s">
        <v>24</v>
      </c>
      <c r="AY219" s="179" t="s">
        <v>159</v>
      </c>
      <c r="BK219" s="181">
        <f>SUM(BK220:BK256)</f>
        <v>0</v>
      </c>
    </row>
    <row r="220" spans="2:65" s="1" customFormat="1" ht="31.5" customHeight="1">
      <c r="B220" s="40"/>
      <c r="C220" s="182" t="s">
        <v>242</v>
      </c>
      <c r="D220" s="182" t="s">
        <v>160</v>
      </c>
      <c r="E220" s="183" t="s">
        <v>692</v>
      </c>
      <c r="F220" s="184" t="s">
        <v>693</v>
      </c>
      <c r="G220" s="185" t="s">
        <v>163</v>
      </c>
      <c r="H220" s="186">
        <v>11.6</v>
      </c>
      <c r="I220" s="187"/>
      <c r="J220" s="188">
        <f>ROUND(I220*H220,2)</f>
        <v>0</v>
      </c>
      <c r="K220" s="184" t="s">
        <v>164</v>
      </c>
      <c r="L220" s="60"/>
      <c r="M220" s="189" t="s">
        <v>22</v>
      </c>
      <c r="N220" s="190" t="s">
        <v>51</v>
      </c>
      <c r="O220" s="41"/>
      <c r="P220" s="191">
        <f>O220*H220</f>
        <v>0</v>
      </c>
      <c r="Q220" s="191">
        <v>0.27994000000000002</v>
      </c>
      <c r="R220" s="191">
        <f>Q220*H220</f>
        <v>3.2473040000000002</v>
      </c>
      <c r="S220" s="191">
        <v>0</v>
      </c>
      <c r="T220" s="192">
        <f>S220*H220</f>
        <v>0</v>
      </c>
      <c r="AR220" s="23" t="s">
        <v>165</v>
      </c>
      <c r="AT220" s="23" t="s">
        <v>160</v>
      </c>
      <c r="AU220" s="23" t="s">
        <v>89</v>
      </c>
      <c r="AY220" s="23" t="s">
        <v>159</v>
      </c>
      <c r="BE220" s="193">
        <f>IF(N220="základní",J220,0)</f>
        <v>0</v>
      </c>
      <c r="BF220" s="193">
        <f>IF(N220="snížená",J220,0)</f>
        <v>0</v>
      </c>
      <c r="BG220" s="193">
        <f>IF(N220="zákl. přenesená",J220,0)</f>
        <v>0</v>
      </c>
      <c r="BH220" s="193">
        <f>IF(N220="sníž. přenesená",J220,0)</f>
        <v>0</v>
      </c>
      <c r="BI220" s="193">
        <f>IF(N220="nulová",J220,0)</f>
        <v>0</v>
      </c>
      <c r="BJ220" s="23" t="s">
        <v>24</v>
      </c>
      <c r="BK220" s="193">
        <f>ROUND(I220*H220,2)</f>
        <v>0</v>
      </c>
      <c r="BL220" s="23" t="s">
        <v>165</v>
      </c>
      <c r="BM220" s="23" t="s">
        <v>694</v>
      </c>
    </row>
    <row r="221" spans="2:65" s="1" customFormat="1" ht="81">
      <c r="B221" s="40"/>
      <c r="C221" s="62"/>
      <c r="D221" s="194" t="s">
        <v>166</v>
      </c>
      <c r="E221" s="62"/>
      <c r="F221" s="195" t="s">
        <v>695</v>
      </c>
      <c r="G221" s="62"/>
      <c r="H221" s="62"/>
      <c r="I221" s="155"/>
      <c r="J221" s="62"/>
      <c r="K221" s="62"/>
      <c r="L221" s="60"/>
      <c r="M221" s="196"/>
      <c r="N221" s="41"/>
      <c r="O221" s="41"/>
      <c r="P221" s="41"/>
      <c r="Q221" s="41"/>
      <c r="R221" s="41"/>
      <c r="S221" s="41"/>
      <c r="T221" s="77"/>
      <c r="AT221" s="23" t="s">
        <v>166</v>
      </c>
      <c r="AU221" s="23" t="s">
        <v>89</v>
      </c>
    </row>
    <row r="222" spans="2:65" s="10" customFormat="1" ht="13.5">
      <c r="B222" s="209"/>
      <c r="C222" s="210"/>
      <c r="D222" s="194" t="s">
        <v>260</v>
      </c>
      <c r="E222" s="211" t="s">
        <v>22</v>
      </c>
      <c r="F222" s="212" t="s">
        <v>580</v>
      </c>
      <c r="G222" s="210"/>
      <c r="H222" s="213" t="s">
        <v>22</v>
      </c>
      <c r="I222" s="214"/>
      <c r="J222" s="210"/>
      <c r="K222" s="210"/>
      <c r="L222" s="215"/>
      <c r="M222" s="216"/>
      <c r="N222" s="217"/>
      <c r="O222" s="217"/>
      <c r="P222" s="217"/>
      <c r="Q222" s="217"/>
      <c r="R222" s="217"/>
      <c r="S222" s="217"/>
      <c r="T222" s="218"/>
      <c r="AT222" s="219" t="s">
        <v>260</v>
      </c>
      <c r="AU222" s="219" t="s">
        <v>89</v>
      </c>
      <c r="AV222" s="10" t="s">
        <v>24</v>
      </c>
      <c r="AW222" s="10" t="s">
        <v>43</v>
      </c>
      <c r="AX222" s="10" t="s">
        <v>80</v>
      </c>
      <c r="AY222" s="219" t="s">
        <v>159</v>
      </c>
    </row>
    <row r="223" spans="2:65" s="11" customFormat="1" ht="13.5">
      <c r="B223" s="220"/>
      <c r="C223" s="221"/>
      <c r="D223" s="197" t="s">
        <v>260</v>
      </c>
      <c r="E223" s="242" t="s">
        <v>22</v>
      </c>
      <c r="F223" s="243" t="s">
        <v>696</v>
      </c>
      <c r="G223" s="221"/>
      <c r="H223" s="244">
        <v>11.6</v>
      </c>
      <c r="I223" s="225"/>
      <c r="J223" s="221"/>
      <c r="K223" s="221"/>
      <c r="L223" s="226"/>
      <c r="M223" s="227"/>
      <c r="N223" s="228"/>
      <c r="O223" s="228"/>
      <c r="P223" s="228"/>
      <c r="Q223" s="228"/>
      <c r="R223" s="228"/>
      <c r="S223" s="228"/>
      <c r="T223" s="229"/>
      <c r="AT223" s="230" t="s">
        <v>260</v>
      </c>
      <c r="AU223" s="230" t="s">
        <v>89</v>
      </c>
      <c r="AV223" s="11" t="s">
        <v>89</v>
      </c>
      <c r="AW223" s="11" t="s">
        <v>43</v>
      </c>
      <c r="AX223" s="11" t="s">
        <v>24</v>
      </c>
      <c r="AY223" s="230" t="s">
        <v>159</v>
      </c>
    </row>
    <row r="224" spans="2:65" s="1" customFormat="1" ht="31.5" customHeight="1">
      <c r="B224" s="40"/>
      <c r="C224" s="182" t="s">
        <v>333</v>
      </c>
      <c r="D224" s="182" t="s">
        <v>160</v>
      </c>
      <c r="E224" s="183" t="s">
        <v>697</v>
      </c>
      <c r="F224" s="184" t="s">
        <v>698</v>
      </c>
      <c r="G224" s="185" t="s">
        <v>163</v>
      </c>
      <c r="H224" s="186">
        <v>108.2</v>
      </c>
      <c r="I224" s="187"/>
      <c r="J224" s="188">
        <f>ROUND(I224*H224,2)</f>
        <v>0</v>
      </c>
      <c r="K224" s="184" t="s">
        <v>164</v>
      </c>
      <c r="L224" s="60"/>
      <c r="M224" s="189" t="s">
        <v>22</v>
      </c>
      <c r="N224" s="190" t="s">
        <v>51</v>
      </c>
      <c r="O224" s="41"/>
      <c r="P224" s="191">
        <f>O224*H224</f>
        <v>0</v>
      </c>
      <c r="Q224" s="191">
        <v>0.46166000000000001</v>
      </c>
      <c r="R224" s="191">
        <f>Q224*H224</f>
        <v>49.951612000000004</v>
      </c>
      <c r="S224" s="191">
        <v>0</v>
      </c>
      <c r="T224" s="192">
        <f>S224*H224</f>
        <v>0</v>
      </c>
      <c r="AR224" s="23" t="s">
        <v>165</v>
      </c>
      <c r="AT224" s="23" t="s">
        <v>160</v>
      </c>
      <c r="AU224" s="23" t="s">
        <v>89</v>
      </c>
      <c r="AY224" s="23" t="s">
        <v>159</v>
      </c>
      <c r="BE224" s="193">
        <f>IF(N224="základní",J224,0)</f>
        <v>0</v>
      </c>
      <c r="BF224" s="193">
        <f>IF(N224="snížená",J224,0)</f>
        <v>0</v>
      </c>
      <c r="BG224" s="193">
        <f>IF(N224="zákl. přenesená",J224,0)</f>
        <v>0</v>
      </c>
      <c r="BH224" s="193">
        <f>IF(N224="sníž. přenesená",J224,0)</f>
        <v>0</v>
      </c>
      <c r="BI224" s="193">
        <f>IF(N224="nulová",J224,0)</f>
        <v>0</v>
      </c>
      <c r="BJ224" s="23" t="s">
        <v>24</v>
      </c>
      <c r="BK224" s="193">
        <f>ROUND(I224*H224,2)</f>
        <v>0</v>
      </c>
      <c r="BL224" s="23" t="s">
        <v>165</v>
      </c>
      <c r="BM224" s="23" t="s">
        <v>699</v>
      </c>
    </row>
    <row r="225" spans="2:65" s="1" customFormat="1" ht="81">
      <c r="B225" s="40"/>
      <c r="C225" s="62"/>
      <c r="D225" s="194" t="s">
        <v>166</v>
      </c>
      <c r="E225" s="62"/>
      <c r="F225" s="195" t="s">
        <v>695</v>
      </c>
      <c r="G225" s="62"/>
      <c r="H225" s="62"/>
      <c r="I225" s="155"/>
      <c r="J225" s="62"/>
      <c r="K225" s="62"/>
      <c r="L225" s="60"/>
      <c r="M225" s="196"/>
      <c r="N225" s="41"/>
      <c r="O225" s="41"/>
      <c r="P225" s="41"/>
      <c r="Q225" s="41"/>
      <c r="R225" s="41"/>
      <c r="S225" s="41"/>
      <c r="T225" s="77"/>
      <c r="AT225" s="23" t="s">
        <v>166</v>
      </c>
      <c r="AU225" s="23" t="s">
        <v>89</v>
      </c>
    </row>
    <row r="226" spans="2:65" s="10" customFormat="1" ht="13.5">
      <c r="B226" s="209"/>
      <c r="C226" s="210"/>
      <c r="D226" s="194" t="s">
        <v>260</v>
      </c>
      <c r="E226" s="211" t="s">
        <v>22</v>
      </c>
      <c r="F226" s="212" t="s">
        <v>580</v>
      </c>
      <c r="G226" s="210"/>
      <c r="H226" s="213" t="s">
        <v>22</v>
      </c>
      <c r="I226" s="214"/>
      <c r="J226" s="210"/>
      <c r="K226" s="210"/>
      <c r="L226" s="215"/>
      <c r="M226" s="216"/>
      <c r="N226" s="217"/>
      <c r="O226" s="217"/>
      <c r="P226" s="217"/>
      <c r="Q226" s="217"/>
      <c r="R226" s="217"/>
      <c r="S226" s="217"/>
      <c r="T226" s="218"/>
      <c r="AT226" s="219" t="s">
        <v>260</v>
      </c>
      <c r="AU226" s="219" t="s">
        <v>89</v>
      </c>
      <c r="AV226" s="10" t="s">
        <v>24</v>
      </c>
      <c r="AW226" s="10" t="s">
        <v>43</v>
      </c>
      <c r="AX226" s="10" t="s">
        <v>80</v>
      </c>
      <c r="AY226" s="219" t="s">
        <v>159</v>
      </c>
    </row>
    <row r="227" spans="2:65" s="11" customFormat="1" ht="13.5">
      <c r="B227" s="220"/>
      <c r="C227" s="221"/>
      <c r="D227" s="197" t="s">
        <v>260</v>
      </c>
      <c r="E227" s="242" t="s">
        <v>22</v>
      </c>
      <c r="F227" s="243" t="s">
        <v>700</v>
      </c>
      <c r="G227" s="221"/>
      <c r="H227" s="244">
        <v>108.2</v>
      </c>
      <c r="I227" s="225"/>
      <c r="J227" s="221"/>
      <c r="K227" s="221"/>
      <c r="L227" s="226"/>
      <c r="M227" s="227"/>
      <c r="N227" s="228"/>
      <c r="O227" s="228"/>
      <c r="P227" s="228"/>
      <c r="Q227" s="228"/>
      <c r="R227" s="228"/>
      <c r="S227" s="228"/>
      <c r="T227" s="229"/>
      <c r="AT227" s="230" t="s">
        <v>260</v>
      </c>
      <c r="AU227" s="230" t="s">
        <v>89</v>
      </c>
      <c r="AV227" s="11" t="s">
        <v>89</v>
      </c>
      <c r="AW227" s="11" t="s">
        <v>43</v>
      </c>
      <c r="AX227" s="11" t="s">
        <v>24</v>
      </c>
      <c r="AY227" s="230" t="s">
        <v>159</v>
      </c>
    </row>
    <row r="228" spans="2:65" s="1" customFormat="1" ht="31.5" customHeight="1">
      <c r="B228" s="40"/>
      <c r="C228" s="182" t="s">
        <v>247</v>
      </c>
      <c r="D228" s="182" t="s">
        <v>160</v>
      </c>
      <c r="E228" s="183" t="s">
        <v>701</v>
      </c>
      <c r="F228" s="184" t="s">
        <v>702</v>
      </c>
      <c r="G228" s="185" t="s">
        <v>163</v>
      </c>
      <c r="H228" s="186">
        <v>108.2</v>
      </c>
      <c r="I228" s="187"/>
      <c r="J228" s="188">
        <f>ROUND(I228*H228,2)</f>
        <v>0</v>
      </c>
      <c r="K228" s="184" t="s">
        <v>164</v>
      </c>
      <c r="L228" s="60"/>
      <c r="M228" s="189" t="s">
        <v>22</v>
      </c>
      <c r="N228" s="190" t="s">
        <v>51</v>
      </c>
      <c r="O228" s="41"/>
      <c r="P228" s="191">
        <f>O228*H228</f>
        <v>0</v>
      </c>
      <c r="Q228" s="191">
        <v>0</v>
      </c>
      <c r="R228" s="191">
        <f>Q228*H228</f>
        <v>0</v>
      </c>
      <c r="S228" s="191">
        <v>0</v>
      </c>
      <c r="T228" s="192">
        <f>S228*H228</f>
        <v>0</v>
      </c>
      <c r="AR228" s="23" t="s">
        <v>165</v>
      </c>
      <c r="AT228" s="23" t="s">
        <v>160</v>
      </c>
      <c r="AU228" s="23" t="s">
        <v>89</v>
      </c>
      <c r="AY228" s="23" t="s">
        <v>159</v>
      </c>
      <c r="BE228" s="193">
        <f>IF(N228="základní",J228,0)</f>
        <v>0</v>
      </c>
      <c r="BF228" s="193">
        <f>IF(N228="snížená",J228,0)</f>
        <v>0</v>
      </c>
      <c r="BG228" s="193">
        <f>IF(N228="zákl. přenesená",J228,0)</f>
        <v>0</v>
      </c>
      <c r="BH228" s="193">
        <f>IF(N228="sníž. přenesená",J228,0)</f>
        <v>0</v>
      </c>
      <c r="BI228" s="193">
        <f>IF(N228="nulová",J228,0)</f>
        <v>0</v>
      </c>
      <c r="BJ228" s="23" t="s">
        <v>24</v>
      </c>
      <c r="BK228" s="193">
        <f>ROUND(I228*H228,2)</f>
        <v>0</v>
      </c>
      <c r="BL228" s="23" t="s">
        <v>165</v>
      </c>
      <c r="BM228" s="23" t="s">
        <v>703</v>
      </c>
    </row>
    <row r="229" spans="2:65" s="1" customFormat="1" ht="27">
      <c r="B229" s="40"/>
      <c r="C229" s="62"/>
      <c r="D229" s="194" t="s">
        <v>166</v>
      </c>
      <c r="E229" s="62"/>
      <c r="F229" s="195" t="s">
        <v>270</v>
      </c>
      <c r="G229" s="62"/>
      <c r="H229" s="62"/>
      <c r="I229" s="155"/>
      <c r="J229" s="62"/>
      <c r="K229" s="62"/>
      <c r="L229" s="60"/>
      <c r="M229" s="196"/>
      <c r="N229" s="41"/>
      <c r="O229" s="41"/>
      <c r="P229" s="41"/>
      <c r="Q229" s="41"/>
      <c r="R229" s="41"/>
      <c r="S229" s="41"/>
      <c r="T229" s="77"/>
      <c r="AT229" s="23" t="s">
        <v>166</v>
      </c>
      <c r="AU229" s="23" t="s">
        <v>89</v>
      </c>
    </row>
    <row r="230" spans="2:65" s="10" customFormat="1" ht="13.5">
      <c r="B230" s="209"/>
      <c r="C230" s="210"/>
      <c r="D230" s="194" t="s">
        <v>260</v>
      </c>
      <c r="E230" s="211" t="s">
        <v>22</v>
      </c>
      <c r="F230" s="212" t="s">
        <v>580</v>
      </c>
      <c r="G230" s="210"/>
      <c r="H230" s="213" t="s">
        <v>22</v>
      </c>
      <c r="I230" s="214"/>
      <c r="J230" s="210"/>
      <c r="K230" s="210"/>
      <c r="L230" s="215"/>
      <c r="M230" s="216"/>
      <c r="N230" s="217"/>
      <c r="O230" s="217"/>
      <c r="P230" s="217"/>
      <c r="Q230" s="217"/>
      <c r="R230" s="217"/>
      <c r="S230" s="217"/>
      <c r="T230" s="218"/>
      <c r="AT230" s="219" t="s">
        <v>260</v>
      </c>
      <c r="AU230" s="219" t="s">
        <v>89</v>
      </c>
      <c r="AV230" s="10" t="s">
        <v>24</v>
      </c>
      <c r="AW230" s="10" t="s">
        <v>43</v>
      </c>
      <c r="AX230" s="10" t="s">
        <v>80</v>
      </c>
      <c r="AY230" s="219" t="s">
        <v>159</v>
      </c>
    </row>
    <row r="231" spans="2:65" s="11" customFormat="1" ht="13.5">
      <c r="B231" s="220"/>
      <c r="C231" s="221"/>
      <c r="D231" s="197" t="s">
        <v>260</v>
      </c>
      <c r="E231" s="242" t="s">
        <v>22</v>
      </c>
      <c r="F231" s="243" t="s">
        <v>700</v>
      </c>
      <c r="G231" s="221"/>
      <c r="H231" s="244">
        <v>108.2</v>
      </c>
      <c r="I231" s="225"/>
      <c r="J231" s="221"/>
      <c r="K231" s="221"/>
      <c r="L231" s="226"/>
      <c r="M231" s="227"/>
      <c r="N231" s="228"/>
      <c r="O231" s="228"/>
      <c r="P231" s="228"/>
      <c r="Q231" s="228"/>
      <c r="R231" s="228"/>
      <c r="S231" s="228"/>
      <c r="T231" s="229"/>
      <c r="AT231" s="230" t="s">
        <v>260</v>
      </c>
      <c r="AU231" s="230" t="s">
        <v>89</v>
      </c>
      <c r="AV231" s="11" t="s">
        <v>89</v>
      </c>
      <c r="AW231" s="11" t="s">
        <v>43</v>
      </c>
      <c r="AX231" s="11" t="s">
        <v>24</v>
      </c>
      <c r="AY231" s="230" t="s">
        <v>159</v>
      </c>
    </row>
    <row r="232" spans="2:65" s="1" customFormat="1" ht="31.5" customHeight="1">
      <c r="B232" s="40"/>
      <c r="C232" s="182" t="s">
        <v>342</v>
      </c>
      <c r="D232" s="182" t="s">
        <v>160</v>
      </c>
      <c r="E232" s="183" t="s">
        <v>704</v>
      </c>
      <c r="F232" s="184" t="s">
        <v>705</v>
      </c>
      <c r="G232" s="185" t="s">
        <v>163</v>
      </c>
      <c r="H232" s="186">
        <v>11.6</v>
      </c>
      <c r="I232" s="187"/>
      <c r="J232" s="188">
        <f>ROUND(I232*H232,2)</f>
        <v>0</v>
      </c>
      <c r="K232" s="184" t="s">
        <v>164</v>
      </c>
      <c r="L232" s="60"/>
      <c r="M232" s="189" t="s">
        <v>22</v>
      </c>
      <c r="N232" s="190" t="s">
        <v>51</v>
      </c>
      <c r="O232" s="41"/>
      <c r="P232" s="191">
        <f>O232*H232</f>
        <v>0</v>
      </c>
      <c r="Q232" s="191">
        <v>0.25008000000000002</v>
      </c>
      <c r="R232" s="191">
        <f>Q232*H232</f>
        <v>2.9009280000000004</v>
      </c>
      <c r="S232" s="191">
        <v>0</v>
      </c>
      <c r="T232" s="192">
        <f>S232*H232</f>
        <v>0</v>
      </c>
      <c r="AR232" s="23" t="s">
        <v>165</v>
      </c>
      <c r="AT232" s="23" t="s">
        <v>160</v>
      </c>
      <c r="AU232" s="23" t="s">
        <v>89</v>
      </c>
      <c r="AY232" s="23" t="s">
        <v>159</v>
      </c>
      <c r="BE232" s="193">
        <f>IF(N232="základní",J232,0)</f>
        <v>0</v>
      </c>
      <c r="BF232" s="193">
        <f>IF(N232="snížená",J232,0)</f>
        <v>0</v>
      </c>
      <c r="BG232" s="193">
        <f>IF(N232="zákl. přenesená",J232,0)</f>
        <v>0</v>
      </c>
      <c r="BH232" s="193">
        <f>IF(N232="sníž. přenesená",J232,0)</f>
        <v>0</v>
      </c>
      <c r="BI232" s="193">
        <f>IF(N232="nulová",J232,0)</f>
        <v>0</v>
      </c>
      <c r="BJ232" s="23" t="s">
        <v>24</v>
      </c>
      <c r="BK232" s="193">
        <f>ROUND(I232*H232,2)</f>
        <v>0</v>
      </c>
      <c r="BL232" s="23" t="s">
        <v>165</v>
      </c>
      <c r="BM232" s="23" t="s">
        <v>706</v>
      </c>
    </row>
    <row r="233" spans="2:65" s="1" customFormat="1" ht="81">
      <c r="B233" s="40"/>
      <c r="C233" s="62"/>
      <c r="D233" s="194" t="s">
        <v>166</v>
      </c>
      <c r="E233" s="62"/>
      <c r="F233" s="195" t="s">
        <v>695</v>
      </c>
      <c r="G233" s="62"/>
      <c r="H233" s="62"/>
      <c r="I233" s="155"/>
      <c r="J233" s="62"/>
      <c r="K233" s="62"/>
      <c r="L233" s="60"/>
      <c r="M233" s="196"/>
      <c r="N233" s="41"/>
      <c r="O233" s="41"/>
      <c r="P233" s="41"/>
      <c r="Q233" s="41"/>
      <c r="R233" s="41"/>
      <c r="S233" s="41"/>
      <c r="T233" s="77"/>
      <c r="AT233" s="23" t="s">
        <v>166</v>
      </c>
      <c r="AU233" s="23" t="s">
        <v>89</v>
      </c>
    </row>
    <row r="234" spans="2:65" s="10" customFormat="1" ht="13.5">
      <c r="B234" s="209"/>
      <c r="C234" s="210"/>
      <c r="D234" s="194" t="s">
        <v>260</v>
      </c>
      <c r="E234" s="211" t="s">
        <v>22</v>
      </c>
      <c r="F234" s="212" t="s">
        <v>580</v>
      </c>
      <c r="G234" s="210"/>
      <c r="H234" s="213" t="s">
        <v>22</v>
      </c>
      <c r="I234" s="214"/>
      <c r="J234" s="210"/>
      <c r="K234" s="210"/>
      <c r="L234" s="215"/>
      <c r="M234" s="216"/>
      <c r="N234" s="217"/>
      <c r="O234" s="217"/>
      <c r="P234" s="217"/>
      <c r="Q234" s="217"/>
      <c r="R234" s="217"/>
      <c r="S234" s="217"/>
      <c r="T234" s="218"/>
      <c r="AT234" s="219" t="s">
        <v>260</v>
      </c>
      <c r="AU234" s="219" t="s">
        <v>89</v>
      </c>
      <c r="AV234" s="10" t="s">
        <v>24</v>
      </c>
      <c r="AW234" s="10" t="s">
        <v>43</v>
      </c>
      <c r="AX234" s="10" t="s">
        <v>80</v>
      </c>
      <c r="AY234" s="219" t="s">
        <v>159</v>
      </c>
    </row>
    <row r="235" spans="2:65" s="11" customFormat="1" ht="13.5">
      <c r="B235" s="220"/>
      <c r="C235" s="221"/>
      <c r="D235" s="197" t="s">
        <v>260</v>
      </c>
      <c r="E235" s="242" t="s">
        <v>22</v>
      </c>
      <c r="F235" s="243" t="s">
        <v>696</v>
      </c>
      <c r="G235" s="221"/>
      <c r="H235" s="244">
        <v>11.6</v>
      </c>
      <c r="I235" s="225"/>
      <c r="J235" s="221"/>
      <c r="K235" s="221"/>
      <c r="L235" s="226"/>
      <c r="M235" s="227"/>
      <c r="N235" s="228"/>
      <c r="O235" s="228"/>
      <c r="P235" s="228"/>
      <c r="Q235" s="228"/>
      <c r="R235" s="228"/>
      <c r="S235" s="228"/>
      <c r="T235" s="229"/>
      <c r="AT235" s="230" t="s">
        <v>260</v>
      </c>
      <c r="AU235" s="230" t="s">
        <v>89</v>
      </c>
      <c r="AV235" s="11" t="s">
        <v>89</v>
      </c>
      <c r="AW235" s="11" t="s">
        <v>43</v>
      </c>
      <c r="AX235" s="11" t="s">
        <v>24</v>
      </c>
      <c r="AY235" s="230" t="s">
        <v>159</v>
      </c>
    </row>
    <row r="236" spans="2:65" s="1" customFormat="1" ht="31.5" customHeight="1">
      <c r="B236" s="40"/>
      <c r="C236" s="182" t="s">
        <v>252</v>
      </c>
      <c r="D236" s="182" t="s">
        <v>160</v>
      </c>
      <c r="E236" s="183" t="s">
        <v>292</v>
      </c>
      <c r="F236" s="184" t="s">
        <v>293</v>
      </c>
      <c r="G236" s="185" t="s">
        <v>163</v>
      </c>
      <c r="H236" s="186">
        <v>108.2</v>
      </c>
      <c r="I236" s="187"/>
      <c r="J236" s="188">
        <f>ROUND(I236*H236,2)</f>
        <v>0</v>
      </c>
      <c r="K236" s="184" t="s">
        <v>164</v>
      </c>
      <c r="L236" s="60"/>
      <c r="M236" s="189" t="s">
        <v>22</v>
      </c>
      <c r="N236" s="190" t="s">
        <v>51</v>
      </c>
      <c r="O236" s="41"/>
      <c r="P236" s="191">
        <f>O236*H236</f>
        <v>0</v>
      </c>
      <c r="Q236" s="191">
        <v>0</v>
      </c>
      <c r="R236" s="191">
        <f>Q236*H236</f>
        <v>0</v>
      </c>
      <c r="S236" s="191">
        <v>0</v>
      </c>
      <c r="T236" s="192">
        <f>S236*H236</f>
        <v>0</v>
      </c>
      <c r="AR236" s="23" t="s">
        <v>165</v>
      </c>
      <c r="AT236" s="23" t="s">
        <v>160</v>
      </c>
      <c r="AU236" s="23" t="s">
        <v>89</v>
      </c>
      <c r="AY236" s="23" t="s">
        <v>159</v>
      </c>
      <c r="BE236" s="193">
        <f>IF(N236="základní",J236,0)</f>
        <v>0</v>
      </c>
      <c r="BF236" s="193">
        <f>IF(N236="snížená",J236,0)</f>
        <v>0</v>
      </c>
      <c r="BG236" s="193">
        <f>IF(N236="zákl. přenesená",J236,0)</f>
        <v>0</v>
      </c>
      <c r="BH236" s="193">
        <f>IF(N236="sníž. přenesená",J236,0)</f>
        <v>0</v>
      </c>
      <c r="BI236" s="193">
        <f>IF(N236="nulová",J236,0)</f>
        <v>0</v>
      </c>
      <c r="BJ236" s="23" t="s">
        <v>24</v>
      </c>
      <c r="BK236" s="193">
        <f>ROUND(I236*H236,2)</f>
        <v>0</v>
      </c>
      <c r="BL236" s="23" t="s">
        <v>165</v>
      </c>
      <c r="BM236" s="23" t="s">
        <v>707</v>
      </c>
    </row>
    <row r="237" spans="2:65" s="1" customFormat="1" ht="94.5">
      <c r="B237" s="40"/>
      <c r="C237" s="62"/>
      <c r="D237" s="194" t="s">
        <v>166</v>
      </c>
      <c r="E237" s="62"/>
      <c r="F237" s="195" t="s">
        <v>295</v>
      </c>
      <c r="G237" s="62"/>
      <c r="H237" s="62"/>
      <c r="I237" s="155"/>
      <c r="J237" s="62"/>
      <c r="K237" s="62"/>
      <c r="L237" s="60"/>
      <c r="M237" s="196"/>
      <c r="N237" s="41"/>
      <c r="O237" s="41"/>
      <c r="P237" s="41"/>
      <c r="Q237" s="41"/>
      <c r="R237" s="41"/>
      <c r="S237" s="41"/>
      <c r="T237" s="77"/>
      <c r="AT237" s="23" t="s">
        <v>166</v>
      </c>
      <c r="AU237" s="23" t="s">
        <v>89</v>
      </c>
    </row>
    <row r="238" spans="2:65" s="10" customFormat="1" ht="13.5">
      <c r="B238" s="209"/>
      <c r="C238" s="210"/>
      <c r="D238" s="194" t="s">
        <v>260</v>
      </c>
      <c r="E238" s="211" t="s">
        <v>22</v>
      </c>
      <c r="F238" s="212" t="s">
        <v>580</v>
      </c>
      <c r="G238" s="210"/>
      <c r="H238" s="213" t="s">
        <v>22</v>
      </c>
      <c r="I238" s="214"/>
      <c r="J238" s="210"/>
      <c r="K238" s="210"/>
      <c r="L238" s="215"/>
      <c r="M238" s="216"/>
      <c r="N238" s="217"/>
      <c r="O238" s="217"/>
      <c r="P238" s="217"/>
      <c r="Q238" s="217"/>
      <c r="R238" s="217"/>
      <c r="S238" s="217"/>
      <c r="T238" s="218"/>
      <c r="AT238" s="219" t="s">
        <v>260</v>
      </c>
      <c r="AU238" s="219" t="s">
        <v>89</v>
      </c>
      <c r="AV238" s="10" t="s">
        <v>24</v>
      </c>
      <c r="AW238" s="10" t="s">
        <v>43</v>
      </c>
      <c r="AX238" s="10" t="s">
        <v>80</v>
      </c>
      <c r="AY238" s="219" t="s">
        <v>159</v>
      </c>
    </row>
    <row r="239" spans="2:65" s="11" customFormat="1" ht="13.5">
      <c r="B239" s="220"/>
      <c r="C239" s="221"/>
      <c r="D239" s="197" t="s">
        <v>260</v>
      </c>
      <c r="E239" s="242" t="s">
        <v>22</v>
      </c>
      <c r="F239" s="243" t="s">
        <v>700</v>
      </c>
      <c r="G239" s="221"/>
      <c r="H239" s="244">
        <v>108.2</v>
      </c>
      <c r="I239" s="225"/>
      <c r="J239" s="221"/>
      <c r="K239" s="221"/>
      <c r="L239" s="226"/>
      <c r="M239" s="227"/>
      <c r="N239" s="228"/>
      <c r="O239" s="228"/>
      <c r="P239" s="228"/>
      <c r="Q239" s="228"/>
      <c r="R239" s="228"/>
      <c r="S239" s="228"/>
      <c r="T239" s="229"/>
      <c r="AT239" s="230" t="s">
        <v>260</v>
      </c>
      <c r="AU239" s="230" t="s">
        <v>89</v>
      </c>
      <c r="AV239" s="11" t="s">
        <v>89</v>
      </c>
      <c r="AW239" s="11" t="s">
        <v>43</v>
      </c>
      <c r="AX239" s="11" t="s">
        <v>24</v>
      </c>
      <c r="AY239" s="230" t="s">
        <v>159</v>
      </c>
    </row>
    <row r="240" spans="2:65" s="1" customFormat="1" ht="22.5" customHeight="1">
      <c r="B240" s="40"/>
      <c r="C240" s="182" t="s">
        <v>349</v>
      </c>
      <c r="D240" s="182" t="s">
        <v>160</v>
      </c>
      <c r="E240" s="183" t="s">
        <v>330</v>
      </c>
      <c r="F240" s="184" t="s">
        <v>331</v>
      </c>
      <c r="G240" s="185" t="s">
        <v>163</v>
      </c>
      <c r="H240" s="186">
        <v>11.6</v>
      </c>
      <c r="I240" s="187"/>
      <c r="J240" s="188">
        <f>ROUND(I240*H240,2)</f>
        <v>0</v>
      </c>
      <c r="K240" s="184" t="s">
        <v>22</v>
      </c>
      <c r="L240" s="60"/>
      <c r="M240" s="189" t="s">
        <v>22</v>
      </c>
      <c r="N240" s="190" t="s">
        <v>51</v>
      </c>
      <c r="O240" s="41"/>
      <c r="P240" s="191">
        <f>O240*H240</f>
        <v>0</v>
      </c>
      <c r="Q240" s="191">
        <v>0</v>
      </c>
      <c r="R240" s="191">
        <f>Q240*H240</f>
        <v>0</v>
      </c>
      <c r="S240" s="191">
        <v>0</v>
      </c>
      <c r="T240" s="192">
        <f>S240*H240</f>
        <v>0</v>
      </c>
      <c r="AR240" s="23" t="s">
        <v>165</v>
      </c>
      <c r="AT240" s="23" t="s">
        <v>160</v>
      </c>
      <c r="AU240" s="23" t="s">
        <v>89</v>
      </c>
      <c r="AY240" s="23" t="s">
        <v>159</v>
      </c>
      <c r="BE240" s="193">
        <f>IF(N240="základní",J240,0)</f>
        <v>0</v>
      </c>
      <c r="BF240" s="193">
        <f>IF(N240="snížená",J240,0)</f>
        <v>0</v>
      </c>
      <c r="BG240" s="193">
        <f>IF(N240="zákl. přenesená",J240,0)</f>
        <v>0</v>
      </c>
      <c r="BH240" s="193">
        <f>IF(N240="sníž. přenesená",J240,0)</f>
        <v>0</v>
      </c>
      <c r="BI240" s="193">
        <f>IF(N240="nulová",J240,0)</f>
        <v>0</v>
      </c>
      <c r="BJ240" s="23" t="s">
        <v>24</v>
      </c>
      <c r="BK240" s="193">
        <f>ROUND(I240*H240,2)</f>
        <v>0</v>
      </c>
      <c r="BL240" s="23" t="s">
        <v>165</v>
      </c>
      <c r="BM240" s="23" t="s">
        <v>708</v>
      </c>
    </row>
    <row r="241" spans="2:65" s="10" customFormat="1" ht="13.5">
      <c r="B241" s="209"/>
      <c r="C241" s="210"/>
      <c r="D241" s="194" t="s">
        <v>260</v>
      </c>
      <c r="E241" s="211" t="s">
        <v>22</v>
      </c>
      <c r="F241" s="212" t="s">
        <v>580</v>
      </c>
      <c r="G241" s="210"/>
      <c r="H241" s="213" t="s">
        <v>22</v>
      </c>
      <c r="I241" s="214"/>
      <c r="J241" s="210"/>
      <c r="K241" s="210"/>
      <c r="L241" s="215"/>
      <c r="M241" s="216"/>
      <c r="N241" s="217"/>
      <c r="O241" s="217"/>
      <c r="P241" s="217"/>
      <c r="Q241" s="217"/>
      <c r="R241" s="217"/>
      <c r="S241" s="217"/>
      <c r="T241" s="218"/>
      <c r="AT241" s="219" t="s">
        <v>260</v>
      </c>
      <c r="AU241" s="219" t="s">
        <v>89</v>
      </c>
      <c r="AV241" s="10" t="s">
        <v>24</v>
      </c>
      <c r="AW241" s="10" t="s">
        <v>43</v>
      </c>
      <c r="AX241" s="10" t="s">
        <v>80</v>
      </c>
      <c r="AY241" s="219" t="s">
        <v>159</v>
      </c>
    </row>
    <row r="242" spans="2:65" s="11" customFormat="1" ht="13.5">
      <c r="B242" s="220"/>
      <c r="C242" s="221"/>
      <c r="D242" s="197" t="s">
        <v>260</v>
      </c>
      <c r="E242" s="242" t="s">
        <v>22</v>
      </c>
      <c r="F242" s="243" t="s">
        <v>696</v>
      </c>
      <c r="G242" s="221"/>
      <c r="H242" s="244">
        <v>11.6</v>
      </c>
      <c r="I242" s="225"/>
      <c r="J242" s="221"/>
      <c r="K242" s="221"/>
      <c r="L242" s="226"/>
      <c r="M242" s="227"/>
      <c r="N242" s="228"/>
      <c r="O242" s="228"/>
      <c r="P242" s="228"/>
      <c r="Q242" s="228"/>
      <c r="R242" s="228"/>
      <c r="S242" s="228"/>
      <c r="T242" s="229"/>
      <c r="AT242" s="230" t="s">
        <v>260</v>
      </c>
      <c r="AU242" s="230" t="s">
        <v>89</v>
      </c>
      <c r="AV242" s="11" t="s">
        <v>89</v>
      </c>
      <c r="AW242" s="11" t="s">
        <v>43</v>
      </c>
      <c r="AX242" s="11" t="s">
        <v>24</v>
      </c>
      <c r="AY242" s="230" t="s">
        <v>159</v>
      </c>
    </row>
    <row r="243" spans="2:65" s="1" customFormat="1" ht="31.5" customHeight="1">
      <c r="B243" s="40"/>
      <c r="C243" s="182" t="s">
        <v>257</v>
      </c>
      <c r="D243" s="182" t="s">
        <v>160</v>
      </c>
      <c r="E243" s="183" t="s">
        <v>709</v>
      </c>
      <c r="F243" s="184" t="s">
        <v>710</v>
      </c>
      <c r="G243" s="185" t="s">
        <v>163</v>
      </c>
      <c r="H243" s="186">
        <v>108.2</v>
      </c>
      <c r="I243" s="187"/>
      <c r="J243" s="188">
        <f>ROUND(I243*H243,2)</f>
        <v>0</v>
      </c>
      <c r="K243" s="184" t="s">
        <v>164</v>
      </c>
      <c r="L243" s="60"/>
      <c r="M243" s="189" t="s">
        <v>22</v>
      </c>
      <c r="N243" s="190" t="s">
        <v>51</v>
      </c>
      <c r="O243" s="41"/>
      <c r="P243" s="191">
        <f>O243*H243</f>
        <v>0</v>
      </c>
      <c r="Q243" s="191">
        <v>0.12966</v>
      </c>
      <c r="R243" s="191">
        <f>Q243*H243</f>
        <v>14.029211999999999</v>
      </c>
      <c r="S243" s="191">
        <v>0</v>
      </c>
      <c r="T243" s="192">
        <f>S243*H243</f>
        <v>0</v>
      </c>
      <c r="AR243" s="23" t="s">
        <v>165</v>
      </c>
      <c r="AT243" s="23" t="s">
        <v>160</v>
      </c>
      <c r="AU243" s="23" t="s">
        <v>89</v>
      </c>
      <c r="AY243" s="23" t="s">
        <v>159</v>
      </c>
      <c r="BE243" s="193">
        <f>IF(N243="základní",J243,0)</f>
        <v>0</v>
      </c>
      <c r="BF243" s="193">
        <f>IF(N243="snížená",J243,0)</f>
        <v>0</v>
      </c>
      <c r="BG243" s="193">
        <f>IF(N243="zákl. přenesená",J243,0)</f>
        <v>0</v>
      </c>
      <c r="BH243" s="193">
        <f>IF(N243="sníž. přenesená",J243,0)</f>
        <v>0</v>
      </c>
      <c r="BI243" s="193">
        <f>IF(N243="nulová",J243,0)</f>
        <v>0</v>
      </c>
      <c r="BJ243" s="23" t="s">
        <v>24</v>
      </c>
      <c r="BK243" s="193">
        <f>ROUND(I243*H243,2)</f>
        <v>0</v>
      </c>
      <c r="BL243" s="23" t="s">
        <v>165</v>
      </c>
      <c r="BM243" s="23" t="s">
        <v>711</v>
      </c>
    </row>
    <row r="244" spans="2:65" s="1" customFormat="1" ht="121.5">
      <c r="B244" s="40"/>
      <c r="C244" s="62"/>
      <c r="D244" s="194" t="s">
        <v>166</v>
      </c>
      <c r="E244" s="62"/>
      <c r="F244" s="195" t="s">
        <v>712</v>
      </c>
      <c r="G244" s="62"/>
      <c r="H244" s="62"/>
      <c r="I244" s="155"/>
      <c r="J244" s="62"/>
      <c r="K244" s="62"/>
      <c r="L244" s="60"/>
      <c r="M244" s="196"/>
      <c r="N244" s="41"/>
      <c r="O244" s="41"/>
      <c r="P244" s="41"/>
      <c r="Q244" s="41"/>
      <c r="R244" s="41"/>
      <c r="S244" s="41"/>
      <c r="T244" s="77"/>
      <c r="AT244" s="23" t="s">
        <v>166</v>
      </c>
      <c r="AU244" s="23" t="s">
        <v>89</v>
      </c>
    </row>
    <row r="245" spans="2:65" s="10" customFormat="1" ht="13.5">
      <c r="B245" s="209"/>
      <c r="C245" s="210"/>
      <c r="D245" s="194" t="s">
        <v>260</v>
      </c>
      <c r="E245" s="211" t="s">
        <v>22</v>
      </c>
      <c r="F245" s="212" t="s">
        <v>580</v>
      </c>
      <c r="G245" s="210"/>
      <c r="H245" s="213" t="s">
        <v>22</v>
      </c>
      <c r="I245" s="214"/>
      <c r="J245" s="210"/>
      <c r="K245" s="210"/>
      <c r="L245" s="215"/>
      <c r="M245" s="216"/>
      <c r="N245" s="217"/>
      <c r="O245" s="217"/>
      <c r="P245" s="217"/>
      <c r="Q245" s="217"/>
      <c r="R245" s="217"/>
      <c r="S245" s="217"/>
      <c r="T245" s="218"/>
      <c r="AT245" s="219" t="s">
        <v>260</v>
      </c>
      <c r="AU245" s="219" t="s">
        <v>89</v>
      </c>
      <c r="AV245" s="10" t="s">
        <v>24</v>
      </c>
      <c r="AW245" s="10" t="s">
        <v>43</v>
      </c>
      <c r="AX245" s="10" t="s">
        <v>80</v>
      </c>
      <c r="AY245" s="219" t="s">
        <v>159</v>
      </c>
    </row>
    <row r="246" spans="2:65" s="11" customFormat="1" ht="13.5">
      <c r="B246" s="220"/>
      <c r="C246" s="221"/>
      <c r="D246" s="197" t="s">
        <v>260</v>
      </c>
      <c r="E246" s="242" t="s">
        <v>22</v>
      </c>
      <c r="F246" s="243" t="s">
        <v>700</v>
      </c>
      <c r="G246" s="221"/>
      <c r="H246" s="244">
        <v>108.2</v>
      </c>
      <c r="I246" s="225"/>
      <c r="J246" s="221"/>
      <c r="K246" s="221"/>
      <c r="L246" s="226"/>
      <c r="M246" s="227"/>
      <c r="N246" s="228"/>
      <c r="O246" s="228"/>
      <c r="P246" s="228"/>
      <c r="Q246" s="228"/>
      <c r="R246" s="228"/>
      <c r="S246" s="228"/>
      <c r="T246" s="229"/>
      <c r="AT246" s="230" t="s">
        <v>260</v>
      </c>
      <c r="AU246" s="230" t="s">
        <v>89</v>
      </c>
      <c r="AV246" s="11" t="s">
        <v>89</v>
      </c>
      <c r="AW246" s="11" t="s">
        <v>43</v>
      </c>
      <c r="AX246" s="11" t="s">
        <v>24</v>
      </c>
      <c r="AY246" s="230" t="s">
        <v>159</v>
      </c>
    </row>
    <row r="247" spans="2:65" s="1" customFormat="1" ht="31.5" customHeight="1">
      <c r="B247" s="40"/>
      <c r="C247" s="182" t="s">
        <v>358</v>
      </c>
      <c r="D247" s="182" t="s">
        <v>160</v>
      </c>
      <c r="E247" s="183" t="s">
        <v>713</v>
      </c>
      <c r="F247" s="184" t="s">
        <v>714</v>
      </c>
      <c r="G247" s="185" t="s">
        <v>163</v>
      </c>
      <c r="H247" s="186">
        <v>11.6</v>
      </c>
      <c r="I247" s="187"/>
      <c r="J247" s="188">
        <f>ROUND(I247*H247,2)</f>
        <v>0</v>
      </c>
      <c r="K247" s="184" t="s">
        <v>164</v>
      </c>
      <c r="L247" s="60"/>
      <c r="M247" s="189" t="s">
        <v>22</v>
      </c>
      <c r="N247" s="190" t="s">
        <v>51</v>
      </c>
      <c r="O247" s="41"/>
      <c r="P247" s="191">
        <f>O247*H247</f>
        <v>0</v>
      </c>
      <c r="Q247" s="191">
        <v>9.7919999999999993E-2</v>
      </c>
      <c r="R247" s="191">
        <f>Q247*H247</f>
        <v>1.135872</v>
      </c>
      <c r="S247" s="191">
        <v>0</v>
      </c>
      <c r="T247" s="192">
        <f>S247*H247</f>
        <v>0</v>
      </c>
      <c r="AR247" s="23" t="s">
        <v>165</v>
      </c>
      <c r="AT247" s="23" t="s">
        <v>160</v>
      </c>
      <c r="AU247" s="23" t="s">
        <v>89</v>
      </c>
      <c r="AY247" s="23" t="s">
        <v>159</v>
      </c>
      <c r="BE247" s="193">
        <f>IF(N247="základní",J247,0)</f>
        <v>0</v>
      </c>
      <c r="BF247" s="193">
        <f>IF(N247="snížená",J247,0)</f>
        <v>0</v>
      </c>
      <c r="BG247" s="193">
        <f>IF(N247="zákl. přenesená",J247,0)</f>
        <v>0</v>
      </c>
      <c r="BH247" s="193">
        <f>IF(N247="sníž. přenesená",J247,0)</f>
        <v>0</v>
      </c>
      <c r="BI247" s="193">
        <f>IF(N247="nulová",J247,0)</f>
        <v>0</v>
      </c>
      <c r="BJ247" s="23" t="s">
        <v>24</v>
      </c>
      <c r="BK247" s="193">
        <f>ROUND(I247*H247,2)</f>
        <v>0</v>
      </c>
      <c r="BL247" s="23" t="s">
        <v>165</v>
      </c>
      <c r="BM247" s="23" t="s">
        <v>715</v>
      </c>
    </row>
    <row r="248" spans="2:65" s="1" customFormat="1" ht="121.5">
      <c r="B248" s="40"/>
      <c r="C248" s="62"/>
      <c r="D248" s="194" t="s">
        <v>166</v>
      </c>
      <c r="E248" s="62"/>
      <c r="F248" s="195" t="s">
        <v>712</v>
      </c>
      <c r="G248" s="62"/>
      <c r="H248" s="62"/>
      <c r="I248" s="155"/>
      <c r="J248" s="62"/>
      <c r="K248" s="62"/>
      <c r="L248" s="60"/>
      <c r="M248" s="196"/>
      <c r="N248" s="41"/>
      <c r="O248" s="41"/>
      <c r="P248" s="41"/>
      <c r="Q248" s="41"/>
      <c r="R248" s="41"/>
      <c r="S248" s="41"/>
      <c r="T248" s="77"/>
      <c r="AT248" s="23" t="s">
        <v>166</v>
      </c>
      <c r="AU248" s="23" t="s">
        <v>89</v>
      </c>
    </row>
    <row r="249" spans="2:65" s="10" customFormat="1" ht="13.5">
      <c r="B249" s="209"/>
      <c r="C249" s="210"/>
      <c r="D249" s="194" t="s">
        <v>260</v>
      </c>
      <c r="E249" s="211" t="s">
        <v>22</v>
      </c>
      <c r="F249" s="212" t="s">
        <v>580</v>
      </c>
      <c r="G249" s="210"/>
      <c r="H249" s="213" t="s">
        <v>22</v>
      </c>
      <c r="I249" s="214"/>
      <c r="J249" s="210"/>
      <c r="K249" s="210"/>
      <c r="L249" s="215"/>
      <c r="M249" s="216"/>
      <c r="N249" s="217"/>
      <c r="O249" s="217"/>
      <c r="P249" s="217"/>
      <c r="Q249" s="217"/>
      <c r="R249" s="217"/>
      <c r="S249" s="217"/>
      <c r="T249" s="218"/>
      <c r="AT249" s="219" t="s">
        <v>260</v>
      </c>
      <c r="AU249" s="219" t="s">
        <v>89</v>
      </c>
      <c r="AV249" s="10" t="s">
        <v>24</v>
      </c>
      <c r="AW249" s="10" t="s">
        <v>43</v>
      </c>
      <c r="AX249" s="10" t="s">
        <v>80</v>
      </c>
      <c r="AY249" s="219" t="s">
        <v>159</v>
      </c>
    </row>
    <row r="250" spans="2:65" s="11" customFormat="1" ht="13.5">
      <c r="B250" s="220"/>
      <c r="C250" s="221"/>
      <c r="D250" s="197" t="s">
        <v>260</v>
      </c>
      <c r="E250" s="242" t="s">
        <v>22</v>
      </c>
      <c r="F250" s="243" t="s">
        <v>696</v>
      </c>
      <c r="G250" s="221"/>
      <c r="H250" s="244">
        <v>11.6</v>
      </c>
      <c r="I250" s="225"/>
      <c r="J250" s="221"/>
      <c r="K250" s="221"/>
      <c r="L250" s="226"/>
      <c r="M250" s="227"/>
      <c r="N250" s="228"/>
      <c r="O250" s="228"/>
      <c r="P250" s="228"/>
      <c r="Q250" s="228"/>
      <c r="R250" s="228"/>
      <c r="S250" s="228"/>
      <c r="T250" s="229"/>
      <c r="AT250" s="230" t="s">
        <v>260</v>
      </c>
      <c r="AU250" s="230" t="s">
        <v>89</v>
      </c>
      <c r="AV250" s="11" t="s">
        <v>89</v>
      </c>
      <c r="AW250" s="11" t="s">
        <v>43</v>
      </c>
      <c r="AX250" s="11" t="s">
        <v>24</v>
      </c>
      <c r="AY250" s="230" t="s">
        <v>159</v>
      </c>
    </row>
    <row r="251" spans="2:65" s="1" customFormat="1" ht="22.5" customHeight="1">
      <c r="B251" s="40"/>
      <c r="C251" s="182" t="s">
        <v>269</v>
      </c>
      <c r="D251" s="182" t="s">
        <v>160</v>
      </c>
      <c r="E251" s="183" t="s">
        <v>303</v>
      </c>
      <c r="F251" s="184" t="s">
        <v>304</v>
      </c>
      <c r="G251" s="185" t="s">
        <v>163</v>
      </c>
      <c r="H251" s="186">
        <v>108.2</v>
      </c>
      <c r="I251" s="187"/>
      <c r="J251" s="188">
        <f>ROUND(I251*H251,2)</f>
        <v>0</v>
      </c>
      <c r="K251" s="184" t="s">
        <v>164</v>
      </c>
      <c r="L251" s="60"/>
      <c r="M251" s="189" t="s">
        <v>22</v>
      </c>
      <c r="N251" s="190" t="s">
        <v>51</v>
      </c>
      <c r="O251" s="41"/>
      <c r="P251" s="191">
        <f>O251*H251</f>
        <v>0</v>
      </c>
      <c r="Q251" s="191">
        <v>0</v>
      </c>
      <c r="R251" s="191">
        <f>Q251*H251</f>
        <v>0</v>
      </c>
      <c r="S251" s="191">
        <v>0</v>
      </c>
      <c r="T251" s="192">
        <f>S251*H251</f>
        <v>0</v>
      </c>
      <c r="AR251" s="23" t="s">
        <v>165</v>
      </c>
      <c r="AT251" s="23" t="s">
        <v>160</v>
      </c>
      <c r="AU251" s="23" t="s">
        <v>89</v>
      </c>
      <c r="AY251" s="23" t="s">
        <v>159</v>
      </c>
      <c r="BE251" s="193">
        <f>IF(N251="základní",J251,0)</f>
        <v>0</v>
      </c>
      <c r="BF251" s="193">
        <f>IF(N251="snížená",J251,0)</f>
        <v>0</v>
      </c>
      <c r="BG251" s="193">
        <f>IF(N251="zákl. přenesená",J251,0)</f>
        <v>0</v>
      </c>
      <c r="BH251" s="193">
        <f>IF(N251="sníž. přenesená",J251,0)</f>
        <v>0</v>
      </c>
      <c r="BI251" s="193">
        <f>IF(N251="nulová",J251,0)</f>
        <v>0</v>
      </c>
      <c r="BJ251" s="23" t="s">
        <v>24</v>
      </c>
      <c r="BK251" s="193">
        <f>ROUND(I251*H251,2)</f>
        <v>0</v>
      </c>
      <c r="BL251" s="23" t="s">
        <v>165</v>
      </c>
      <c r="BM251" s="23" t="s">
        <v>716</v>
      </c>
    </row>
    <row r="252" spans="2:65" s="10" customFormat="1" ht="13.5">
      <c r="B252" s="209"/>
      <c r="C252" s="210"/>
      <c r="D252" s="194" t="s">
        <v>260</v>
      </c>
      <c r="E252" s="211" t="s">
        <v>22</v>
      </c>
      <c r="F252" s="212" t="s">
        <v>580</v>
      </c>
      <c r="G252" s="210"/>
      <c r="H252" s="213" t="s">
        <v>22</v>
      </c>
      <c r="I252" s="214"/>
      <c r="J252" s="210"/>
      <c r="K252" s="210"/>
      <c r="L252" s="215"/>
      <c r="M252" s="216"/>
      <c r="N252" s="217"/>
      <c r="O252" s="217"/>
      <c r="P252" s="217"/>
      <c r="Q252" s="217"/>
      <c r="R252" s="217"/>
      <c r="S252" s="217"/>
      <c r="T252" s="218"/>
      <c r="AT252" s="219" t="s">
        <v>260</v>
      </c>
      <c r="AU252" s="219" t="s">
        <v>89</v>
      </c>
      <c r="AV252" s="10" t="s">
        <v>24</v>
      </c>
      <c r="AW252" s="10" t="s">
        <v>43</v>
      </c>
      <c r="AX252" s="10" t="s">
        <v>80</v>
      </c>
      <c r="AY252" s="219" t="s">
        <v>159</v>
      </c>
    </row>
    <row r="253" spans="2:65" s="11" customFormat="1" ht="13.5">
      <c r="B253" s="220"/>
      <c r="C253" s="221"/>
      <c r="D253" s="197" t="s">
        <v>260</v>
      </c>
      <c r="E253" s="242" t="s">
        <v>22</v>
      </c>
      <c r="F253" s="243" t="s">
        <v>700</v>
      </c>
      <c r="G253" s="221"/>
      <c r="H253" s="244">
        <v>108.2</v>
      </c>
      <c r="I253" s="225"/>
      <c r="J253" s="221"/>
      <c r="K253" s="221"/>
      <c r="L253" s="226"/>
      <c r="M253" s="227"/>
      <c r="N253" s="228"/>
      <c r="O253" s="228"/>
      <c r="P253" s="228"/>
      <c r="Q253" s="228"/>
      <c r="R253" s="228"/>
      <c r="S253" s="228"/>
      <c r="T253" s="229"/>
      <c r="AT253" s="230" t="s">
        <v>260</v>
      </c>
      <c r="AU253" s="230" t="s">
        <v>89</v>
      </c>
      <c r="AV253" s="11" t="s">
        <v>89</v>
      </c>
      <c r="AW253" s="11" t="s">
        <v>43</v>
      </c>
      <c r="AX253" s="11" t="s">
        <v>24</v>
      </c>
      <c r="AY253" s="230" t="s">
        <v>159</v>
      </c>
    </row>
    <row r="254" spans="2:65" s="1" customFormat="1" ht="22.5" customHeight="1">
      <c r="B254" s="40"/>
      <c r="C254" s="182" t="s">
        <v>368</v>
      </c>
      <c r="D254" s="182" t="s">
        <v>160</v>
      </c>
      <c r="E254" s="183" t="s">
        <v>278</v>
      </c>
      <c r="F254" s="184" t="s">
        <v>279</v>
      </c>
      <c r="G254" s="185" t="s">
        <v>163</v>
      </c>
      <c r="H254" s="186">
        <v>216.4</v>
      </c>
      <c r="I254" s="187"/>
      <c r="J254" s="188">
        <f>ROUND(I254*H254,2)</f>
        <v>0</v>
      </c>
      <c r="K254" s="184" t="s">
        <v>164</v>
      </c>
      <c r="L254" s="60"/>
      <c r="M254" s="189" t="s">
        <v>22</v>
      </c>
      <c r="N254" s="190" t="s">
        <v>51</v>
      </c>
      <c r="O254" s="41"/>
      <c r="P254" s="191">
        <f>O254*H254</f>
        <v>0</v>
      </c>
      <c r="Q254" s="191">
        <v>0</v>
      </c>
      <c r="R254" s="191">
        <f>Q254*H254</f>
        <v>0</v>
      </c>
      <c r="S254" s="191">
        <v>0</v>
      </c>
      <c r="T254" s="192">
        <f>S254*H254</f>
        <v>0</v>
      </c>
      <c r="AR254" s="23" t="s">
        <v>165</v>
      </c>
      <c r="AT254" s="23" t="s">
        <v>160</v>
      </c>
      <c r="AU254" s="23" t="s">
        <v>89</v>
      </c>
      <c r="AY254" s="23" t="s">
        <v>159</v>
      </c>
      <c r="BE254" s="193">
        <f>IF(N254="základní",J254,0)</f>
        <v>0</v>
      </c>
      <c r="BF254" s="193">
        <f>IF(N254="snížená",J254,0)</f>
        <v>0</v>
      </c>
      <c r="BG254" s="193">
        <f>IF(N254="zákl. přenesená",J254,0)</f>
        <v>0</v>
      </c>
      <c r="BH254" s="193">
        <f>IF(N254="sníž. přenesená",J254,0)</f>
        <v>0</v>
      </c>
      <c r="BI254" s="193">
        <f>IF(N254="nulová",J254,0)</f>
        <v>0</v>
      </c>
      <c r="BJ254" s="23" t="s">
        <v>24</v>
      </c>
      <c r="BK254" s="193">
        <f>ROUND(I254*H254,2)</f>
        <v>0</v>
      </c>
      <c r="BL254" s="23" t="s">
        <v>165</v>
      </c>
      <c r="BM254" s="23" t="s">
        <v>717</v>
      </c>
    </row>
    <row r="255" spans="2:65" s="10" customFormat="1" ht="13.5">
      <c r="B255" s="209"/>
      <c r="C255" s="210"/>
      <c r="D255" s="194" t="s">
        <v>260</v>
      </c>
      <c r="E255" s="211" t="s">
        <v>22</v>
      </c>
      <c r="F255" s="212" t="s">
        <v>580</v>
      </c>
      <c r="G255" s="210"/>
      <c r="H255" s="213" t="s">
        <v>22</v>
      </c>
      <c r="I255" s="214"/>
      <c r="J255" s="210"/>
      <c r="K255" s="210"/>
      <c r="L255" s="215"/>
      <c r="M255" s="216"/>
      <c r="N255" s="217"/>
      <c r="O255" s="217"/>
      <c r="P255" s="217"/>
      <c r="Q255" s="217"/>
      <c r="R255" s="217"/>
      <c r="S255" s="217"/>
      <c r="T255" s="218"/>
      <c r="AT255" s="219" t="s">
        <v>260</v>
      </c>
      <c r="AU255" s="219" t="s">
        <v>89</v>
      </c>
      <c r="AV255" s="10" t="s">
        <v>24</v>
      </c>
      <c r="AW255" s="10" t="s">
        <v>43</v>
      </c>
      <c r="AX255" s="10" t="s">
        <v>80</v>
      </c>
      <c r="AY255" s="219" t="s">
        <v>159</v>
      </c>
    </row>
    <row r="256" spans="2:65" s="11" customFormat="1" ht="13.5">
      <c r="B256" s="220"/>
      <c r="C256" s="221"/>
      <c r="D256" s="194" t="s">
        <v>260</v>
      </c>
      <c r="E256" s="222" t="s">
        <v>22</v>
      </c>
      <c r="F256" s="223" t="s">
        <v>718</v>
      </c>
      <c r="G256" s="221"/>
      <c r="H256" s="224">
        <v>216.4</v>
      </c>
      <c r="I256" s="225"/>
      <c r="J256" s="221"/>
      <c r="K256" s="221"/>
      <c r="L256" s="226"/>
      <c r="M256" s="227"/>
      <c r="N256" s="228"/>
      <c r="O256" s="228"/>
      <c r="P256" s="228"/>
      <c r="Q256" s="228"/>
      <c r="R256" s="228"/>
      <c r="S256" s="228"/>
      <c r="T256" s="229"/>
      <c r="AT256" s="230" t="s">
        <v>260</v>
      </c>
      <c r="AU256" s="230" t="s">
        <v>89</v>
      </c>
      <c r="AV256" s="11" t="s">
        <v>89</v>
      </c>
      <c r="AW256" s="11" t="s">
        <v>43</v>
      </c>
      <c r="AX256" s="11" t="s">
        <v>24</v>
      </c>
      <c r="AY256" s="230" t="s">
        <v>159</v>
      </c>
    </row>
    <row r="257" spans="2:65" s="9" customFormat="1" ht="29.85" customHeight="1">
      <c r="B257" s="168"/>
      <c r="C257" s="169"/>
      <c r="D257" s="170" t="s">
        <v>79</v>
      </c>
      <c r="E257" s="258" t="s">
        <v>183</v>
      </c>
      <c r="F257" s="258" t="s">
        <v>353</v>
      </c>
      <c r="G257" s="169"/>
      <c r="H257" s="169"/>
      <c r="I257" s="172"/>
      <c r="J257" s="259">
        <f>BK257</f>
        <v>0</v>
      </c>
      <c r="K257" s="169"/>
      <c r="L257" s="174"/>
      <c r="M257" s="175"/>
      <c r="N257" s="176"/>
      <c r="O257" s="176"/>
      <c r="P257" s="177">
        <f>SUM(P258:P282)</f>
        <v>0</v>
      </c>
      <c r="Q257" s="176"/>
      <c r="R257" s="177">
        <f>SUM(R258:R282)</f>
        <v>20.745274999999999</v>
      </c>
      <c r="S257" s="176"/>
      <c r="T257" s="178">
        <f>SUM(T258:T282)</f>
        <v>0</v>
      </c>
      <c r="AR257" s="179" t="s">
        <v>24</v>
      </c>
      <c r="AT257" s="180" t="s">
        <v>79</v>
      </c>
      <c r="AU257" s="180" t="s">
        <v>24</v>
      </c>
      <c r="AY257" s="179" t="s">
        <v>159</v>
      </c>
      <c r="BK257" s="181">
        <f>SUM(BK258:BK282)</f>
        <v>0</v>
      </c>
    </row>
    <row r="258" spans="2:65" s="1" customFormat="1" ht="31.5" customHeight="1">
      <c r="B258" s="40"/>
      <c r="C258" s="182" t="s">
        <v>275</v>
      </c>
      <c r="D258" s="182" t="s">
        <v>160</v>
      </c>
      <c r="E258" s="183" t="s">
        <v>719</v>
      </c>
      <c r="F258" s="184" t="s">
        <v>720</v>
      </c>
      <c r="G258" s="185" t="s">
        <v>177</v>
      </c>
      <c r="H258" s="186">
        <v>235</v>
      </c>
      <c r="I258" s="187"/>
      <c r="J258" s="188">
        <f>ROUND(I258*H258,2)</f>
        <v>0</v>
      </c>
      <c r="K258" s="184" t="s">
        <v>164</v>
      </c>
      <c r="L258" s="60"/>
      <c r="M258" s="189" t="s">
        <v>22</v>
      </c>
      <c r="N258" s="190" t="s">
        <v>51</v>
      </c>
      <c r="O258" s="41"/>
      <c r="P258" s="191">
        <f>O258*H258</f>
        <v>0</v>
      </c>
      <c r="Q258" s="191">
        <v>0</v>
      </c>
      <c r="R258" s="191">
        <f>Q258*H258</f>
        <v>0</v>
      </c>
      <c r="S258" s="191">
        <v>0</v>
      </c>
      <c r="T258" s="192">
        <f>S258*H258</f>
        <v>0</v>
      </c>
      <c r="AR258" s="23" t="s">
        <v>165</v>
      </c>
      <c r="AT258" s="23" t="s">
        <v>160</v>
      </c>
      <c r="AU258" s="23" t="s">
        <v>89</v>
      </c>
      <c r="AY258" s="23" t="s">
        <v>159</v>
      </c>
      <c r="BE258" s="193">
        <f>IF(N258="základní",J258,0)</f>
        <v>0</v>
      </c>
      <c r="BF258" s="193">
        <f>IF(N258="snížená",J258,0)</f>
        <v>0</v>
      </c>
      <c r="BG258" s="193">
        <f>IF(N258="zákl. přenesená",J258,0)</f>
        <v>0</v>
      </c>
      <c r="BH258" s="193">
        <f>IF(N258="sníž. přenesená",J258,0)</f>
        <v>0</v>
      </c>
      <c r="BI258" s="193">
        <f>IF(N258="nulová",J258,0)</f>
        <v>0</v>
      </c>
      <c r="BJ258" s="23" t="s">
        <v>24</v>
      </c>
      <c r="BK258" s="193">
        <f>ROUND(I258*H258,2)</f>
        <v>0</v>
      </c>
      <c r="BL258" s="23" t="s">
        <v>165</v>
      </c>
      <c r="BM258" s="23" t="s">
        <v>721</v>
      </c>
    </row>
    <row r="259" spans="2:65" s="1" customFormat="1" ht="94.5">
      <c r="B259" s="40"/>
      <c r="C259" s="62"/>
      <c r="D259" s="194" t="s">
        <v>166</v>
      </c>
      <c r="E259" s="62"/>
      <c r="F259" s="195" t="s">
        <v>722</v>
      </c>
      <c r="G259" s="62"/>
      <c r="H259" s="62"/>
      <c r="I259" s="155"/>
      <c r="J259" s="62"/>
      <c r="K259" s="62"/>
      <c r="L259" s="60"/>
      <c r="M259" s="196"/>
      <c r="N259" s="41"/>
      <c r="O259" s="41"/>
      <c r="P259" s="41"/>
      <c r="Q259" s="41"/>
      <c r="R259" s="41"/>
      <c r="S259" s="41"/>
      <c r="T259" s="77"/>
      <c r="AT259" s="23" t="s">
        <v>166</v>
      </c>
      <c r="AU259" s="23" t="s">
        <v>89</v>
      </c>
    </row>
    <row r="260" spans="2:65" s="11" customFormat="1" ht="13.5">
      <c r="B260" s="220"/>
      <c r="C260" s="221"/>
      <c r="D260" s="197" t="s">
        <v>260</v>
      </c>
      <c r="E260" s="242" t="s">
        <v>22</v>
      </c>
      <c r="F260" s="243" t="s">
        <v>723</v>
      </c>
      <c r="G260" s="221"/>
      <c r="H260" s="244">
        <v>235</v>
      </c>
      <c r="I260" s="225"/>
      <c r="J260" s="221"/>
      <c r="K260" s="221"/>
      <c r="L260" s="226"/>
      <c r="M260" s="227"/>
      <c r="N260" s="228"/>
      <c r="O260" s="228"/>
      <c r="P260" s="228"/>
      <c r="Q260" s="228"/>
      <c r="R260" s="228"/>
      <c r="S260" s="228"/>
      <c r="T260" s="229"/>
      <c r="AT260" s="230" t="s">
        <v>260</v>
      </c>
      <c r="AU260" s="230" t="s">
        <v>89</v>
      </c>
      <c r="AV260" s="11" t="s">
        <v>89</v>
      </c>
      <c r="AW260" s="11" t="s">
        <v>43</v>
      </c>
      <c r="AX260" s="11" t="s">
        <v>24</v>
      </c>
      <c r="AY260" s="230" t="s">
        <v>159</v>
      </c>
    </row>
    <row r="261" spans="2:65" s="1" customFormat="1" ht="31.5" customHeight="1">
      <c r="B261" s="40"/>
      <c r="C261" s="182" t="s">
        <v>378</v>
      </c>
      <c r="D261" s="182" t="s">
        <v>160</v>
      </c>
      <c r="E261" s="183" t="s">
        <v>724</v>
      </c>
      <c r="F261" s="184" t="s">
        <v>725</v>
      </c>
      <c r="G261" s="185" t="s">
        <v>177</v>
      </c>
      <c r="H261" s="186">
        <v>235</v>
      </c>
      <c r="I261" s="187"/>
      <c r="J261" s="188">
        <f>ROUND(I261*H261,2)</f>
        <v>0</v>
      </c>
      <c r="K261" s="184" t="s">
        <v>164</v>
      </c>
      <c r="L261" s="60"/>
      <c r="M261" s="189" t="s">
        <v>22</v>
      </c>
      <c r="N261" s="190" t="s">
        <v>51</v>
      </c>
      <c r="O261" s="41"/>
      <c r="P261" s="191">
        <f>O261*H261</f>
        <v>0</v>
      </c>
      <c r="Q261" s="191">
        <v>4.0000000000000003E-5</v>
      </c>
      <c r="R261" s="191">
        <f>Q261*H261</f>
        <v>9.4000000000000004E-3</v>
      </c>
      <c r="S261" s="191">
        <v>0</v>
      </c>
      <c r="T261" s="192">
        <f>S261*H261</f>
        <v>0</v>
      </c>
      <c r="AR261" s="23" t="s">
        <v>165</v>
      </c>
      <c r="AT261" s="23" t="s">
        <v>160</v>
      </c>
      <c r="AU261" s="23" t="s">
        <v>89</v>
      </c>
      <c r="AY261" s="23" t="s">
        <v>159</v>
      </c>
      <c r="BE261" s="193">
        <f>IF(N261="základní",J261,0)</f>
        <v>0</v>
      </c>
      <c r="BF261" s="193">
        <f>IF(N261="snížená",J261,0)</f>
        <v>0</v>
      </c>
      <c r="BG261" s="193">
        <f>IF(N261="zákl. přenesená",J261,0)</f>
        <v>0</v>
      </c>
      <c r="BH261" s="193">
        <f>IF(N261="sníž. přenesená",J261,0)</f>
        <v>0</v>
      </c>
      <c r="BI261" s="193">
        <f>IF(N261="nulová",J261,0)</f>
        <v>0</v>
      </c>
      <c r="BJ261" s="23" t="s">
        <v>24</v>
      </c>
      <c r="BK261" s="193">
        <f>ROUND(I261*H261,2)</f>
        <v>0</v>
      </c>
      <c r="BL261" s="23" t="s">
        <v>165</v>
      </c>
      <c r="BM261" s="23" t="s">
        <v>726</v>
      </c>
    </row>
    <row r="262" spans="2:65" s="1" customFormat="1" ht="94.5">
      <c r="B262" s="40"/>
      <c r="C262" s="62"/>
      <c r="D262" s="194" t="s">
        <v>166</v>
      </c>
      <c r="E262" s="62"/>
      <c r="F262" s="195" t="s">
        <v>722</v>
      </c>
      <c r="G262" s="62"/>
      <c r="H262" s="62"/>
      <c r="I262" s="155"/>
      <c r="J262" s="62"/>
      <c r="K262" s="62"/>
      <c r="L262" s="60"/>
      <c r="M262" s="196"/>
      <c r="N262" s="41"/>
      <c r="O262" s="41"/>
      <c r="P262" s="41"/>
      <c r="Q262" s="41"/>
      <c r="R262" s="41"/>
      <c r="S262" s="41"/>
      <c r="T262" s="77"/>
      <c r="AT262" s="23" t="s">
        <v>166</v>
      </c>
      <c r="AU262" s="23" t="s">
        <v>89</v>
      </c>
    </row>
    <row r="263" spans="2:65" s="10" customFormat="1" ht="13.5">
      <c r="B263" s="209"/>
      <c r="C263" s="210"/>
      <c r="D263" s="194" t="s">
        <v>260</v>
      </c>
      <c r="E263" s="211" t="s">
        <v>22</v>
      </c>
      <c r="F263" s="212" t="s">
        <v>727</v>
      </c>
      <c r="G263" s="210"/>
      <c r="H263" s="213" t="s">
        <v>22</v>
      </c>
      <c r="I263" s="214"/>
      <c r="J263" s="210"/>
      <c r="K263" s="210"/>
      <c r="L263" s="215"/>
      <c r="M263" s="216"/>
      <c r="N263" s="217"/>
      <c r="O263" s="217"/>
      <c r="P263" s="217"/>
      <c r="Q263" s="217"/>
      <c r="R263" s="217"/>
      <c r="S263" s="217"/>
      <c r="T263" s="218"/>
      <c r="AT263" s="219" t="s">
        <v>260</v>
      </c>
      <c r="AU263" s="219" t="s">
        <v>89</v>
      </c>
      <c r="AV263" s="10" t="s">
        <v>24</v>
      </c>
      <c r="AW263" s="10" t="s">
        <v>43</v>
      </c>
      <c r="AX263" s="10" t="s">
        <v>80</v>
      </c>
      <c r="AY263" s="219" t="s">
        <v>159</v>
      </c>
    </row>
    <row r="264" spans="2:65" s="11" customFormat="1" ht="13.5">
      <c r="B264" s="220"/>
      <c r="C264" s="221"/>
      <c r="D264" s="194" t="s">
        <v>260</v>
      </c>
      <c r="E264" s="222" t="s">
        <v>22</v>
      </c>
      <c r="F264" s="223" t="s">
        <v>728</v>
      </c>
      <c r="G264" s="221"/>
      <c r="H264" s="224">
        <v>135</v>
      </c>
      <c r="I264" s="225"/>
      <c r="J264" s="221"/>
      <c r="K264" s="221"/>
      <c r="L264" s="226"/>
      <c r="M264" s="227"/>
      <c r="N264" s="228"/>
      <c r="O264" s="228"/>
      <c r="P264" s="228"/>
      <c r="Q264" s="228"/>
      <c r="R264" s="228"/>
      <c r="S264" s="228"/>
      <c r="T264" s="229"/>
      <c r="AT264" s="230" t="s">
        <v>260</v>
      </c>
      <c r="AU264" s="230" t="s">
        <v>89</v>
      </c>
      <c r="AV264" s="11" t="s">
        <v>89</v>
      </c>
      <c r="AW264" s="11" t="s">
        <v>43</v>
      </c>
      <c r="AX264" s="11" t="s">
        <v>80</v>
      </c>
      <c r="AY264" s="230" t="s">
        <v>159</v>
      </c>
    </row>
    <row r="265" spans="2:65" s="11" customFormat="1" ht="13.5">
      <c r="B265" s="220"/>
      <c r="C265" s="221"/>
      <c r="D265" s="194" t="s">
        <v>260</v>
      </c>
      <c r="E265" s="222" t="s">
        <v>22</v>
      </c>
      <c r="F265" s="223" t="s">
        <v>729</v>
      </c>
      <c r="G265" s="221"/>
      <c r="H265" s="224">
        <v>100</v>
      </c>
      <c r="I265" s="225"/>
      <c r="J265" s="221"/>
      <c r="K265" s="221"/>
      <c r="L265" s="226"/>
      <c r="M265" s="227"/>
      <c r="N265" s="228"/>
      <c r="O265" s="228"/>
      <c r="P265" s="228"/>
      <c r="Q265" s="228"/>
      <c r="R265" s="228"/>
      <c r="S265" s="228"/>
      <c r="T265" s="229"/>
      <c r="AT265" s="230" t="s">
        <v>260</v>
      </c>
      <c r="AU265" s="230" t="s">
        <v>89</v>
      </c>
      <c r="AV265" s="11" t="s">
        <v>89</v>
      </c>
      <c r="AW265" s="11" t="s">
        <v>43</v>
      </c>
      <c r="AX265" s="11" t="s">
        <v>80</v>
      </c>
      <c r="AY265" s="230" t="s">
        <v>159</v>
      </c>
    </row>
    <row r="266" spans="2:65" s="12" customFormat="1" ht="13.5">
      <c r="B266" s="231"/>
      <c r="C266" s="232"/>
      <c r="D266" s="197" t="s">
        <v>260</v>
      </c>
      <c r="E266" s="233" t="s">
        <v>22</v>
      </c>
      <c r="F266" s="234" t="s">
        <v>266</v>
      </c>
      <c r="G266" s="232"/>
      <c r="H266" s="235">
        <v>235</v>
      </c>
      <c r="I266" s="236"/>
      <c r="J266" s="232"/>
      <c r="K266" s="232"/>
      <c r="L266" s="237"/>
      <c r="M266" s="238"/>
      <c r="N266" s="239"/>
      <c r="O266" s="239"/>
      <c r="P266" s="239"/>
      <c r="Q266" s="239"/>
      <c r="R266" s="239"/>
      <c r="S266" s="239"/>
      <c r="T266" s="240"/>
      <c r="AT266" s="241" t="s">
        <v>260</v>
      </c>
      <c r="AU266" s="241" t="s">
        <v>89</v>
      </c>
      <c r="AV266" s="12" t="s">
        <v>165</v>
      </c>
      <c r="AW266" s="12" t="s">
        <v>43</v>
      </c>
      <c r="AX266" s="12" t="s">
        <v>24</v>
      </c>
      <c r="AY266" s="241" t="s">
        <v>159</v>
      </c>
    </row>
    <row r="267" spans="2:65" s="1" customFormat="1" ht="22.5" customHeight="1">
      <c r="B267" s="40"/>
      <c r="C267" s="199" t="s">
        <v>280</v>
      </c>
      <c r="D267" s="199" t="s">
        <v>235</v>
      </c>
      <c r="E267" s="200" t="s">
        <v>730</v>
      </c>
      <c r="F267" s="201" t="s">
        <v>731</v>
      </c>
      <c r="G267" s="202" t="s">
        <v>177</v>
      </c>
      <c r="H267" s="203">
        <v>238.52500000000001</v>
      </c>
      <c r="I267" s="204"/>
      <c r="J267" s="205">
        <f>ROUND(I267*H267,2)</f>
        <v>0</v>
      </c>
      <c r="K267" s="201" t="s">
        <v>164</v>
      </c>
      <c r="L267" s="206"/>
      <c r="M267" s="207" t="s">
        <v>22</v>
      </c>
      <c r="N267" s="208" t="s">
        <v>51</v>
      </c>
      <c r="O267" s="41"/>
      <c r="P267" s="191">
        <f>O267*H267</f>
        <v>0</v>
      </c>
      <c r="Q267" s="191">
        <v>4.2999999999999997E-2</v>
      </c>
      <c r="R267" s="191">
        <f>Q267*H267</f>
        <v>10.256575</v>
      </c>
      <c r="S267" s="191">
        <v>0</v>
      </c>
      <c r="T267" s="192">
        <f>S267*H267</f>
        <v>0</v>
      </c>
      <c r="AR267" s="23" t="s">
        <v>183</v>
      </c>
      <c r="AT267" s="23" t="s">
        <v>235</v>
      </c>
      <c r="AU267" s="23" t="s">
        <v>89</v>
      </c>
      <c r="AY267" s="23" t="s">
        <v>159</v>
      </c>
      <c r="BE267" s="193">
        <f>IF(N267="základní",J267,0)</f>
        <v>0</v>
      </c>
      <c r="BF267" s="193">
        <f>IF(N267="snížená",J267,0)</f>
        <v>0</v>
      </c>
      <c r="BG267" s="193">
        <f>IF(N267="zákl. přenesená",J267,0)</f>
        <v>0</v>
      </c>
      <c r="BH267" s="193">
        <f>IF(N267="sníž. přenesená",J267,0)</f>
        <v>0</v>
      </c>
      <c r="BI267" s="193">
        <f>IF(N267="nulová",J267,0)</f>
        <v>0</v>
      </c>
      <c r="BJ267" s="23" t="s">
        <v>24</v>
      </c>
      <c r="BK267" s="193">
        <f>ROUND(I267*H267,2)</f>
        <v>0</v>
      </c>
      <c r="BL267" s="23" t="s">
        <v>165</v>
      </c>
      <c r="BM267" s="23" t="s">
        <v>732</v>
      </c>
    </row>
    <row r="268" spans="2:65" s="11" customFormat="1" ht="13.5">
      <c r="B268" s="220"/>
      <c r="C268" s="221"/>
      <c r="D268" s="197" t="s">
        <v>260</v>
      </c>
      <c r="E268" s="221"/>
      <c r="F268" s="243" t="s">
        <v>733</v>
      </c>
      <c r="G268" s="221"/>
      <c r="H268" s="244">
        <v>238.52500000000001</v>
      </c>
      <c r="I268" s="225"/>
      <c r="J268" s="221"/>
      <c r="K268" s="221"/>
      <c r="L268" s="226"/>
      <c r="M268" s="227"/>
      <c r="N268" s="228"/>
      <c r="O268" s="228"/>
      <c r="P268" s="228"/>
      <c r="Q268" s="228"/>
      <c r="R268" s="228"/>
      <c r="S268" s="228"/>
      <c r="T268" s="229"/>
      <c r="AT268" s="230" t="s">
        <v>260</v>
      </c>
      <c r="AU268" s="230" t="s">
        <v>89</v>
      </c>
      <c r="AV268" s="11" t="s">
        <v>89</v>
      </c>
      <c r="AW268" s="11" t="s">
        <v>6</v>
      </c>
      <c r="AX268" s="11" t="s">
        <v>24</v>
      </c>
      <c r="AY268" s="230" t="s">
        <v>159</v>
      </c>
    </row>
    <row r="269" spans="2:65" s="1" customFormat="1" ht="22.5" customHeight="1">
      <c r="B269" s="40"/>
      <c r="C269" s="182" t="s">
        <v>388</v>
      </c>
      <c r="D269" s="182" t="s">
        <v>160</v>
      </c>
      <c r="E269" s="183" t="s">
        <v>734</v>
      </c>
      <c r="F269" s="184" t="s">
        <v>735</v>
      </c>
      <c r="G269" s="185" t="s">
        <v>356</v>
      </c>
      <c r="H269" s="186">
        <v>2</v>
      </c>
      <c r="I269" s="187"/>
      <c r="J269" s="188">
        <f>ROUND(I269*H269,2)</f>
        <v>0</v>
      </c>
      <c r="K269" s="184" t="s">
        <v>164</v>
      </c>
      <c r="L269" s="60"/>
      <c r="M269" s="189" t="s">
        <v>22</v>
      </c>
      <c r="N269" s="190" t="s">
        <v>51</v>
      </c>
      <c r="O269" s="41"/>
      <c r="P269" s="191">
        <f>O269*H269</f>
        <v>0</v>
      </c>
      <c r="Q269" s="191">
        <v>1.4732499999999999</v>
      </c>
      <c r="R269" s="191">
        <f>Q269*H269</f>
        <v>2.9464999999999999</v>
      </c>
      <c r="S269" s="191">
        <v>0</v>
      </c>
      <c r="T269" s="192">
        <f>S269*H269</f>
        <v>0</v>
      </c>
      <c r="AR269" s="23" t="s">
        <v>165</v>
      </c>
      <c r="AT269" s="23" t="s">
        <v>160</v>
      </c>
      <c r="AU269" s="23" t="s">
        <v>89</v>
      </c>
      <c r="AY269" s="23" t="s">
        <v>159</v>
      </c>
      <c r="BE269" s="193">
        <f>IF(N269="základní",J269,0)</f>
        <v>0</v>
      </c>
      <c r="BF269" s="193">
        <f>IF(N269="snížená",J269,0)</f>
        <v>0</v>
      </c>
      <c r="BG269" s="193">
        <f>IF(N269="zákl. přenesená",J269,0)</f>
        <v>0</v>
      </c>
      <c r="BH269" s="193">
        <f>IF(N269="sníž. přenesená",J269,0)</f>
        <v>0</v>
      </c>
      <c r="BI269" s="193">
        <f>IF(N269="nulová",J269,0)</f>
        <v>0</v>
      </c>
      <c r="BJ269" s="23" t="s">
        <v>24</v>
      </c>
      <c r="BK269" s="193">
        <f>ROUND(I269*H269,2)</f>
        <v>0</v>
      </c>
      <c r="BL269" s="23" t="s">
        <v>165</v>
      </c>
      <c r="BM269" s="23" t="s">
        <v>736</v>
      </c>
    </row>
    <row r="270" spans="2:65" s="1" customFormat="1" ht="67.5">
      <c r="B270" s="40"/>
      <c r="C270" s="62"/>
      <c r="D270" s="197" t="s">
        <v>166</v>
      </c>
      <c r="E270" s="62"/>
      <c r="F270" s="198" t="s">
        <v>737</v>
      </c>
      <c r="G270" s="62"/>
      <c r="H270" s="62"/>
      <c r="I270" s="155"/>
      <c r="J270" s="62"/>
      <c r="K270" s="62"/>
      <c r="L270" s="60"/>
      <c r="M270" s="196"/>
      <c r="N270" s="41"/>
      <c r="O270" s="41"/>
      <c r="P270" s="41"/>
      <c r="Q270" s="41"/>
      <c r="R270" s="41"/>
      <c r="S270" s="41"/>
      <c r="T270" s="77"/>
      <c r="AT270" s="23" t="s">
        <v>166</v>
      </c>
      <c r="AU270" s="23" t="s">
        <v>89</v>
      </c>
    </row>
    <row r="271" spans="2:65" s="1" customFormat="1" ht="31.5" customHeight="1">
      <c r="B271" s="40"/>
      <c r="C271" s="199" t="s">
        <v>290</v>
      </c>
      <c r="D271" s="199" t="s">
        <v>235</v>
      </c>
      <c r="E271" s="200" t="s">
        <v>738</v>
      </c>
      <c r="F271" s="201" t="s">
        <v>739</v>
      </c>
      <c r="G271" s="202" t="s">
        <v>356</v>
      </c>
      <c r="H271" s="203">
        <v>2</v>
      </c>
      <c r="I271" s="204"/>
      <c r="J271" s="205">
        <f>ROUND(I271*H271,2)</f>
        <v>0</v>
      </c>
      <c r="K271" s="201" t="s">
        <v>164</v>
      </c>
      <c r="L271" s="206"/>
      <c r="M271" s="207" t="s">
        <v>22</v>
      </c>
      <c r="N271" s="208" t="s">
        <v>51</v>
      </c>
      <c r="O271" s="41"/>
      <c r="P271" s="191">
        <f>O271*H271</f>
        <v>0</v>
      </c>
      <c r="Q271" s="191">
        <v>8.5999999999999993E-2</v>
      </c>
      <c r="R271" s="191">
        <f>Q271*H271</f>
        <v>0.17199999999999999</v>
      </c>
      <c r="S271" s="191">
        <v>0</v>
      </c>
      <c r="T271" s="192">
        <f>S271*H271</f>
        <v>0</v>
      </c>
      <c r="AR271" s="23" t="s">
        <v>183</v>
      </c>
      <c r="AT271" s="23" t="s">
        <v>235</v>
      </c>
      <c r="AU271" s="23" t="s">
        <v>89</v>
      </c>
      <c r="AY271" s="23" t="s">
        <v>159</v>
      </c>
      <c r="BE271" s="193">
        <f>IF(N271="základní",J271,0)</f>
        <v>0</v>
      </c>
      <c r="BF271" s="193">
        <f>IF(N271="snížená",J271,0)</f>
        <v>0</v>
      </c>
      <c r="BG271" s="193">
        <f>IF(N271="zákl. přenesená",J271,0)</f>
        <v>0</v>
      </c>
      <c r="BH271" s="193">
        <f>IF(N271="sníž. přenesená",J271,0)</f>
        <v>0</v>
      </c>
      <c r="BI271" s="193">
        <f>IF(N271="nulová",J271,0)</f>
        <v>0</v>
      </c>
      <c r="BJ271" s="23" t="s">
        <v>24</v>
      </c>
      <c r="BK271" s="193">
        <f>ROUND(I271*H271,2)</f>
        <v>0</v>
      </c>
      <c r="BL271" s="23" t="s">
        <v>165</v>
      </c>
      <c r="BM271" s="23" t="s">
        <v>740</v>
      </c>
    </row>
    <row r="272" spans="2:65" s="1" customFormat="1" ht="31.5" customHeight="1">
      <c r="B272" s="40"/>
      <c r="C272" s="182" t="s">
        <v>397</v>
      </c>
      <c r="D272" s="182" t="s">
        <v>160</v>
      </c>
      <c r="E272" s="183" t="s">
        <v>741</v>
      </c>
      <c r="F272" s="184" t="s">
        <v>742</v>
      </c>
      <c r="G272" s="185" t="s">
        <v>177</v>
      </c>
      <c r="H272" s="186">
        <v>100</v>
      </c>
      <c r="I272" s="187"/>
      <c r="J272" s="188">
        <f>ROUND(I272*H272,2)</f>
        <v>0</v>
      </c>
      <c r="K272" s="184" t="s">
        <v>164</v>
      </c>
      <c r="L272" s="60"/>
      <c r="M272" s="189" t="s">
        <v>22</v>
      </c>
      <c r="N272" s="190" t="s">
        <v>51</v>
      </c>
      <c r="O272" s="41"/>
      <c r="P272" s="191">
        <f>O272*H272</f>
        <v>0</v>
      </c>
      <c r="Q272" s="191">
        <v>0</v>
      </c>
      <c r="R272" s="191">
        <f>Q272*H272</f>
        <v>0</v>
      </c>
      <c r="S272" s="191">
        <v>0</v>
      </c>
      <c r="T272" s="192">
        <f>S272*H272</f>
        <v>0</v>
      </c>
      <c r="AR272" s="23" t="s">
        <v>165</v>
      </c>
      <c r="AT272" s="23" t="s">
        <v>160</v>
      </c>
      <c r="AU272" s="23" t="s">
        <v>89</v>
      </c>
      <c r="AY272" s="23" t="s">
        <v>159</v>
      </c>
      <c r="BE272" s="193">
        <f>IF(N272="základní",J272,0)</f>
        <v>0</v>
      </c>
      <c r="BF272" s="193">
        <f>IF(N272="snížená",J272,0)</f>
        <v>0</v>
      </c>
      <c r="BG272" s="193">
        <f>IF(N272="zákl. přenesená",J272,0)</f>
        <v>0</v>
      </c>
      <c r="BH272" s="193">
        <f>IF(N272="sníž. přenesená",J272,0)</f>
        <v>0</v>
      </c>
      <c r="BI272" s="193">
        <f>IF(N272="nulová",J272,0)</f>
        <v>0</v>
      </c>
      <c r="BJ272" s="23" t="s">
        <v>24</v>
      </c>
      <c r="BK272" s="193">
        <f>ROUND(I272*H272,2)</f>
        <v>0</v>
      </c>
      <c r="BL272" s="23" t="s">
        <v>165</v>
      </c>
      <c r="BM272" s="23" t="s">
        <v>743</v>
      </c>
    </row>
    <row r="273" spans="2:65" s="1" customFormat="1" ht="27">
      <c r="B273" s="40"/>
      <c r="C273" s="62"/>
      <c r="D273" s="194" t="s">
        <v>166</v>
      </c>
      <c r="E273" s="62"/>
      <c r="F273" s="195" t="s">
        <v>744</v>
      </c>
      <c r="G273" s="62"/>
      <c r="H273" s="62"/>
      <c r="I273" s="155"/>
      <c r="J273" s="62"/>
      <c r="K273" s="62"/>
      <c r="L273" s="60"/>
      <c r="M273" s="196"/>
      <c r="N273" s="41"/>
      <c r="O273" s="41"/>
      <c r="P273" s="41"/>
      <c r="Q273" s="41"/>
      <c r="R273" s="41"/>
      <c r="S273" s="41"/>
      <c r="T273" s="77"/>
      <c r="AT273" s="23" t="s">
        <v>166</v>
      </c>
      <c r="AU273" s="23" t="s">
        <v>89</v>
      </c>
    </row>
    <row r="274" spans="2:65" s="11" customFormat="1" ht="13.5">
      <c r="B274" s="220"/>
      <c r="C274" s="221"/>
      <c r="D274" s="197" t="s">
        <v>260</v>
      </c>
      <c r="E274" s="242" t="s">
        <v>22</v>
      </c>
      <c r="F274" s="243" t="s">
        <v>729</v>
      </c>
      <c r="G274" s="221"/>
      <c r="H274" s="244">
        <v>100</v>
      </c>
      <c r="I274" s="225"/>
      <c r="J274" s="221"/>
      <c r="K274" s="221"/>
      <c r="L274" s="226"/>
      <c r="M274" s="227"/>
      <c r="N274" s="228"/>
      <c r="O274" s="228"/>
      <c r="P274" s="228"/>
      <c r="Q274" s="228"/>
      <c r="R274" s="228"/>
      <c r="S274" s="228"/>
      <c r="T274" s="229"/>
      <c r="AT274" s="230" t="s">
        <v>260</v>
      </c>
      <c r="AU274" s="230" t="s">
        <v>89</v>
      </c>
      <c r="AV274" s="11" t="s">
        <v>89</v>
      </c>
      <c r="AW274" s="11" t="s">
        <v>43</v>
      </c>
      <c r="AX274" s="11" t="s">
        <v>24</v>
      </c>
      <c r="AY274" s="230" t="s">
        <v>159</v>
      </c>
    </row>
    <row r="275" spans="2:65" s="1" customFormat="1" ht="22.5" customHeight="1">
      <c r="B275" s="40"/>
      <c r="C275" s="182" t="s">
        <v>294</v>
      </c>
      <c r="D275" s="182" t="s">
        <v>160</v>
      </c>
      <c r="E275" s="183" t="s">
        <v>745</v>
      </c>
      <c r="F275" s="184" t="s">
        <v>746</v>
      </c>
      <c r="G275" s="185" t="s">
        <v>177</v>
      </c>
      <c r="H275" s="186">
        <v>235</v>
      </c>
      <c r="I275" s="187"/>
      <c r="J275" s="188">
        <f>ROUND(I275*H275,2)</f>
        <v>0</v>
      </c>
      <c r="K275" s="184" t="s">
        <v>164</v>
      </c>
      <c r="L275" s="60"/>
      <c r="M275" s="189" t="s">
        <v>22</v>
      </c>
      <c r="N275" s="190" t="s">
        <v>51</v>
      </c>
      <c r="O275" s="41"/>
      <c r="P275" s="191">
        <f>O275*H275</f>
        <v>0</v>
      </c>
      <c r="Q275" s="191">
        <v>0</v>
      </c>
      <c r="R275" s="191">
        <f>Q275*H275</f>
        <v>0</v>
      </c>
      <c r="S275" s="191">
        <v>0</v>
      </c>
      <c r="T275" s="192">
        <f>S275*H275</f>
        <v>0</v>
      </c>
      <c r="AR275" s="23" t="s">
        <v>165</v>
      </c>
      <c r="AT275" s="23" t="s">
        <v>160</v>
      </c>
      <c r="AU275" s="23" t="s">
        <v>89</v>
      </c>
      <c r="AY275" s="23" t="s">
        <v>159</v>
      </c>
      <c r="BE275" s="193">
        <f>IF(N275="základní",J275,0)</f>
        <v>0</v>
      </c>
      <c r="BF275" s="193">
        <f>IF(N275="snížená",J275,0)</f>
        <v>0</v>
      </c>
      <c r="BG275" s="193">
        <f>IF(N275="zákl. přenesená",J275,0)</f>
        <v>0</v>
      </c>
      <c r="BH275" s="193">
        <f>IF(N275="sníž. přenesená",J275,0)</f>
        <v>0</v>
      </c>
      <c r="BI275" s="193">
        <f>IF(N275="nulová",J275,0)</f>
        <v>0</v>
      </c>
      <c r="BJ275" s="23" t="s">
        <v>24</v>
      </c>
      <c r="BK275" s="193">
        <f>ROUND(I275*H275,2)</f>
        <v>0</v>
      </c>
      <c r="BL275" s="23" t="s">
        <v>165</v>
      </c>
      <c r="BM275" s="23" t="s">
        <v>747</v>
      </c>
    </row>
    <row r="276" spans="2:65" s="1" customFormat="1" ht="94.5">
      <c r="B276" s="40"/>
      <c r="C276" s="62"/>
      <c r="D276" s="194" t="s">
        <v>166</v>
      </c>
      <c r="E276" s="62"/>
      <c r="F276" s="195" t="s">
        <v>748</v>
      </c>
      <c r="G276" s="62"/>
      <c r="H276" s="62"/>
      <c r="I276" s="155"/>
      <c r="J276" s="62"/>
      <c r="K276" s="62"/>
      <c r="L276" s="60"/>
      <c r="M276" s="196"/>
      <c r="N276" s="41"/>
      <c r="O276" s="41"/>
      <c r="P276" s="41"/>
      <c r="Q276" s="41"/>
      <c r="R276" s="41"/>
      <c r="S276" s="41"/>
      <c r="T276" s="77"/>
      <c r="AT276" s="23" t="s">
        <v>166</v>
      </c>
      <c r="AU276" s="23" t="s">
        <v>89</v>
      </c>
    </row>
    <row r="277" spans="2:65" s="11" customFormat="1" ht="13.5">
      <c r="B277" s="220"/>
      <c r="C277" s="221"/>
      <c r="D277" s="197" t="s">
        <v>260</v>
      </c>
      <c r="E277" s="242" t="s">
        <v>22</v>
      </c>
      <c r="F277" s="243" t="s">
        <v>749</v>
      </c>
      <c r="G277" s="221"/>
      <c r="H277" s="244">
        <v>235</v>
      </c>
      <c r="I277" s="225"/>
      <c r="J277" s="221"/>
      <c r="K277" s="221"/>
      <c r="L277" s="226"/>
      <c r="M277" s="227"/>
      <c r="N277" s="228"/>
      <c r="O277" s="228"/>
      <c r="P277" s="228"/>
      <c r="Q277" s="228"/>
      <c r="R277" s="228"/>
      <c r="S277" s="228"/>
      <c r="T277" s="229"/>
      <c r="AT277" s="230" t="s">
        <v>260</v>
      </c>
      <c r="AU277" s="230" t="s">
        <v>89</v>
      </c>
      <c r="AV277" s="11" t="s">
        <v>89</v>
      </c>
      <c r="AW277" s="11" t="s">
        <v>43</v>
      </c>
      <c r="AX277" s="11" t="s">
        <v>24</v>
      </c>
      <c r="AY277" s="230" t="s">
        <v>159</v>
      </c>
    </row>
    <row r="278" spans="2:65" s="1" customFormat="1" ht="22.5" customHeight="1">
      <c r="B278" s="40"/>
      <c r="C278" s="182" t="s">
        <v>407</v>
      </c>
      <c r="D278" s="182" t="s">
        <v>160</v>
      </c>
      <c r="E278" s="183" t="s">
        <v>750</v>
      </c>
      <c r="F278" s="184" t="s">
        <v>751</v>
      </c>
      <c r="G278" s="185" t="s">
        <v>356</v>
      </c>
      <c r="H278" s="186">
        <v>16</v>
      </c>
      <c r="I278" s="187"/>
      <c r="J278" s="188">
        <f>ROUND(I278*H278,2)</f>
        <v>0</v>
      </c>
      <c r="K278" s="184" t="s">
        <v>164</v>
      </c>
      <c r="L278" s="60"/>
      <c r="M278" s="189" t="s">
        <v>22</v>
      </c>
      <c r="N278" s="190" t="s">
        <v>51</v>
      </c>
      <c r="O278" s="41"/>
      <c r="P278" s="191">
        <f>O278*H278</f>
        <v>0</v>
      </c>
      <c r="Q278" s="191">
        <v>0.46005000000000001</v>
      </c>
      <c r="R278" s="191">
        <f>Q278*H278</f>
        <v>7.3608000000000002</v>
      </c>
      <c r="S278" s="191">
        <v>0</v>
      </c>
      <c r="T278" s="192">
        <f>S278*H278</f>
        <v>0</v>
      </c>
      <c r="AR278" s="23" t="s">
        <v>165</v>
      </c>
      <c r="AT278" s="23" t="s">
        <v>160</v>
      </c>
      <c r="AU278" s="23" t="s">
        <v>89</v>
      </c>
      <c r="AY278" s="23" t="s">
        <v>159</v>
      </c>
      <c r="BE278" s="193">
        <f>IF(N278="základní",J278,0)</f>
        <v>0</v>
      </c>
      <c r="BF278" s="193">
        <f>IF(N278="snížená",J278,0)</f>
        <v>0</v>
      </c>
      <c r="BG278" s="193">
        <f>IF(N278="zákl. přenesená",J278,0)</f>
        <v>0</v>
      </c>
      <c r="BH278" s="193">
        <f>IF(N278="sníž. přenesená",J278,0)</f>
        <v>0</v>
      </c>
      <c r="BI278" s="193">
        <f>IF(N278="nulová",J278,0)</f>
        <v>0</v>
      </c>
      <c r="BJ278" s="23" t="s">
        <v>24</v>
      </c>
      <c r="BK278" s="193">
        <f>ROUND(I278*H278,2)</f>
        <v>0</v>
      </c>
      <c r="BL278" s="23" t="s">
        <v>165</v>
      </c>
      <c r="BM278" s="23" t="s">
        <v>752</v>
      </c>
    </row>
    <row r="279" spans="2:65" s="1" customFormat="1" ht="94.5">
      <c r="B279" s="40"/>
      <c r="C279" s="62"/>
      <c r="D279" s="197" t="s">
        <v>166</v>
      </c>
      <c r="E279" s="62"/>
      <c r="F279" s="198" t="s">
        <v>748</v>
      </c>
      <c r="G279" s="62"/>
      <c r="H279" s="62"/>
      <c r="I279" s="155"/>
      <c r="J279" s="62"/>
      <c r="K279" s="62"/>
      <c r="L279" s="60"/>
      <c r="M279" s="196"/>
      <c r="N279" s="41"/>
      <c r="O279" s="41"/>
      <c r="P279" s="41"/>
      <c r="Q279" s="41"/>
      <c r="R279" s="41"/>
      <c r="S279" s="41"/>
      <c r="T279" s="77"/>
      <c r="AT279" s="23" t="s">
        <v>166</v>
      </c>
      <c r="AU279" s="23" t="s">
        <v>89</v>
      </c>
    </row>
    <row r="280" spans="2:65" s="1" customFormat="1" ht="31.5" customHeight="1">
      <c r="B280" s="40"/>
      <c r="C280" s="182" t="s">
        <v>301</v>
      </c>
      <c r="D280" s="182" t="s">
        <v>160</v>
      </c>
      <c r="E280" s="183" t="s">
        <v>753</v>
      </c>
      <c r="F280" s="184" t="s">
        <v>754</v>
      </c>
      <c r="G280" s="185" t="s">
        <v>356</v>
      </c>
      <c r="H280" s="186">
        <v>4</v>
      </c>
      <c r="I280" s="187"/>
      <c r="J280" s="188">
        <f>ROUND(I280*H280,2)</f>
        <v>0</v>
      </c>
      <c r="K280" s="184" t="s">
        <v>22</v>
      </c>
      <c r="L280" s="60"/>
      <c r="M280" s="189" t="s">
        <v>22</v>
      </c>
      <c r="N280" s="190" t="s">
        <v>51</v>
      </c>
      <c r="O280" s="41"/>
      <c r="P280" s="191">
        <f>O280*H280</f>
        <v>0</v>
      </c>
      <c r="Q280" s="191">
        <v>0</v>
      </c>
      <c r="R280" s="191">
        <f>Q280*H280</f>
        <v>0</v>
      </c>
      <c r="S280" s="191">
        <v>0</v>
      </c>
      <c r="T280" s="192">
        <f>S280*H280</f>
        <v>0</v>
      </c>
      <c r="AR280" s="23" t="s">
        <v>165</v>
      </c>
      <c r="AT280" s="23" t="s">
        <v>160</v>
      </c>
      <c r="AU280" s="23" t="s">
        <v>89</v>
      </c>
      <c r="AY280" s="23" t="s">
        <v>159</v>
      </c>
      <c r="BE280" s="193">
        <f>IF(N280="základní",J280,0)</f>
        <v>0</v>
      </c>
      <c r="BF280" s="193">
        <f>IF(N280="snížená",J280,0)</f>
        <v>0</v>
      </c>
      <c r="BG280" s="193">
        <f>IF(N280="zákl. přenesená",J280,0)</f>
        <v>0</v>
      </c>
      <c r="BH280" s="193">
        <f>IF(N280="sníž. přenesená",J280,0)</f>
        <v>0</v>
      </c>
      <c r="BI280" s="193">
        <f>IF(N280="nulová",J280,0)</f>
        <v>0</v>
      </c>
      <c r="BJ280" s="23" t="s">
        <v>24</v>
      </c>
      <c r="BK280" s="193">
        <f>ROUND(I280*H280,2)</f>
        <v>0</v>
      </c>
      <c r="BL280" s="23" t="s">
        <v>165</v>
      </c>
      <c r="BM280" s="23" t="s">
        <v>755</v>
      </c>
    </row>
    <row r="281" spans="2:65" s="1" customFormat="1" ht="22.5" customHeight="1">
      <c r="B281" s="40"/>
      <c r="C281" s="182" t="s">
        <v>416</v>
      </c>
      <c r="D281" s="182" t="s">
        <v>160</v>
      </c>
      <c r="E281" s="183" t="s">
        <v>756</v>
      </c>
      <c r="F281" s="184" t="s">
        <v>757</v>
      </c>
      <c r="G281" s="185" t="s">
        <v>356</v>
      </c>
      <c r="H281" s="186">
        <v>9</v>
      </c>
      <c r="I281" s="187"/>
      <c r="J281" s="188">
        <f>ROUND(I281*H281,2)</f>
        <v>0</v>
      </c>
      <c r="K281" s="184" t="s">
        <v>22</v>
      </c>
      <c r="L281" s="60"/>
      <c r="M281" s="189" t="s">
        <v>22</v>
      </c>
      <c r="N281" s="190" t="s">
        <v>51</v>
      </c>
      <c r="O281" s="41"/>
      <c r="P281" s="191">
        <f>O281*H281</f>
        <v>0</v>
      </c>
      <c r="Q281" s="191">
        <v>0</v>
      </c>
      <c r="R281" s="191">
        <f>Q281*H281</f>
        <v>0</v>
      </c>
      <c r="S281" s="191">
        <v>0</v>
      </c>
      <c r="T281" s="192">
        <f>S281*H281</f>
        <v>0</v>
      </c>
      <c r="AR281" s="23" t="s">
        <v>165</v>
      </c>
      <c r="AT281" s="23" t="s">
        <v>160</v>
      </c>
      <c r="AU281" s="23" t="s">
        <v>89</v>
      </c>
      <c r="AY281" s="23" t="s">
        <v>159</v>
      </c>
      <c r="BE281" s="193">
        <f>IF(N281="základní",J281,0)</f>
        <v>0</v>
      </c>
      <c r="BF281" s="193">
        <f>IF(N281="snížená",J281,0)</f>
        <v>0</v>
      </c>
      <c r="BG281" s="193">
        <f>IF(N281="zákl. přenesená",J281,0)</f>
        <v>0</v>
      </c>
      <c r="BH281" s="193">
        <f>IF(N281="sníž. přenesená",J281,0)</f>
        <v>0</v>
      </c>
      <c r="BI281" s="193">
        <f>IF(N281="nulová",J281,0)</f>
        <v>0</v>
      </c>
      <c r="BJ281" s="23" t="s">
        <v>24</v>
      </c>
      <c r="BK281" s="193">
        <f>ROUND(I281*H281,2)</f>
        <v>0</v>
      </c>
      <c r="BL281" s="23" t="s">
        <v>165</v>
      </c>
      <c r="BM281" s="23" t="s">
        <v>758</v>
      </c>
    </row>
    <row r="282" spans="2:65" s="1" customFormat="1" ht="31.5" customHeight="1">
      <c r="B282" s="40"/>
      <c r="C282" s="182" t="s">
        <v>305</v>
      </c>
      <c r="D282" s="182" t="s">
        <v>160</v>
      </c>
      <c r="E282" s="183" t="s">
        <v>759</v>
      </c>
      <c r="F282" s="184" t="s">
        <v>760</v>
      </c>
      <c r="G282" s="185" t="s">
        <v>356</v>
      </c>
      <c r="H282" s="186">
        <v>1</v>
      </c>
      <c r="I282" s="187"/>
      <c r="J282" s="188">
        <f>ROUND(I282*H282,2)</f>
        <v>0</v>
      </c>
      <c r="K282" s="184" t="s">
        <v>22</v>
      </c>
      <c r="L282" s="60"/>
      <c r="M282" s="189" t="s">
        <v>22</v>
      </c>
      <c r="N282" s="190" t="s">
        <v>51</v>
      </c>
      <c r="O282" s="41"/>
      <c r="P282" s="191">
        <f>O282*H282</f>
        <v>0</v>
      </c>
      <c r="Q282" s="191">
        <v>0</v>
      </c>
      <c r="R282" s="191">
        <f>Q282*H282</f>
        <v>0</v>
      </c>
      <c r="S282" s="191">
        <v>0</v>
      </c>
      <c r="T282" s="192">
        <f>S282*H282</f>
        <v>0</v>
      </c>
      <c r="AR282" s="23" t="s">
        <v>165</v>
      </c>
      <c r="AT282" s="23" t="s">
        <v>160</v>
      </c>
      <c r="AU282" s="23" t="s">
        <v>89</v>
      </c>
      <c r="AY282" s="23" t="s">
        <v>159</v>
      </c>
      <c r="BE282" s="193">
        <f>IF(N282="základní",J282,0)</f>
        <v>0</v>
      </c>
      <c r="BF282" s="193">
        <f>IF(N282="snížená",J282,0)</f>
        <v>0</v>
      </c>
      <c r="BG282" s="193">
        <f>IF(N282="zákl. přenesená",J282,0)</f>
        <v>0</v>
      </c>
      <c r="BH282" s="193">
        <f>IF(N282="sníž. přenesená",J282,0)</f>
        <v>0</v>
      </c>
      <c r="BI282" s="193">
        <f>IF(N282="nulová",J282,0)</f>
        <v>0</v>
      </c>
      <c r="BJ282" s="23" t="s">
        <v>24</v>
      </c>
      <c r="BK282" s="193">
        <f>ROUND(I282*H282,2)</f>
        <v>0</v>
      </c>
      <c r="BL282" s="23" t="s">
        <v>165</v>
      </c>
      <c r="BM282" s="23" t="s">
        <v>761</v>
      </c>
    </row>
    <row r="283" spans="2:65" s="9" customFormat="1" ht="29.85" customHeight="1">
      <c r="B283" s="168"/>
      <c r="C283" s="169"/>
      <c r="D283" s="170" t="s">
        <v>79</v>
      </c>
      <c r="E283" s="258" t="s">
        <v>204</v>
      </c>
      <c r="F283" s="258" t="s">
        <v>762</v>
      </c>
      <c r="G283" s="169"/>
      <c r="H283" s="169"/>
      <c r="I283" s="172"/>
      <c r="J283" s="259">
        <f>BK283</f>
        <v>0</v>
      </c>
      <c r="K283" s="169"/>
      <c r="L283" s="174"/>
      <c r="M283" s="175"/>
      <c r="N283" s="176"/>
      <c r="O283" s="176"/>
      <c r="P283" s="177">
        <f>SUM(P284:P293)</f>
        <v>0</v>
      </c>
      <c r="Q283" s="176"/>
      <c r="R283" s="177">
        <f>SUM(R284:R293)</f>
        <v>2.3088000000000001E-2</v>
      </c>
      <c r="S283" s="176"/>
      <c r="T283" s="178">
        <f>SUM(T284:T293)</f>
        <v>0</v>
      </c>
      <c r="AR283" s="179" t="s">
        <v>24</v>
      </c>
      <c r="AT283" s="180" t="s">
        <v>79</v>
      </c>
      <c r="AU283" s="180" t="s">
        <v>24</v>
      </c>
      <c r="AY283" s="179" t="s">
        <v>159</v>
      </c>
      <c r="BK283" s="181">
        <f>SUM(BK284:BK293)</f>
        <v>0</v>
      </c>
    </row>
    <row r="284" spans="2:65" s="1" customFormat="1" ht="22.5" customHeight="1">
      <c r="B284" s="40"/>
      <c r="C284" s="182" t="s">
        <v>427</v>
      </c>
      <c r="D284" s="182" t="s">
        <v>160</v>
      </c>
      <c r="E284" s="183" t="s">
        <v>763</v>
      </c>
      <c r="F284" s="184" t="s">
        <v>764</v>
      </c>
      <c r="G284" s="185" t="s">
        <v>177</v>
      </c>
      <c r="H284" s="186">
        <v>2100</v>
      </c>
      <c r="I284" s="187"/>
      <c r="J284" s="188">
        <f>ROUND(I284*H284,2)</f>
        <v>0</v>
      </c>
      <c r="K284" s="184" t="s">
        <v>22</v>
      </c>
      <c r="L284" s="60"/>
      <c r="M284" s="189" t="s">
        <v>22</v>
      </c>
      <c r="N284" s="190" t="s">
        <v>51</v>
      </c>
      <c r="O284" s="41"/>
      <c r="P284" s="191">
        <f>O284*H284</f>
        <v>0</v>
      </c>
      <c r="Q284" s="191">
        <v>0</v>
      </c>
      <c r="R284" s="191">
        <f>Q284*H284</f>
        <v>0</v>
      </c>
      <c r="S284" s="191">
        <v>0</v>
      </c>
      <c r="T284" s="192">
        <f>S284*H284</f>
        <v>0</v>
      </c>
      <c r="AR284" s="23" t="s">
        <v>165</v>
      </c>
      <c r="AT284" s="23" t="s">
        <v>160</v>
      </c>
      <c r="AU284" s="23" t="s">
        <v>89</v>
      </c>
      <c r="AY284" s="23" t="s">
        <v>159</v>
      </c>
      <c r="BE284" s="193">
        <f>IF(N284="základní",J284,0)</f>
        <v>0</v>
      </c>
      <c r="BF284" s="193">
        <f>IF(N284="snížená",J284,0)</f>
        <v>0</v>
      </c>
      <c r="BG284" s="193">
        <f>IF(N284="zákl. přenesená",J284,0)</f>
        <v>0</v>
      </c>
      <c r="BH284" s="193">
        <f>IF(N284="sníž. přenesená",J284,0)</f>
        <v>0</v>
      </c>
      <c r="BI284" s="193">
        <f>IF(N284="nulová",J284,0)</f>
        <v>0</v>
      </c>
      <c r="BJ284" s="23" t="s">
        <v>24</v>
      </c>
      <c r="BK284" s="193">
        <f>ROUND(I284*H284,2)</f>
        <v>0</v>
      </c>
      <c r="BL284" s="23" t="s">
        <v>165</v>
      </c>
      <c r="BM284" s="23" t="s">
        <v>765</v>
      </c>
    </row>
    <row r="285" spans="2:65" s="1" customFormat="1" ht="44.25" customHeight="1">
      <c r="B285" s="40"/>
      <c r="C285" s="182" t="s">
        <v>310</v>
      </c>
      <c r="D285" s="182" t="s">
        <v>160</v>
      </c>
      <c r="E285" s="183" t="s">
        <v>374</v>
      </c>
      <c r="F285" s="184" t="s">
        <v>375</v>
      </c>
      <c r="G285" s="185" t="s">
        <v>177</v>
      </c>
      <c r="H285" s="186">
        <v>62.4</v>
      </c>
      <c r="I285" s="187"/>
      <c r="J285" s="188">
        <f>ROUND(I285*H285,2)</f>
        <v>0</v>
      </c>
      <c r="K285" s="184" t="s">
        <v>164</v>
      </c>
      <c r="L285" s="60"/>
      <c r="M285" s="189" t="s">
        <v>22</v>
      </c>
      <c r="N285" s="190" t="s">
        <v>51</v>
      </c>
      <c r="O285" s="41"/>
      <c r="P285" s="191">
        <f>O285*H285</f>
        <v>0</v>
      </c>
      <c r="Q285" s="191">
        <v>3.4000000000000002E-4</v>
      </c>
      <c r="R285" s="191">
        <f>Q285*H285</f>
        <v>2.1216000000000002E-2</v>
      </c>
      <c r="S285" s="191">
        <v>0</v>
      </c>
      <c r="T285" s="192">
        <f>S285*H285</f>
        <v>0</v>
      </c>
      <c r="AR285" s="23" t="s">
        <v>165</v>
      </c>
      <c r="AT285" s="23" t="s">
        <v>160</v>
      </c>
      <c r="AU285" s="23" t="s">
        <v>89</v>
      </c>
      <c r="AY285" s="23" t="s">
        <v>159</v>
      </c>
      <c r="BE285" s="193">
        <f>IF(N285="základní",J285,0)</f>
        <v>0</v>
      </c>
      <c r="BF285" s="193">
        <f>IF(N285="snížená",J285,0)</f>
        <v>0</v>
      </c>
      <c r="BG285" s="193">
        <f>IF(N285="zákl. přenesená",J285,0)</f>
        <v>0</v>
      </c>
      <c r="BH285" s="193">
        <f>IF(N285="sníž. přenesená",J285,0)</f>
        <v>0</v>
      </c>
      <c r="BI285" s="193">
        <f>IF(N285="nulová",J285,0)</f>
        <v>0</v>
      </c>
      <c r="BJ285" s="23" t="s">
        <v>24</v>
      </c>
      <c r="BK285" s="193">
        <f>ROUND(I285*H285,2)</f>
        <v>0</v>
      </c>
      <c r="BL285" s="23" t="s">
        <v>165</v>
      </c>
      <c r="BM285" s="23" t="s">
        <v>766</v>
      </c>
    </row>
    <row r="286" spans="2:65" s="1" customFormat="1" ht="40.5">
      <c r="B286" s="40"/>
      <c r="C286" s="62"/>
      <c r="D286" s="194" t="s">
        <v>166</v>
      </c>
      <c r="E286" s="62"/>
      <c r="F286" s="195" t="s">
        <v>377</v>
      </c>
      <c r="G286" s="62"/>
      <c r="H286" s="62"/>
      <c r="I286" s="155"/>
      <c r="J286" s="62"/>
      <c r="K286" s="62"/>
      <c r="L286" s="60"/>
      <c r="M286" s="196"/>
      <c r="N286" s="41"/>
      <c r="O286" s="41"/>
      <c r="P286" s="41"/>
      <c r="Q286" s="41"/>
      <c r="R286" s="41"/>
      <c r="S286" s="41"/>
      <c r="T286" s="77"/>
      <c r="AT286" s="23" t="s">
        <v>166</v>
      </c>
      <c r="AU286" s="23" t="s">
        <v>89</v>
      </c>
    </row>
    <row r="287" spans="2:65" s="11" customFormat="1" ht="13.5">
      <c r="B287" s="220"/>
      <c r="C287" s="221"/>
      <c r="D287" s="197" t="s">
        <v>260</v>
      </c>
      <c r="E287" s="242" t="s">
        <v>22</v>
      </c>
      <c r="F287" s="243" t="s">
        <v>767</v>
      </c>
      <c r="G287" s="221"/>
      <c r="H287" s="244">
        <v>62.4</v>
      </c>
      <c r="I287" s="225"/>
      <c r="J287" s="221"/>
      <c r="K287" s="221"/>
      <c r="L287" s="226"/>
      <c r="M287" s="227"/>
      <c r="N287" s="228"/>
      <c r="O287" s="228"/>
      <c r="P287" s="228"/>
      <c r="Q287" s="228"/>
      <c r="R287" s="228"/>
      <c r="S287" s="228"/>
      <c r="T287" s="229"/>
      <c r="AT287" s="230" t="s">
        <v>260</v>
      </c>
      <c r="AU287" s="230" t="s">
        <v>89</v>
      </c>
      <c r="AV287" s="11" t="s">
        <v>89</v>
      </c>
      <c r="AW287" s="11" t="s">
        <v>43</v>
      </c>
      <c r="AX287" s="11" t="s">
        <v>24</v>
      </c>
      <c r="AY287" s="230" t="s">
        <v>159</v>
      </c>
    </row>
    <row r="288" spans="2:65" s="1" customFormat="1" ht="22.5" customHeight="1">
      <c r="B288" s="40"/>
      <c r="C288" s="182" t="s">
        <v>438</v>
      </c>
      <c r="D288" s="182" t="s">
        <v>160</v>
      </c>
      <c r="E288" s="183" t="s">
        <v>768</v>
      </c>
      <c r="F288" s="184" t="s">
        <v>769</v>
      </c>
      <c r="G288" s="185" t="s">
        <v>177</v>
      </c>
      <c r="H288" s="186">
        <v>62.4</v>
      </c>
      <c r="I288" s="187"/>
      <c r="J288" s="188">
        <f>ROUND(I288*H288,2)</f>
        <v>0</v>
      </c>
      <c r="K288" s="184" t="s">
        <v>164</v>
      </c>
      <c r="L288" s="60"/>
      <c r="M288" s="189" t="s">
        <v>22</v>
      </c>
      <c r="N288" s="190" t="s">
        <v>51</v>
      </c>
      <c r="O288" s="41"/>
      <c r="P288" s="191">
        <f>O288*H288</f>
        <v>0</v>
      </c>
      <c r="Q288" s="191">
        <v>0</v>
      </c>
      <c r="R288" s="191">
        <f>Q288*H288</f>
        <v>0</v>
      </c>
      <c r="S288" s="191">
        <v>0</v>
      </c>
      <c r="T288" s="192">
        <f>S288*H288</f>
        <v>0</v>
      </c>
      <c r="AR288" s="23" t="s">
        <v>165</v>
      </c>
      <c r="AT288" s="23" t="s">
        <v>160</v>
      </c>
      <c r="AU288" s="23" t="s">
        <v>89</v>
      </c>
      <c r="AY288" s="23" t="s">
        <v>159</v>
      </c>
      <c r="BE288" s="193">
        <f>IF(N288="základní",J288,0)</f>
        <v>0</v>
      </c>
      <c r="BF288" s="193">
        <f>IF(N288="snížená",J288,0)</f>
        <v>0</v>
      </c>
      <c r="BG288" s="193">
        <f>IF(N288="zákl. přenesená",J288,0)</f>
        <v>0</v>
      </c>
      <c r="BH288" s="193">
        <f>IF(N288="sníž. přenesená",J288,0)</f>
        <v>0</v>
      </c>
      <c r="BI288" s="193">
        <f>IF(N288="nulová",J288,0)</f>
        <v>0</v>
      </c>
      <c r="BJ288" s="23" t="s">
        <v>24</v>
      </c>
      <c r="BK288" s="193">
        <f>ROUND(I288*H288,2)</f>
        <v>0</v>
      </c>
      <c r="BL288" s="23" t="s">
        <v>165</v>
      </c>
      <c r="BM288" s="23" t="s">
        <v>770</v>
      </c>
    </row>
    <row r="289" spans="2:65" s="1" customFormat="1" ht="27">
      <c r="B289" s="40"/>
      <c r="C289" s="62"/>
      <c r="D289" s="194" t="s">
        <v>166</v>
      </c>
      <c r="E289" s="62"/>
      <c r="F289" s="195" t="s">
        <v>771</v>
      </c>
      <c r="G289" s="62"/>
      <c r="H289" s="62"/>
      <c r="I289" s="155"/>
      <c r="J289" s="62"/>
      <c r="K289" s="62"/>
      <c r="L289" s="60"/>
      <c r="M289" s="196"/>
      <c r="N289" s="41"/>
      <c r="O289" s="41"/>
      <c r="P289" s="41"/>
      <c r="Q289" s="41"/>
      <c r="R289" s="41"/>
      <c r="S289" s="41"/>
      <c r="T289" s="77"/>
      <c r="AT289" s="23" t="s">
        <v>166</v>
      </c>
      <c r="AU289" s="23" t="s">
        <v>89</v>
      </c>
    </row>
    <row r="290" spans="2:65" s="11" customFormat="1" ht="13.5">
      <c r="B290" s="220"/>
      <c r="C290" s="221"/>
      <c r="D290" s="197" t="s">
        <v>260</v>
      </c>
      <c r="E290" s="242" t="s">
        <v>22</v>
      </c>
      <c r="F290" s="243" t="s">
        <v>767</v>
      </c>
      <c r="G290" s="221"/>
      <c r="H290" s="244">
        <v>62.4</v>
      </c>
      <c r="I290" s="225"/>
      <c r="J290" s="221"/>
      <c r="K290" s="221"/>
      <c r="L290" s="226"/>
      <c r="M290" s="227"/>
      <c r="N290" s="228"/>
      <c r="O290" s="228"/>
      <c r="P290" s="228"/>
      <c r="Q290" s="228"/>
      <c r="R290" s="228"/>
      <c r="S290" s="228"/>
      <c r="T290" s="229"/>
      <c r="AT290" s="230" t="s">
        <v>260</v>
      </c>
      <c r="AU290" s="230" t="s">
        <v>89</v>
      </c>
      <c r="AV290" s="11" t="s">
        <v>89</v>
      </c>
      <c r="AW290" s="11" t="s">
        <v>43</v>
      </c>
      <c r="AX290" s="11" t="s">
        <v>24</v>
      </c>
      <c r="AY290" s="230" t="s">
        <v>159</v>
      </c>
    </row>
    <row r="291" spans="2:65" s="1" customFormat="1" ht="22.5" customHeight="1">
      <c r="B291" s="40"/>
      <c r="C291" s="182" t="s">
        <v>315</v>
      </c>
      <c r="D291" s="182" t="s">
        <v>160</v>
      </c>
      <c r="E291" s="183" t="s">
        <v>772</v>
      </c>
      <c r="F291" s="184" t="s">
        <v>773</v>
      </c>
      <c r="G291" s="185" t="s">
        <v>177</v>
      </c>
      <c r="H291" s="186">
        <v>62.4</v>
      </c>
      <c r="I291" s="187"/>
      <c r="J291" s="188">
        <f>ROUND(I291*H291,2)</f>
        <v>0</v>
      </c>
      <c r="K291" s="184" t="s">
        <v>164</v>
      </c>
      <c r="L291" s="60"/>
      <c r="M291" s="189" t="s">
        <v>22</v>
      </c>
      <c r="N291" s="190" t="s">
        <v>51</v>
      </c>
      <c r="O291" s="41"/>
      <c r="P291" s="191">
        <f>O291*H291</f>
        <v>0</v>
      </c>
      <c r="Q291" s="191">
        <v>3.0000000000000001E-5</v>
      </c>
      <c r="R291" s="191">
        <f>Q291*H291</f>
        <v>1.872E-3</v>
      </c>
      <c r="S291" s="191">
        <v>0</v>
      </c>
      <c r="T291" s="192">
        <f>S291*H291</f>
        <v>0</v>
      </c>
      <c r="AR291" s="23" t="s">
        <v>165</v>
      </c>
      <c r="AT291" s="23" t="s">
        <v>160</v>
      </c>
      <c r="AU291" s="23" t="s">
        <v>89</v>
      </c>
      <c r="AY291" s="23" t="s">
        <v>159</v>
      </c>
      <c r="BE291" s="193">
        <f>IF(N291="základní",J291,0)</f>
        <v>0</v>
      </c>
      <c r="BF291" s="193">
        <f>IF(N291="snížená",J291,0)</f>
        <v>0</v>
      </c>
      <c r="BG291" s="193">
        <f>IF(N291="zákl. přenesená",J291,0)</f>
        <v>0</v>
      </c>
      <c r="BH291" s="193">
        <f>IF(N291="sníž. přenesená",J291,0)</f>
        <v>0</v>
      </c>
      <c r="BI291" s="193">
        <f>IF(N291="nulová",J291,0)</f>
        <v>0</v>
      </c>
      <c r="BJ291" s="23" t="s">
        <v>24</v>
      </c>
      <c r="BK291" s="193">
        <f>ROUND(I291*H291,2)</f>
        <v>0</v>
      </c>
      <c r="BL291" s="23" t="s">
        <v>165</v>
      </c>
      <c r="BM291" s="23" t="s">
        <v>774</v>
      </c>
    </row>
    <row r="292" spans="2:65" s="1" customFormat="1" ht="27">
      <c r="B292" s="40"/>
      <c r="C292" s="62"/>
      <c r="D292" s="194" t="s">
        <v>166</v>
      </c>
      <c r="E292" s="62"/>
      <c r="F292" s="195" t="s">
        <v>771</v>
      </c>
      <c r="G292" s="62"/>
      <c r="H292" s="62"/>
      <c r="I292" s="155"/>
      <c r="J292" s="62"/>
      <c r="K292" s="62"/>
      <c r="L292" s="60"/>
      <c r="M292" s="196"/>
      <c r="N292" s="41"/>
      <c r="O292" s="41"/>
      <c r="P292" s="41"/>
      <c r="Q292" s="41"/>
      <c r="R292" s="41"/>
      <c r="S292" s="41"/>
      <c r="T292" s="77"/>
      <c r="AT292" s="23" t="s">
        <v>166</v>
      </c>
      <c r="AU292" s="23" t="s">
        <v>89</v>
      </c>
    </row>
    <row r="293" spans="2:65" s="11" customFormat="1" ht="13.5">
      <c r="B293" s="220"/>
      <c r="C293" s="221"/>
      <c r="D293" s="194" t="s">
        <v>260</v>
      </c>
      <c r="E293" s="222" t="s">
        <v>22</v>
      </c>
      <c r="F293" s="223" t="s">
        <v>767</v>
      </c>
      <c r="G293" s="221"/>
      <c r="H293" s="224">
        <v>62.4</v>
      </c>
      <c r="I293" s="225"/>
      <c r="J293" s="221"/>
      <c r="K293" s="221"/>
      <c r="L293" s="226"/>
      <c r="M293" s="227"/>
      <c r="N293" s="228"/>
      <c r="O293" s="228"/>
      <c r="P293" s="228"/>
      <c r="Q293" s="228"/>
      <c r="R293" s="228"/>
      <c r="S293" s="228"/>
      <c r="T293" s="229"/>
      <c r="AT293" s="230" t="s">
        <v>260</v>
      </c>
      <c r="AU293" s="230" t="s">
        <v>89</v>
      </c>
      <c r="AV293" s="11" t="s">
        <v>89</v>
      </c>
      <c r="AW293" s="11" t="s">
        <v>43</v>
      </c>
      <c r="AX293" s="11" t="s">
        <v>24</v>
      </c>
      <c r="AY293" s="230" t="s">
        <v>159</v>
      </c>
    </row>
    <row r="294" spans="2:65" s="9" customFormat="1" ht="29.85" customHeight="1">
      <c r="B294" s="168"/>
      <c r="C294" s="169"/>
      <c r="D294" s="170" t="s">
        <v>79</v>
      </c>
      <c r="E294" s="258" t="s">
        <v>775</v>
      </c>
      <c r="F294" s="258" t="s">
        <v>776</v>
      </c>
      <c r="G294" s="169"/>
      <c r="H294" s="169"/>
      <c r="I294" s="172"/>
      <c r="J294" s="259">
        <f>BK294</f>
        <v>0</v>
      </c>
      <c r="K294" s="169"/>
      <c r="L294" s="174"/>
      <c r="M294" s="175"/>
      <c r="N294" s="176"/>
      <c r="O294" s="176"/>
      <c r="P294" s="177">
        <f>SUM(P295:P307)</f>
        <v>0</v>
      </c>
      <c r="Q294" s="176"/>
      <c r="R294" s="177">
        <f>SUM(R295:R307)</f>
        <v>0</v>
      </c>
      <c r="S294" s="176"/>
      <c r="T294" s="178">
        <f>SUM(T295:T307)</f>
        <v>0</v>
      </c>
      <c r="AR294" s="179" t="s">
        <v>24</v>
      </c>
      <c r="AT294" s="180" t="s">
        <v>79</v>
      </c>
      <c r="AU294" s="180" t="s">
        <v>24</v>
      </c>
      <c r="AY294" s="179" t="s">
        <v>159</v>
      </c>
      <c r="BK294" s="181">
        <f>SUM(BK295:BK307)</f>
        <v>0</v>
      </c>
    </row>
    <row r="295" spans="2:65" s="1" customFormat="1" ht="31.5" customHeight="1">
      <c r="B295" s="40"/>
      <c r="C295" s="182" t="s">
        <v>448</v>
      </c>
      <c r="D295" s="182" t="s">
        <v>160</v>
      </c>
      <c r="E295" s="183" t="s">
        <v>433</v>
      </c>
      <c r="F295" s="184" t="s">
        <v>434</v>
      </c>
      <c r="G295" s="185" t="s">
        <v>430</v>
      </c>
      <c r="H295" s="186">
        <v>86.415000000000006</v>
      </c>
      <c r="I295" s="187"/>
      <c r="J295" s="188">
        <f>ROUND(I295*H295,2)</f>
        <v>0</v>
      </c>
      <c r="K295" s="184" t="s">
        <v>164</v>
      </c>
      <c r="L295" s="60"/>
      <c r="M295" s="189" t="s">
        <v>22</v>
      </c>
      <c r="N295" s="190" t="s">
        <v>51</v>
      </c>
      <c r="O295" s="41"/>
      <c r="P295" s="191">
        <f>O295*H295</f>
        <v>0</v>
      </c>
      <c r="Q295" s="191">
        <v>0</v>
      </c>
      <c r="R295" s="191">
        <f>Q295*H295</f>
        <v>0</v>
      </c>
      <c r="S295" s="191">
        <v>0</v>
      </c>
      <c r="T295" s="192">
        <f>S295*H295</f>
        <v>0</v>
      </c>
      <c r="AR295" s="23" t="s">
        <v>165</v>
      </c>
      <c r="AT295" s="23" t="s">
        <v>160</v>
      </c>
      <c r="AU295" s="23" t="s">
        <v>89</v>
      </c>
      <c r="AY295" s="23" t="s">
        <v>159</v>
      </c>
      <c r="BE295" s="193">
        <f>IF(N295="základní",J295,0)</f>
        <v>0</v>
      </c>
      <c r="BF295" s="193">
        <f>IF(N295="snížená",J295,0)</f>
        <v>0</v>
      </c>
      <c r="BG295" s="193">
        <f>IF(N295="zákl. přenesená",J295,0)</f>
        <v>0</v>
      </c>
      <c r="BH295" s="193">
        <f>IF(N295="sníž. přenesená",J295,0)</f>
        <v>0</v>
      </c>
      <c r="BI295" s="193">
        <f>IF(N295="nulová",J295,0)</f>
        <v>0</v>
      </c>
      <c r="BJ295" s="23" t="s">
        <v>24</v>
      </c>
      <c r="BK295" s="193">
        <f>ROUND(I295*H295,2)</f>
        <v>0</v>
      </c>
      <c r="BL295" s="23" t="s">
        <v>165</v>
      </c>
      <c r="BM295" s="23" t="s">
        <v>777</v>
      </c>
    </row>
    <row r="296" spans="2:65" s="1" customFormat="1" ht="94.5">
      <c r="B296" s="40"/>
      <c r="C296" s="62"/>
      <c r="D296" s="197" t="s">
        <v>166</v>
      </c>
      <c r="E296" s="62"/>
      <c r="F296" s="198" t="s">
        <v>436</v>
      </c>
      <c r="G296" s="62"/>
      <c r="H296" s="62"/>
      <c r="I296" s="155"/>
      <c r="J296" s="62"/>
      <c r="K296" s="62"/>
      <c r="L296" s="60"/>
      <c r="M296" s="196"/>
      <c r="N296" s="41"/>
      <c r="O296" s="41"/>
      <c r="P296" s="41"/>
      <c r="Q296" s="41"/>
      <c r="R296" s="41"/>
      <c r="S296" s="41"/>
      <c r="T296" s="77"/>
      <c r="AT296" s="23" t="s">
        <v>166</v>
      </c>
      <c r="AU296" s="23" t="s">
        <v>89</v>
      </c>
    </row>
    <row r="297" spans="2:65" s="1" customFormat="1" ht="31.5" customHeight="1">
      <c r="B297" s="40"/>
      <c r="C297" s="182" t="s">
        <v>320</v>
      </c>
      <c r="D297" s="182" t="s">
        <v>160</v>
      </c>
      <c r="E297" s="183" t="s">
        <v>439</v>
      </c>
      <c r="F297" s="184" t="s">
        <v>440</v>
      </c>
      <c r="G297" s="185" t="s">
        <v>430</v>
      </c>
      <c r="H297" s="186">
        <v>2592.4499999999998</v>
      </c>
      <c r="I297" s="187"/>
      <c r="J297" s="188">
        <f>ROUND(I297*H297,2)</f>
        <v>0</v>
      </c>
      <c r="K297" s="184" t="s">
        <v>164</v>
      </c>
      <c r="L297" s="60"/>
      <c r="M297" s="189" t="s">
        <v>22</v>
      </c>
      <c r="N297" s="190" t="s">
        <v>51</v>
      </c>
      <c r="O297" s="41"/>
      <c r="P297" s="191">
        <f>O297*H297</f>
        <v>0</v>
      </c>
      <c r="Q297" s="191">
        <v>0</v>
      </c>
      <c r="R297" s="191">
        <f>Q297*H297</f>
        <v>0</v>
      </c>
      <c r="S297" s="191">
        <v>0</v>
      </c>
      <c r="T297" s="192">
        <f>S297*H297</f>
        <v>0</v>
      </c>
      <c r="AR297" s="23" t="s">
        <v>165</v>
      </c>
      <c r="AT297" s="23" t="s">
        <v>160</v>
      </c>
      <c r="AU297" s="23" t="s">
        <v>89</v>
      </c>
      <c r="AY297" s="23" t="s">
        <v>159</v>
      </c>
      <c r="BE297" s="193">
        <f>IF(N297="základní",J297,0)</f>
        <v>0</v>
      </c>
      <c r="BF297" s="193">
        <f>IF(N297="snížená",J297,0)</f>
        <v>0</v>
      </c>
      <c r="BG297" s="193">
        <f>IF(N297="zákl. přenesená",J297,0)</f>
        <v>0</v>
      </c>
      <c r="BH297" s="193">
        <f>IF(N297="sníž. přenesená",J297,0)</f>
        <v>0</v>
      </c>
      <c r="BI297" s="193">
        <f>IF(N297="nulová",J297,0)</f>
        <v>0</v>
      </c>
      <c r="BJ297" s="23" t="s">
        <v>24</v>
      </c>
      <c r="BK297" s="193">
        <f>ROUND(I297*H297,2)</f>
        <v>0</v>
      </c>
      <c r="BL297" s="23" t="s">
        <v>165</v>
      </c>
      <c r="BM297" s="23" t="s">
        <v>778</v>
      </c>
    </row>
    <row r="298" spans="2:65" s="1" customFormat="1" ht="94.5">
      <c r="B298" s="40"/>
      <c r="C298" s="62"/>
      <c r="D298" s="194" t="s">
        <v>166</v>
      </c>
      <c r="E298" s="62"/>
      <c r="F298" s="195" t="s">
        <v>436</v>
      </c>
      <c r="G298" s="62"/>
      <c r="H298" s="62"/>
      <c r="I298" s="155"/>
      <c r="J298" s="62"/>
      <c r="K298" s="62"/>
      <c r="L298" s="60"/>
      <c r="M298" s="196"/>
      <c r="N298" s="41"/>
      <c r="O298" s="41"/>
      <c r="P298" s="41"/>
      <c r="Q298" s="41"/>
      <c r="R298" s="41"/>
      <c r="S298" s="41"/>
      <c r="T298" s="77"/>
      <c r="AT298" s="23" t="s">
        <v>166</v>
      </c>
      <c r="AU298" s="23" t="s">
        <v>89</v>
      </c>
    </row>
    <row r="299" spans="2:65" s="11" customFormat="1" ht="13.5">
      <c r="B299" s="220"/>
      <c r="C299" s="221"/>
      <c r="D299" s="197" t="s">
        <v>260</v>
      </c>
      <c r="E299" s="221"/>
      <c r="F299" s="243" t="s">
        <v>779</v>
      </c>
      <c r="G299" s="221"/>
      <c r="H299" s="244">
        <v>2592.4499999999998</v>
      </c>
      <c r="I299" s="225"/>
      <c r="J299" s="221"/>
      <c r="K299" s="221"/>
      <c r="L299" s="226"/>
      <c r="M299" s="227"/>
      <c r="N299" s="228"/>
      <c r="O299" s="228"/>
      <c r="P299" s="228"/>
      <c r="Q299" s="228"/>
      <c r="R299" s="228"/>
      <c r="S299" s="228"/>
      <c r="T299" s="229"/>
      <c r="AT299" s="230" t="s">
        <v>260</v>
      </c>
      <c r="AU299" s="230" t="s">
        <v>89</v>
      </c>
      <c r="AV299" s="11" t="s">
        <v>89</v>
      </c>
      <c r="AW299" s="11" t="s">
        <v>6</v>
      </c>
      <c r="AX299" s="11" t="s">
        <v>24</v>
      </c>
      <c r="AY299" s="230" t="s">
        <v>159</v>
      </c>
    </row>
    <row r="300" spans="2:65" s="1" customFormat="1" ht="22.5" customHeight="1">
      <c r="B300" s="40"/>
      <c r="C300" s="182" t="s">
        <v>456</v>
      </c>
      <c r="D300" s="182" t="s">
        <v>160</v>
      </c>
      <c r="E300" s="183" t="s">
        <v>780</v>
      </c>
      <c r="F300" s="184" t="s">
        <v>461</v>
      </c>
      <c r="G300" s="185" t="s">
        <v>430</v>
      </c>
      <c r="H300" s="186">
        <v>37.424999999999997</v>
      </c>
      <c r="I300" s="187"/>
      <c r="J300" s="188">
        <f>ROUND(I300*H300,2)</f>
        <v>0</v>
      </c>
      <c r="K300" s="184" t="s">
        <v>164</v>
      </c>
      <c r="L300" s="60"/>
      <c r="M300" s="189" t="s">
        <v>22</v>
      </c>
      <c r="N300" s="190" t="s">
        <v>51</v>
      </c>
      <c r="O300" s="41"/>
      <c r="P300" s="191">
        <f>O300*H300</f>
        <v>0</v>
      </c>
      <c r="Q300" s="191">
        <v>0</v>
      </c>
      <c r="R300" s="191">
        <f>Q300*H300</f>
        <v>0</v>
      </c>
      <c r="S300" s="191">
        <v>0</v>
      </c>
      <c r="T300" s="192">
        <f>S300*H300</f>
        <v>0</v>
      </c>
      <c r="AR300" s="23" t="s">
        <v>165</v>
      </c>
      <c r="AT300" s="23" t="s">
        <v>160</v>
      </c>
      <c r="AU300" s="23" t="s">
        <v>89</v>
      </c>
      <c r="AY300" s="23" t="s">
        <v>159</v>
      </c>
      <c r="BE300" s="193">
        <f>IF(N300="základní",J300,0)</f>
        <v>0</v>
      </c>
      <c r="BF300" s="193">
        <f>IF(N300="snížená",J300,0)</f>
        <v>0</v>
      </c>
      <c r="BG300" s="193">
        <f>IF(N300="zákl. přenesená",J300,0)</f>
        <v>0</v>
      </c>
      <c r="BH300" s="193">
        <f>IF(N300="sníž. přenesená",J300,0)</f>
        <v>0</v>
      </c>
      <c r="BI300" s="193">
        <f>IF(N300="nulová",J300,0)</f>
        <v>0</v>
      </c>
      <c r="BJ300" s="23" t="s">
        <v>24</v>
      </c>
      <c r="BK300" s="193">
        <f>ROUND(I300*H300,2)</f>
        <v>0</v>
      </c>
      <c r="BL300" s="23" t="s">
        <v>165</v>
      </c>
      <c r="BM300" s="23" t="s">
        <v>781</v>
      </c>
    </row>
    <row r="301" spans="2:65" s="1" customFormat="1" ht="67.5">
      <c r="B301" s="40"/>
      <c r="C301" s="62"/>
      <c r="D301" s="194" t="s">
        <v>166</v>
      </c>
      <c r="E301" s="62"/>
      <c r="F301" s="195" t="s">
        <v>455</v>
      </c>
      <c r="G301" s="62"/>
      <c r="H301" s="62"/>
      <c r="I301" s="155"/>
      <c r="J301" s="62"/>
      <c r="K301" s="62"/>
      <c r="L301" s="60"/>
      <c r="M301" s="196"/>
      <c r="N301" s="41"/>
      <c r="O301" s="41"/>
      <c r="P301" s="41"/>
      <c r="Q301" s="41"/>
      <c r="R301" s="41"/>
      <c r="S301" s="41"/>
      <c r="T301" s="77"/>
      <c r="AT301" s="23" t="s">
        <v>166</v>
      </c>
      <c r="AU301" s="23" t="s">
        <v>89</v>
      </c>
    </row>
    <row r="302" spans="2:65" s="11" customFormat="1" ht="13.5">
      <c r="B302" s="220"/>
      <c r="C302" s="221"/>
      <c r="D302" s="194" t="s">
        <v>260</v>
      </c>
      <c r="E302" s="222" t="s">
        <v>22</v>
      </c>
      <c r="F302" s="223" t="s">
        <v>782</v>
      </c>
      <c r="G302" s="221"/>
      <c r="H302" s="224">
        <v>86.415000000000006</v>
      </c>
      <c r="I302" s="225"/>
      <c r="J302" s="221"/>
      <c r="K302" s="221"/>
      <c r="L302" s="226"/>
      <c r="M302" s="227"/>
      <c r="N302" s="228"/>
      <c r="O302" s="228"/>
      <c r="P302" s="228"/>
      <c r="Q302" s="228"/>
      <c r="R302" s="228"/>
      <c r="S302" s="228"/>
      <c r="T302" s="229"/>
      <c r="AT302" s="230" t="s">
        <v>260</v>
      </c>
      <c r="AU302" s="230" t="s">
        <v>89</v>
      </c>
      <c r="AV302" s="11" t="s">
        <v>89</v>
      </c>
      <c r="AW302" s="11" t="s">
        <v>43</v>
      </c>
      <c r="AX302" s="11" t="s">
        <v>80</v>
      </c>
      <c r="AY302" s="230" t="s">
        <v>159</v>
      </c>
    </row>
    <row r="303" spans="2:65" s="11" customFormat="1" ht="13.5">
      <c r="B303" s="220"/>
      <c r="C303" s="221"/>
      <c r="D303" s="194" t="s">
        <v>260</v>
      </c>
      <c r="E303" s="222" t="s">
        <v>22</v>
      </c>
      <c r="F303" s="223" t="s">
        <v>783</v>
      </c>
      <c r="G303" s="221"/>
      <c r="H303" s="224">
        <v>-48.99</v>
      </c>
      <c r="I303" s="225"/>
      <c r="J303" s="221"/>
      <c r="K303" s="221"/>
      <c r="L303" s="226"/>
      <c r="M303" s="227"/>
      <c r="N303" s="228"/>
      <c r="O303" s="228"/>
      <c r="P303" s="228"/>
      <c r="Q303" s="228"/>
      <c r="R303" s="228"/>
      <c r="S303" s="228"/>
      <c r="T303" s="229"/>
      <c r="AT303" s="230" t="s">
        <v>260</v>
      </c>
      <c r="AU303" s="230" t="s">
        <v>89</v>
      </c>
      <c r="AV303" s="11" t="s">
        <v>89</v>
      </c>
      <c r="AW303" s="11" t="s">
        <v>43</v>
      </c>
      <c r="AX303" s="11" t="s">
        <v>80</v>
      </c>
      <c r="AY303" s="230" t="s">
        <v>159</v>
      </c>
    </row>
    <row r="304" spans="2:65" s="12" customFormat="1" ht="13.5">
      <c r="B304" s="231"/>
      <c r="C304" s="232"/>
      <c r="D304" s="197" t="s">
        <v>260</v>
      </c>
      <c r="E304" s="233" t="s">
        <v>22</v>
      </c>
      <c r="F304" s="234" t="s">
        <v>266</v>
      </c>
      <c r="G304" s="232"/>
      <c r="H304" s="235">
        <v>37.424999999999997</v>
      </c>
      <c r="I304" s="236"/>
      <c r="J304" s="232"/>
      <c r="K304" s="232"/>
      <c r="L304" s="237"/>
      <c r="M304" s="238"/>
      <c r="N304" s="239"/>
      <c r="O304" s="239"/>
      <c r="P304" s="239"/>
      <c r="Q304" s="239"/>
      <c r="R304" s="239"/>
      <c r="S304" s="239"/>
      <c r="T304" s="240"/>
      <c r="AT304" s="241" t="s">
        <v>260</v>
      </c>
      <c r="AU304" s="241" t="s">
        <v>89</v>
      </c>
      <c r="AV304" s="12" t="s">
        <v>165</v>
      </c>
      <c r="AW304" s="12" t="s">
        <v>43</v>
      </c>
      <c r="AX304" s="12" t="s">
        <v>24</v>
      </c>
      <c r="AY304" s="241" t="s">
        <v>159</v>
      </c>
    </row>
    <row r="305" spans="2:65" s="1" customFormat="1" ht="22.5" customHeight="1">
      <c r="B305" s="40"/>
      <c r="C305" s="182" t="s">
        <v>323</v>
      </c>
      <c r="D305" s="182" t="s">
        <v>160</v>
      </c>
      <c r="E305" s="183" t="s">
        <v>452</v>
      </c>
      <c r="F305" s="184" t="s">
        <v>453</v>
      </c>
      <c r="G305" s="185" t="s">
        <v>430</v>
      </c>
      <c r="H305" s="186">
        <v>48.99</v>
      </c>
      <c r="I305" s="187"/>
      <c r="J305" s="188">
        <f>ROUND(I305*H305,2)</f>
        <v>0</v>
      </c>
      <c r="K305" s="184" t="s">
        <v>164</v>
      </c>
      <c r="L305" s="60"/>
      <c r="M305" s="189" t="s">
        <v>22</v>
      </c>
      <c r="N305" s="190" t="s">
        <v>51</v>
      </c>
      <c r="O305" s="41"/>
      <c r="P305" s="191">
        <f>O305*H305</f>
        <v>0</v>
      </c>
      <c r="Q305" s="191">
        <v>0</v>
      </c>
      <c r="R305" s="191">
        <f>Q305*H305</f>
        <v>0</v>
      </c>
      <c r="S305" s="191">
        <v>0</v>
      </c>
      <c r="T305" s="192">
        <f>S305*H305</f>
        <v>0</v>
      </c>
      <c r="AR305" s="23" t="s">
        <v>165</v>
      </c>
      <c r="AT305" s="23" t="s">
        <v>160</v>
      </c>
      <c r="AU305" s="23" t="s">
        <v>89</v>
      </c>
      <c r="AY305" s="23" t="s">
        <v>159</v>
      </c>
      <c r="BE305" s="193">
        <f>IF(N305="základní",J305,0)</f>
        <v>0</v>
      </c>
      <c r="BF305" s="193">
        <f>IF(N305="snížená",J305,0)</f>
        <v>0</v>
      </c>
      <c r="BG305" s="193">
        <f>IF(N305="zákl. přenesená",J305,0)</f>
        <v>0</v>
      </c>
      <c r="BH305" s="193">
        <f>IF(N305="sníž. přenesená",J305,0)</f>
        <v>0</v>
      </c>
      <c r="BI305" s="193">
        <f>IF(N305="nulová",J305,0)</f>
        <v>0</v>
      </c>
      <c r="BJ305" s="23" t="s">
        <v>24</v>
      </c>
      <c r="BK305" s="193">
        <f>ROUND(I305*H305,2)</f>
        <v>0</v>
      </c>
      <c r="BL305" s="23" t="s">
        <v>165</v>
      </c>
      <c r="BM305" s="23" t="s">
        <v>784</v>
      </c>
    </row>
    <row r="306" spans="2:65" s="1" customFormat="1" ht="67.5">
      <c r="B306" s="40"/>
      <c r="C306" s="62"/>
      <c r="D306" s="194" t="s">
        <v>166</v>
      </c>
      <c r="E306" s="62"/>
      <c r="F306" s="195" t="s">
        <v>455</v>
      </c>
      <c r="G306" s="62"/>
      <c r="H306" s="62"/>
      <c r="I306" s="155"/>
      <c r="J306" s="62"/>
      <c r="K306" s="62"/>
      <c r="L306" s="60"/>
      <c r="M306" s="196"/>
      <c r="N306" s="41"/>
      <c r="O306" s="41"/>
      <c r="P306" s="41"/>
      <c r="Q306" s="41"/>
      <c r="R306" s="41"/>
      <c r="S306" s="41"/>
      <c r="T306" s="77"/>
      <c r="AT306" s="23" t="s">
        <v>166</v>
      </c>
      <c r="AU306" s="23" t="s">
        <v>89</v>
      </c>
    </row>
    <row r="307" spans="2:65" s="11" customFormat="1" ht="13.5">
      <c r="B307" s="220"/>
      <c r="C307" s="221"/>
      <c r="D307" s="194" t="s">
        <v>260</v>
      </c>
      <c r="E307" s="222" t="s">
        <v>22</v>
      </c>
      <c r="F307" s="223" t="s">
        <v>785</v>
      </c>
      <c r="G307" s="221"/>
      <c r="H307" s="224">
        <v>48.99</v>
      </c>
      <c r="I307" s="225"/>
      <c r="J307" s="221"/>
      <c r="K307" s="221"/>
      <c r="L307" s="226"/>
      <c r="M307" s="227"/>
      <c r="N307" s="228"/>
      <c r="O307" s="228"/>
      <c r="P307" s="228"/>
      <c r="Q307" s="228"/>
      <c r="R307" s="228"/>
      <c r="S307" s="228"/>
      <c r="T307" s="229"/>
      <c r="AT307" s="230" t="s">
        <v>260</v>
      </c>
      <c r="AU307" s="230" t="s">
        <v>89</v>
      </c>
      <c r="AV307" s="11" t="s">
        <v>89</v>
      </c>
      <c r="AW307" s="11" t="s">
        <v>43</v>
      </c>
      <c r="AX307" s="11" t="s">
        <v>24</v>
      </c>
      <c r="AY307" s="230" t="s">
        <v>159</v>
      </c>
    </row>
    <row r="308" spans="2:65" s="9" customFormat="1" ht="29.85" customHeight="1">
      <c r="B308" s="168"/>
      <c r="C308" s="169"/>
      <c r="D308" s="170" t="s">
        <v>79</v>
      </c>
      <c r="E308" s="258" t="s">
        <v>786</v>
      </c>
      <c r="F308" s="258" t="s">
        <v>787</v>
      </c>
      <c r="G308" s="169"/>
      <c r="H308" s="169"/>
      <c r="I308" s="172"/>
      <c r="J308" s="259">
        <f>BK308</f>
        <v>0</v>
      </c>
      <c r="K308" s="169"/>
      <c r="L308" s="174"/>
      <c r="M308" s="175"/>
      <c r="N308" s="176"/>
      <c r="O308" s="176"/>
      <c r="P308" s="177">
        <f>SUM(P309:P310)</f>
        <v>0</v>
      </c>
      <c r="Q308" s="176"/>
      <c r="R308" s="177">
        <f>SUM(R309:R310)</f>
        <v>0</v>
      </c>
      <c r="S308" s="176"/>
      <c r="T308" s="178">
        <f>SUM(T309:T310)</f>
        <v>0</v>
      </c>
      <c r="AR308" s="179" t="s">
        <v>24</v>
      </c>
      <c r="AT308" s="180" t="s">
        <v>79</v>
      </c>
      <c r="AU308" s="180" t="s">
        <v>24</v>
      </c>
      <c r="AY308" s="179" t="s">
        <v>159</v>
      </c>
      <c r="BK308" s="181">
        <f>SUM(BK309:BK310)</f>
        <v>0</v>
      </c>
    </row>
    <row r="309" spans="2:65" s="1" customFormat="1" ht="31.5" customHeight="1">
      <c r="B309" s="40"/>
      <c r="C309" s="182" t="s">
        <v>465</v>
      </c>
      <c r="D309" s="182" t="s">
        <v>160</v>
      </c>
      <c r="E309" s="183" t="s">
        <v>788</v>
      </c>
      <c r="F309" s="184" t="s">
        <v>789</v>
      </c>
      <c r="G309" s="185" t="s">
        <v>430</v>
      </c>
      <c r="H309" s="186">
        <v>2227.2139999999999</v>
      </c>
      <c r="I309" s="187"/>
      <c r="J309" s="188">
        <f>ROUND(I309*H309,2)</f>
        <v>0</v>
      </c>
      <c r="K309" s="184" t="s">
        <v>164</v>
      </c>
      <c r="L309" s="60"/>
      <c r="M309" s="189" t="s">
        <v>22</v>
      </c>
      <c r="N309" s="190" t="s">
        <v>51</v>
      </c>
      <c r="O309" s="41"/>
      <c r="P309" s="191">
        <f>O309*H309</f>
        <v>0</v>
      </c>
      <c r="Q309" s="191">
        <v>0</v>
      </c>
      <c r="R309" s="191">
        <f>Q309*H309</f>
        <v>0</v>
      </c>
      <c r="S309" s="191">
        <v>0</v>
      </c>
      <c r="T309" s="192">
        <f>S309*H309</f>
        <v>0</v>
      </c>
      <c r="AR309" s="23" t="s">
        <v>165</v>
      </c>
      <c r="AT309" s="23" t="s">
        <v>160</v>
      </c>
      <c r="AU309" s="23" t="s">
        <v>89</v>
      </c>
      <c r="AY309" s="23" t="s">
        <v>159</v>
      </c>
      <c r="BE309" s="193">
        <f>IF(N309="základní",J309,0)</f>
        <v>0</v>
      </c>
      <c r="BF309" s="193">
        <f>IF(N309="snížená",J309,0)</f>
        <v>0</v>
      </c>
      <c r="BG309" s="193">
        <f>IF(N309="zákl. přenesená",J309,0)</f>
        <v>0</v>
      </c>
      <c r="BH309" s="193">
        <f>IF(N309="sníž. přenesená",J309,0)</f>
        <v>0</v>
      </c>
      <c r="BI309" s="193">
        <f>IF(N309="nulová",J309,0)</f>
        <v>0</v>
      </c>
      <c r="BJ309" s="23" t="s">
        <v>24</v>
      </c>
      <c r="BK309" s="193">
        <f>ROUND(I309*H309,2)</f>
        <v>0</v>
      </c>
      <c r="BL309" s="23" t="s">
        <v>165</v>
      </c>
      <c r="BM309" s="23" t="s">
        <v>790</v>
      </c>
    </row>
    <row r="310" spans="2:65" s="1" customFormat="1" ht="31.5" customHeight="1">
      <c r="B310" s="40"/>
      <c r="C310" s="182" t="s">
        <v>329</v>
      </c>
      <c r="D310" s="182" t="s">
        <v>160</v>
      </c>
      <c r="E310" s="183" t="s">
        <v>791</v>
      </c>
      <c r="F310" s="184" t="s">
        <v>792</v>
      </c>
      <c r="G310" s="185" t="s">
        <v>430</v>
      </c>
      <c r="H310" s="186">
        <v>2227.2139999999999</v>
      </c>
      <c r="I310" s="187"/>
      <c r="J310" s="188">
        <f>ROUND(I310*H310,2)</f>
        <v>0</v>
      </c>
      <c r="K310" s="184" t="s">
        <v>164</v>
      </c>
      <c r="L310" s="60"/>
      <c r="M310" s="189" t="s">
        <v>22</v>
      </c>
      <c r="N310" s="263" t="s">
        <v>51</v>
      </c>
      <c r="O310" s="246"/>
      <c r="P310" s="264">
        <f>O310*H310</f>
        <v>0</v>
      </c>
      <c r="Q310" s="264">
        <v>0</v>
      </c>
      <c r="R310" s="264">
        <f>Q310*H310</f>
        <v>0</v>
      </c>
      <c r="S310" s="264">
        <v>0</v>
      </c>
      <c r="T310" s="265">
        <f>S310*H310</f>
        <v>0</v>
      </c>
      <c r="AR310" s="23" t="s">
        <v>165</v>
      </c>
      <c r="AT310" s="23" t="s">
        <v>160</v>
      </c>
      <c r="AU310" s="23" t="s">
        <v>89</v>
      </c>
      <c r="AY310" s="23" t="s">
        <v>159</v>
      </c>
      <c r="BE310" s="193">
        <f>IF(N310="základní",J310,0)</f>
        <v>0</v>
      </c>
      <c r="BF310" s="193">
        <f>IF(N310="snížená",J310,0)</f>
        <v>0</v>
      </c>
      <c r="BG310" s="193">
        <f>IF(N310="zákl. přenesená",J310,0)</f>
        <v>0</v>
      </c>
      <c r="BH310" s="193">
        <f>IF(N310="sníž. přenesená",J310,0)</f>
        <v>0</v>
      </c>
      <c r="BI310" s="193">
        <f>IF(N310="nulová",J310,0)</f>
        <v>0</v>
      </c>
      <c r="BJ310" s="23" t="s">
        <v>24</v>
      </c>
      <c r="BK310" s="193">
        <f>ROUND(I310*H310,2)</f>
        <v>0</v>
      </c>
      <c r="BL310" s="23" t="s">
        <v>165</v>
      </c>
      <c r="BM310" s="23" t="s">
        <v>793</v>
      </c>
    </row>
    <row r="311" spans="2:65" s="1" customFormat="1" ht="6.95" customHeight="1">
      <c r="B311" s="55"/>
      <c r="C311" s="56"/>
      <c r="D311" s="56"/>
      <c r="E311" s="56"/>
      <c r="F311" s="56"/>
      <c r="G311" s="56"/>
      <c r="H311" s="56"/>
      <c r="I311" s="138"/>
      <c r="J311" s="56"/>
      <c r="K311" s="56"/>
      <c r="L311" s="60"/>
    </row>
  </sheetData>
  <sheetProtection password="CC35" sheet="1" objects="1" scenarios="1" formatCells="0" formatColumns="0" formatRows="0" sort="0" autoFilter="0"/>
  <autoFilter ref="C85:K310"/>
  <mergeCells count="9">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9"/>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98</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794</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ROUND(SUM(BE83:BE218), 2)</f>
        <v>0</v>
      </c>
      <c r="G30" s="41"/>
      <c r="H30" s="41"/>
      <c r="I30" s="130">
        <v>0.21</v>
      </c>
      <c r="J30" s="129">
        <f>ROUND(ROUND((SUM(BE83:BE218)), 2)*I30, 2)</f>
        <v>0</v>
      </c>
      <c r="K30" s="44"/>
    </row>
    <row r="31" spans="2:11" s="1" customFormat="1" ht="14.45" customHeight="1">
      <c r="B31" s="40"/>
      <c r="C31" s="41"/>
      <c r="D31" s="41"/>
      <c r="E31" s="48" t="s">
        <v>52</v>
      </c>
      <c r="F31" s="129">
        <f>ROUND(SUM(BF83:BF218), 2)</f>
        <v>0</v>
      </c>
      <c r="G31" s="41"/>
      <c r="H31" s="41"/>
      <c r="I31" s="130">
        <v>0.15</v>
      </c>
      <c r="J31" s="129">
        <f>ROUND(ROUND((SUM(BF83:BF218)), 2)*I31, 2)</f>
        <v>0</v>
      </c>
      <c r="K31" s="44"/>
    </row>
    <row r="32" spans="2:11" s="1" customFormat="1" ht="14.45" hidden="1" customHeight="1">
      <c r="B32" s="40"/>
      <c r="C32" s="41"/>
      <c r="D32" s="41"/>
      <c r="E32" s="48" t="s">
        <v>53</v>
      </c>
      <c r="F32" s="129">
        <f>ROUND(SUM(BG83:BG218), 2)</f>
        <v>0</v>
      </c>
      <c r="G32" s="41"/>
      <c r="H32" s="41"/>
      <c r="I32" s="130">
        <v>0.21</v>
      </c>
      <c r="J32" s="129">
        <v>0</v>
      </c>
      <c r="K32" s="44"/>
    </row>
    <row r="33" spans="2:11" s="1" customFormat="1" ht="14.45" hidden="1" customHeight="1">
      <c r="B33" s="40"/>
      <c r="C33" s="41"/>
      <c r="D33" s="41"/>
      <c r="E33" s="48" t="s">
        <v>54</v>
      </c>
      <c r="F33" s="129">
        <f>ROUND(SUM(BH83:BH218), 2)</f>
        <v>0</v>
      </c>
      <c r="G33" s="41"/>
      <c r="H33" s="41"/>
      <c r="I33" s="130">
        <v>0.15</v>
      </c>
      <c r="J33" s="129">
        <v>0</v>
      </c>
      <c r="K33" s="44"/>
    </row>
    <row r="34" spans="2:11" s="1" customFormat="1" ht="14.45" hidden="1" customHeight="1">
      <c r="B34" s="40"/>
      <c r="C34" s="41"/>
      <c r="D34" s="41"/>
      <c r="E34" s="48" t="s">
        <v>55</v>
      </c>
      <c r="F34" s="129">
        <f>ROUND(SUM(BI83:BI218),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02.2 - Přípojky uličních vpustí (DC)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J83</f>
        <v>0</v>
      </c>
      <c r="K56" s="44"/>
      <c r="AU56" s="23" t="s">
        <v>138</v>
      </c>
    </row>
    <row r="57" spans="2:47" s="7" customFormat="1" ht="24.95" customHeight="1">
      <c r="B57" s="148"/>
      <c r="C57" s="149"/>
      <c r="D57" s="150" t="s">
        <v>525</v>
      </c>
      <c r="E57" s="151"/>
      <c r="F57" s="151"/>
      <c r="G57" s="151"/>
      <c r="H57" s="151"/>
      <c r="I57" s="152"/>
      <c r="J57" s="153">
        <f>J84</f>
        <v>0</v>
      </c>
      <c r="K57" s="154"/>
    </row>
    <row r="58" spans="2:47" s="13" customFormat="1" ht="19.899999999999999" customHeight="1">
      <c r="B58" s="248"/>
      <c r="C58" s="249"/>
      <c r="D58" s="250" t="s">
        <v>526</v>
      </c>
      <c r="E58" s="251"/>
      <c r="F58" s="251"/>
      <c r="G58" s="251"/>
      <c r="H58" s="251"/>
      <c r="I58" s="252"/>
      <c r="J58" s="253">
        <f>J85</f>
        <v>0</v>
      </c>
      <c r="K58" s="254"/>
    </row>
    <row r="59" spans="2:47" s="13" customFormat="1" ht="19.899999999999999" customHeight="1">
      <c r="B59" s="248"/>
      <c r="C59" s="249"/>
      <c r="D59" s="250" t="s">
        <v>529</v>
      </c>
      <c r="E59" s="251"/>
      <c r="F59" s="251"/>
      <c r="G59" s="251"/>
      <c r="H59" s="251"/>
      <c r="I59" s="252"/>
      <c r="J59" s="253">
        <f>J145</f>
        <v>0</v>
      </c>
      <c r="K59" s="254"/>
    </row>
    <row r="60" spans="2:47" s="13" customFormat="1" ht="19.899999999999999" customHeight="1">
      <c r="B60" s="248"/>
      <c r="C60" s="249"/>
      <c r="D60" s="250" t="s">
        <v>531</v>
      </c>
      <c r="E60" s="251"/>
      <c r="F60" s="251"/>
      <c r="G60" s="251"/>
      <c r="H60" s="251"/>
      <c r="I60" s="252"/>
      <c r="J60" s="253">
        <f>J151</f>
        <v>0</v>
      </c>
      <c r="K60" s="254"/>
    </row>
    <row r="61" spans="2:47" s="13" customFormat="1" ht="19.899999999999999" customHeight="1">
      <c r="B61" s="248"/>
      <c r="C61" s="249"/>
      <c r="D61" s="250" t="s">
        <v>532</v>
      </c>
      <c r="E61" s="251"/>
      <c r="F61" s="251"/>
      <c r="G61" s="251"/>
      <c r="H61" s="251"/>
      <c r="I61" s="252"/>
      <c r="J61" s="253">
        <f>J201</f>
        <v>0</v>
      </c>
      <c r="K61" s="254"/>
    </row>
    <row r="62" spans="2:47" s="13" customFormat="1" ht="19.899999999999999" customHeight="1">
      <c r="B62" s="248"/>
      <c r="C62" s="249"/>
      <c r="D62" s="250" t="s">
        <v>533</v>
      </c>
      <c r="E62" s="251"/>
      <c r="F62" s="251"/>
      <c r="G62" s="251"/>
      <c r="H62" s="251"/>
      <c r="I62" s="252"/>
      <c r="J62" s="253">
        <f>J208</f>
        <v>0</v>
      </c>
      <c r="K62" s="254"/>
    </row>
    <row r="63" spans="2:47" s="13" customFormat="1" ht="19.899999999999999" customHeight="1">
      <c r="B63" s="248"/>
      <c r="C63" s="249"/>
      <c r="D63" s="250" t="s">
        <v>534</v>
      </c>
      <c r="E63" s="251"/>
      <c r="F63" s="251"/>
      <c r="G63" s="251"/>
      <c r="H63" s="251"/>
      <c r="I63" s="252"/>
      <c r="J63" s="253">
        <f>J216</f>
        <v>0</v>
      </c>
      <c r="K63" s="254"/>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144</v>
      </c>
      <c r="D70" s="62"/>
      <c r="E70" s="62"/>
      <c r="F70" s="62"/>
      <c r="G70" s="62"/>
      <c r="H70" s="62"/>
      <c r="I70" s="155"/>
      <c r="J70" s="62"/>
      <c r="K70" s="62"/>
      <c r="L70" s="60"/>
    </row>
    <row r="71" spans="2:12" s="1" customFormat="1" ht="6.95" customHeight="1">
      <c r="B71" s="40"/>
      <c r="C71" s="62"/>
      <c r="D71" s="62"/>
      <c r="E71" s="62"/>
      <c r="F71" s="62"/>
      <c r="G71" s="62"/>
      <c r="H71" s="62"/>
      <c r="I71" s="155"/>
      <c r="J71" s="62"/>
      <c r="K71" s="62"/>
      <c r="L71" s="60"/>
    </row>
    <row r="72" spans="2:12" s="1" customFormat="1" ht="14.45" customHeight="1">
      <c r="B72" s="40"/>
      <c r="C72" s="64" t="s">
        <v>18</v>
      </c>
      <c r="D72" s="62"/>
      <c r="E72" s="62"/>
      <c r="F72" s="62"/>
      <c r="G72" s="62"/>
      <c r="H72" s="62"/>
      <c r="I72" s="155"/>
      <c r="J72" s="62"/>
      <c r="K72" s="62"/>
      <c r="L72" s="60"/>
    </row>
    <row r="73" spans="2:12" s="1" customFormat="1" ht="22.5" customHeight="1">
      <c r="B73" s="40"/>
      <c r="C73" s="62"/>
      <c r="D73" s="62"/>
      <c r="E73" s="390" t="str">
        <f>E7</f>
        <v>OCELKOVA, PRAHA 14,Č.AKCE 999</v>
      </c>
      <c r="F73" s="391"/>
      <c r="G73" s="391"/>
      <c r="H73" s="391"/>
      <c r="I73" s="155"/>
      <c r="J73" s="62"/>
      <c r="K73" s="62"/>
      <c r="L73" s="60"/>
    </row>
    <row r="74" spans="2:12" s="1" customFormat="1" ht="14.45" customHeight="1">
      <c r="B74" s="40"/>
      <c r="C74" s="64" t="s">
        <v>132</v>
      </c>
      <c r="D74" s="62"/>
      <c r="E74" s="62"/>
      <c r="F74" s="62"/>
      <c r="G74" s="62"/>
      <c r="H74" s="62"/>
      <c r="I74" s="155"/>
      <c r="J74" s="62"/>
      <c r="K74" s="62"/>
      <c r="L74" s="60"/>
    </row>
    <row r="75" spans="2:12" s="1" customFormat="1" ht="23.25" customHeight="1">
      <c r="B75" s="40"/>
      <c r="C75" s="62"/>
      <c r="D75" s="62"/>
      <c r="E75" s="366" t="str">
        <f>E9</f>
        <v>SO 02.2 - Přípojky uličních vpustí (DC)</v>
      </c>
      <c r="F75" s="392"/>
      <c r="G75" s="392"/>
      <c r="H75" s="392"/>
      <c r="I75" s="155"/>
      <c r="J75" s="62"/>
      <c r="K75" s="62"/>
      <c r="L75" s="60"/>
    </row>
    <row r="76" spans="2:12" s="1" customFormat="1" ht="6.95" customHeight="1">
      <c r="B76" s="40"/>
      <c r="C76" s="62"/>
      <c r="D76" s="62"/>
      <c r="E76" s="62"/>
      <c r="F76" s="62"/>
      <c r="G76" s="62"/>
      <c r="H76" s="62"/>
      <c r="I76" s="155"/>
      <c r="J76" s="62"/>
      <c r="K76" s="62"/>
      <c r="L76" s="60"/>
    </row>
    <row r="77" spans="2:12" s="1" customFormat="1" ht="18" customHeight="1">
      <c r="B77" s="40"/>
      <c r="C77" s="64" t="s">
        <v>25</v>
      </c>
      <c r="D77" s="62"/>
      <c r="E77" s="62"/>
      <c r="F77" s="156" t="str">
        <f>F12</f>
        <v>Praha</v>
      </c>
      <c r="G77" s="62"/>
      <c r="H77" s="62"/>
      <c r="I77" s="157" t="s">
        <v>27</v>
      </c>
      <c r="J77" s="72" t="str">
        <f>IF(J12="","",J12)</f>
        <v>3. 11. 2016</v>
      </c>
      <c r="K77" s="62"/>
      <c r="L77" s="60"/>
    </row>
    <row r="78" spans="2:12" s="1" customFormat="1" ht="6.95" customHeight="1">
      <c r="B78" s="40"/>
      <c r="C78" s="62"/>
      <c r="D78" s="62"/>
      <c r="E78" s="62"/>
      <c r="F78" s="62"/>
      <c r="G78" s="62"/>
      <c r="H78" s="62"/>
      <c r="I78" s="155"/>
      <c r="J78" s="62"/>
      <c r="K78" s="62"/>
      <c r="L78" s="60"/>
    </row>
    <row r="79" spans="2:12" s="1" customFormat="1" ht="15">
      <c r="B79" s="40"/>
      <c r="C79" s="64" t="s">
        <v>31</v>
      </c>
      <c r="D79" s="62"/>
      <c r="E79" s="62"/>
      <c r="F79" s="156" t="str">
        <f>E15</f>
        <v>Technická správa komunikací hl. m. Prahy, a.s.</v>
      </c>
      <c r="G79" s="62"/>
      <c r="H79" s="62"/>
      <c r="I79" s="157" t="s">
        <v>39</v>
      </c>
      <c r="J79" s="156" t="str">
        <f>E21</f>
        <v>METROPROJEKT Praha a.s.</v>
      </c>
      <c r="K79" s="62"/>
      <c r="L79" s="60"/>
    </row>
    <row r="80" spans="2:12" s="1" customFormat="1" ht="14.45" customHeight="1">
      <c r="B80" s="40"/>
      <c r="C80" s="64" t="s">
        <v>37</v>
      </c>
      <c r="D80" s="62"/>
      <c r="E80" s="62"/>
      <c r="F80" s="156" t="str">
        <f>IF(E18="","",E18)</f>
        <v/>
      </c>
      <c r="G80" s="62"/>
      <c r="H80" s="62"/>
      <c r="I80" s="155"/>
      <c r="J80" s="62"/>
      <c r="K80" s="62"/>
      <c r="L80" s="60"/>
    </row>
    <row r="81" spans="2:65" s="1" customFormat="1" ht="10.35" customHeight="1">
      <c r="B81" s="40"/>
      <c r="C81" s="62"/>
      <c r="D81" s="62"/>
      <c r="E81" s="62"/>
      <c r="F81" s="62"/>
      <c r="G81" s="62"/>
      <c r="H81" s="62"/>
      <c r="I81" s="155"/>
      <c r="J81" s="62"/>
      <c r="K81" s="62"/>
      <c r="L81" s="60"/>
    </row>
    <row r="82" spans="2:65" s="8" customFormat="1" ht="29.25" customHeight="1">
      <c r="B82" s="158"/>
      <c r="C82" s="159" t="s">
        <v>145</v>
      </c>
      <c r="D82" s="160" t="s">
        <v>65</v>
      </c>
      <c r="E82" s="160" t="s">
        <v>61</v>
      </c>
      <c r="F82" s="160" t="s">
        <v>146</v>
      </c>
      <c r="G82" s="160" t="s">
        <v>147</v>
      </c>
      <c r="H82" s="160" t="s">
        <v>148</v>
      </c>
      <c r="I82" s="161" t="s">
        <v>149</v>
      </c>
      <c r="J82" s="160" t="s">
        <v>136</v>
      </c>
      <c r="K82" s="162" t="s">
        <v>150</v>
      </c>
      <c r="L82" s="163"/>
      <c r="M82" s="80" t="s">
        <v>151</v>
      </c>
      <c r="N82" s="81" t="s">
        <v>50</v>
      </c>
      <c r="O82" s="81" t="s">
        <v>152</v>
      </c>
      <c r="P82" s="81" t="s">
        <v>153</v>
      </c>
      <c r="Q82" s="81" t="s">
        <v>154</v>
      </c>
      <c r="R82" s="81" t="s">
        <v>155</v>
      </c>
      <c r="S82" s="81" t="s">
        <v>156</v>
      </c>
      <c r="T82" s="82" t="s">
        <v>157</v>
      </c>
    </row>
    <row r="83" spans="2:65" s="1" customFormat="1" ht="29.25" customHeight="1">
      <c r="B83" s="40"/>
      <c r="C83" s="86" t="s">
        <v>137</v>
      </c>
      <c r="D83" s="62"/>
      <c r="E83" s="62"/>
      <c r="F83" s="62"/>
      <c r="G83" s="62"/>
      <c r="H83" s="62"/>
      <c r="I83" s="155"/>
      <c r="J83" s="164">
        <f>BK83</f>
        <v>0</v>
      </c>
      <c r="K83" s="62"/>
      <c r="L83" s="60"/>
      <c r="M83" s="83"/>
      <c r="N83" s="84"/>
      <c r="O83" s="84"/>
      <c r="P83" s="165">
        <f>P84</f>
        <v>0</v>
      </c>
      <c r="Q83" s="84"/>
      <c r="R83" s="165">
        <f>R84</f>
        <v>9.2113612000000007</v>
      </c>
      <c r="S83" s="84"/>
      <c r="T83" s="166">
        <f>T84</f>
        <v>71.561800000000005</v>
      </c>
      <c r="AT83" s="23" t="s">
        <v>79</v>
      </c>
      <c r="AU83" s="23" t="s">
        <v>138</v>
      </c>
      <c r="BK83" s="167">
        <f>BK84</f>
        <v>0</v>
      </c>
    </row>
    <row r="84" spans="2:65" s="9" customFormat="1" ht="37.35" customHeight="1">
      <c r="B84" s="168"/>
      <c r="C84" s="169"/>
      <c r="D84" s="255" t="s">
        <v>79</v>
      </c>
      <c r="E84" s="256" t="s">
        <v>535</v>
      </c>
      <c r="F84" s="256" t="s">
        <v>536</v>
      </c>
      <c r="G84" s="169"/>
      <c r="H84" s="169"/>
      <c r="I84" s="172"/>
      <c r="J84" s="257">
        <f>BK84</f>
        <v>0</v>
      </c>
      <c r="K84" s="169"/>
      <c r="L84" s="174"/>
      <c r="M84" s="175"/>
      <c r="N84" s="176"/>
      <c r="O84" s="176"/>
      <c r="P84" s="177">
        <f>P85+P145+P151+P201+P208+P216</f>
        <v>0</v>
      </c>
      <c r="Q84" s="176"/>
      <c r="R84" s="177">
        <f>R85+R145+R151+R201+R208+R216</f>
        <v>9.2113612000000007</v>
      </c>
      <c r="S84" s="176"/>
      <c r="T84" s="178">
        <f>T85+T145+T151+T201+T208+T216</f>
        <v>71.561800000000005</v>
      </c>
      <c r="AR84" s="179" t="s">
        <v>24</v>
      </c>
      <c r="AT84" s="180" t="s">
        <v>79</v>
      </c>
      <c r="AU84" s="180" t="s">
        <v>80</v>
      </c>
      <c r="AY84" s="179" t="s">
        <v>159</v>
      </c>
      <c r="BK84" s="181">
        <f>BK85+BK145+BK151+BK201+BK208+BK216</f>
        <v>0</v>
      </c>
    </row>
    <row r="85" spans="2:65" s="9" customFormat="1" ht="19.899999999999999" customHeight="1">
      <c r="B85" s="168"/>
      <c r="C85" s="169"/>
      <c r="D85" s="170" t="s">
        <v>79</v>
      </c>
      <c r="E85" s="258" t="s">
        <v>24</v>
      </c>
      <c r="F85" s="258" t="s">
        <v>158</v>
      </c>
      <c r="G85" s="169"/>
      <c r="H85" s="169"/>
      <c r="I85" s="172"/>
      <c r="J85" s="259">
        <f>BK85</f>
        <v>0</v>
      </c>
      <c r="K85" s="169"/>
      <c r="L85" s="174"/>
      <c r="M85" s="175"/>
      <c r="N85" s="176"/>
      <c r="O85" s="176"/>
      <c r="P85" s="177">
        <f>SUM(P86:P144)</f>
        <v>0</v>
      </c>
      <c r="Q85" s="176"/>
      <c r="R85" s="177">
        <f>SUM(R86:R144)</f>
        <v>0.78495000000000004</v>
      </c>
      <c r="S85" s="176"/>
      <c r="T85" s="178">
        <f>SUM(T86:T144)</f>
        <v>16.281000000000002</v>
      </c>
      <c r="AR85" s="179" t="s">
        <v>24</v>
      </c>
      <c r="AT85" s="180" t="s">
        <v>79</v>
      </c>
      <c r="AU85" s="180" t="s">
        <v>24</v>
      </c>
      <c r="AY85" s="179" t="s">
        <v>159</v>
      </c>
      <c r="BK85" s="181">
        <f>SUM(BK86:BK144)</f>
        <v>0</v>
      </c>
    </row>
    <row r="86" spans="2:65" s="1" customFormat="1" ht="44.25" customHeight="1">
      <c r="B86" s="40"/>
      <c r="C86" s="182" t="s">
        <v>24</v>
      </c>
      <c r="D86" s="182" t="s">
        <v>160</v>
      </c>
      <c r="E86" s="183" t="s">
        <v>537</v>
      </c>
      <c r="F86" s="184" t="s">
        <v>538</v>
      </c>
      <c r="G86" s="185" t="s">
        <v>163</v>
      </c>
      <c r="H86" s="186">
        <v>24.12</v>
      </c>
      <c r="I86" s="187"/>
      <c r="J86" s="188">
        <f>ROUND(I86*H86,2)</f>
        <v>0</v>
      </c>
      <c r="K86" s="184" t="s">
        <v>164</v>
      </c>
      <c r="L86" s="60"/>
      <c r="M86" s="189" t="s">
        <v>22</v>
      </c>
      <c r="N86" s="190" t="s">
        <v>51</v>
      </c>
      <c r="O86" s="41"/>
      <c r="P86" s="191">
        <f>O86*H86</f>
        <v>0</v>
      </c>
      <c r="Q86" s="191">
        <v>0</v>
      </c>
      <c r="R86" s="191">
        <f>Q86*H86</f>
        <v>0</v>
      </c>
      <c r="S86" s="191">
        <v>0.22500000000000001</v>
      </c>
      <c r="T86" s="192">
        <f>S86*H86</f>
        <v>5.4270000000000005</v>
      </c>
      <c r="AR86" s="23" t="s">
        <v>165</v>
      </c>
      <c r="AT86" s="23" t="s">
        <v>160</v>
      </c>
      <c r="AU86" s="23" t="s">
        <v>89</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795</v>
      </c>
    </row>
    <row r="87" spans="2:65" s="1" customFormat="1" ht="229.5">
      <c r="B87" s="40"/>
      <c r="C87" s="62"/>
      <c r="D87" s="194" t="s">
        <v>166</v>
      </c>
      <c r="E87" s="62"/>
      <c r="F87" s="195" t="s">
        <v>540</v>
      </c>
      <c r="G87" s="62"/>
      <c r="H87" s="62"/>
      <c r="I87" s="155"/>
      <c r="J87" s="62"/>
      <c r="K87" s="62"/>
      <c r="L87" s="60"/>
      <c r="M87" s="196"/>
      <c r="N87" s="41"/>
      <c r="O87" s="41"/>
      <c r="P87" s="41"/>
      <c r="Q87" s="41"/>
      <c r="R87" s="41"/>
      <c r="S87" s="41"/>
      <c r="T87" s="77"/>
      <c r="AT87" s="23" t="s">
        <v>166</v>
      </c>
      <c r="AU87" s="23" t="s">
        <v>89</v>
      </c>
    </row>
    <row r="88" spans="2:65" s="10" customFormat="1" ht="13.5">
      <c r="B88" s="209"/>
      <c r="C88" s="210"/>
      <c r="D88" s="194" t="s">
        <v>260</v>
      </c>
      <c r="E88" s="211" t="s">
        <v>22</v>
      </c>
      <c r="F88" s="212" t="s">
        <v>796</v>
      </c>
      <c r="G88" s="210"/>
      <c r="H88" s="213" t="s">
        <v>22</v>
      </c>
      <c r="I88" s="214"/>
      <c r="J88" s="210"/>
      <c r="K88" s="210"/>
      <c r="L88" s="215"/>
      <c r="M88" s="216"/>
      <c r="N88" s="217"/>
      <c r="O88" s="217"/>
      <c r="P88" s="217"/>
      <c r="Q88" s="217"/>
      <c r="R88" s="217"/>
      <c r="S88" s="217"/>
      <c r="T88" s="218"/>
      <c r="AT88" s="219" t="s">
        <v>260</v>
      </c>
      <c r="AU88" s="219" t="s">
        <v>89</v>
      </c>
      <c r="AV88" s="10" t="s">
        <v>24</v>
      </c>
      <c r="AW88" s="10" t="s">
        <v>43</v>
      </c>
      <c r="AX88" s="10" t="s">
        <v>80</v>
      </c>
      <c r="AY88" s="219" t="s">
        <v>159</v>
      </c>
    </row>
    <row r="89" spans="2:65" s="11" customFormat="1" ht="13.5">
      <c r="B89" s="220"/>
      <c r="C89" s="221"/>
      <c r="D89" s="197" t="s">
        <v>260</v>
      </c>
      <c r="E89" s="242" t="s">
        <v>22</v>
      </c>
      <c r="F89" s="243" t="s">
        <v>797</v>
      </c>
      <c r="G89" s="221"/>
      <c r="H89" s="244">
        <v>24.12</v>
      </c>
      <c r="I89" s="225"/>
      <c r="J89" s="221"/>
      <c r="K89" s="221"/>
      <c r="L89" s="226"/>
      <c r="M89" s="227"/>
      <c r="N89" s="228"/>
      <c r="O89" s="228"/>
      <c r="P89" s="228"/>
      <c r="Q89" s="228"/>
      <c r="R89" s="228"/>
      <c r="S89" s="228"/>
      <c r="T89" s="229"/>
      <c r="AT89" s="230" t="s">
        <v>260</v>
      </c>
      <c r="AU89" s="230" t="s">
        <v>89</v>
      </c>
      <c r="AV89" s="11" t="s">
        <v>89</v>
      </c>
      <c r="AW89" s="11" t="s">
        <v>43</v>
      </c>
      <c r="AX89" s="11" t="s">
        <v>24</v>
      </c>
      <c r="AY89" s="230" t="s">
        <v>159</v>
      </c>
    </row>
    <row r="90" spans="2:65" s="1" customFormat="1" ht="44.25" customHeight="1">
      <c r="B90" s="40"/>
      <c r="C90" s="182" t="s">
        <v>89</v>
      </c>
      <c r="D90" s="182" t="s">
        <v>160</v>
      </c>
      <c r="E90" s="183" t="s">
        <v>549</v>
      </c>
      <c r="F90" s="184" t="s">
        <v>550</v>
      </c>
      <c r="G90" s="185" t="s">
        <v>163</v>
      </c>
      <c r="H90" s="186">
        <v>24.12</v>
      </c>
      <c r="I90" s="187"/>
      <c r="J90" s="188">
        <f>ROUND(I90*H90,2)</f>
        <v>0</v>
      </c>
      <c r="K90" s="184" t="s">
        <v>164</v>
      </c>
      <c r="L90" s="60"/>
      <c r="M90" s="189" t="s">
        <v>22</v>
      </c>
      <c r="N90" s="190" t="s">
        <v>51</v>
      </c>
      <c r="O90" s="41"/>
      <c r="P90" s="191">
        <f>O90*H90</f>
        <v>0</v>
      </c>
      <c r="Q90" s="191">
        <v>0</v>
      </c>
      <c r="R90" s="191">
        <f>Q90*H90</f>
        <v>0</v>
      </c>
      <c r="S90" s="191">
        <v>0.45</v>
      </c>
      <c r="T90" s="192">
        <f>S90*H90</f>
        <v>10.854000000000001</v>
      </c>
      <c r="AR90" s="23" t="s">
        <v>165</v>
      </c>
      <c r="AT90" s="23" t="s">
        <v>160</v>
      </c>
      <c r="AU90" s="23" t="s">
        <v>89</v>
      </c>
      <c r="AY90" s="23" t="s">
        <v>159</v>
      </c>
      <c r="BE90" s="193">
        <f>IF(N90="základní",J90,0)</f>
        <v>0</v>
      </c>
      <c r="BF90" s="193">
        <f>IF(N90="snížená",J90,0)</f>
        <v>0</v>
      </c>
      <c r="BG90" s="193">
        <f>IF(N90="zákl. přenesená",J90,0)</f>
        <v>0</v>
      </c>
      <c r="BH90" s="193">
        <f>IF(N90="sníž. přenesená",J90,0)</f>
        <v>0</v>
      </c>
      <c r="BI90" s="193">
        <f>IF(N90="nulová",J90,0)</f>
        <v>0</v>
      </c>
      <c r="BJ90" s="23" t="s">
        <v>24</v>
      </c>
      <c r="BK90" s="193">
        <f>ROUND(I90*H90,2)</f>
        <v>0</v>
      </c>
      <c r="BL90" s="23" t="s">
        <v>165</v>
      </c>
      <c r="BM90" s="23" t="s">
        <v>798</v>
      </c>
    </row>
    <row r="91" spans="2:65" s="1" customFormat="1" ht="229.5">
      <c r="B91" s="40"/>
      <c r="C91" s="62"/>
      <c r="D91" s="194" t="s">
        <v>166</v>
      </c>
      <c r="E91" s="62"/>
      <c r="F91" s="195" t="s">
        <v>540</v>
      </c>
      <c r="G91" s="62"/>
      <c r="H91" s="62"/>
      <c r="I91" s="155"/>
      <c r="J91" s="62"/>
      <c r="K91" s="62"/>
      <c r="L91" s="60"/>
      <c r="M91" s="196"/>
      <c r="N91" s="41"/>
      <c r="O91" s="41"/>
      <c r="P91" s="41"/>
      <c r="Q91" s="41"/>
      <c r="R91" s="41"/>
      <c r="S91" s="41"/>
      <c r="T91" s="77"/>
      <c r="AT91" s="23" t="s">
        <v>166</v>
      </c>
      <c r="AU91" s="23" t="s">
        <v>89</v>
      </c>
    </row>
    <row r="92" spans="2:65" s="10" customFormat="1" ht="13.5">
      <c r="B92" s="209"/>
      <c r="C92" s="210"/>
      <c r="D92" s="194" t="s">
        <v>260</v>
      </c>
      <c r="E92" s="211" t="s">
        <v>22</v>
      </c>
      <c r="F92" s="212" t="s">
        <v>799</v>
      </c>
      <c r="G92" s="210"/>
      <c r="H92" s="213" t="s">
        <v>22</v>
      </c>
      <c r="I92" s="214"/>
      <c r="J92" s="210"/>
      <c r="K92" s="210"/>
      <c r="L92" s="215"/>
      <c r="M92" s="216"/>
      <c r="N92" s="217"/>
      <c r="O92" s="217"/>
      <c r="P92" s="217"/>
      <c r="Q92" s="217"/>
      <c r="R92" s="217"/>
      <c r="S92" s="217"/>
      <c r="T92" s="218"/>
      <c r="AT92" s="219" t="s">
        <v>260</v>
      </c>
      <c r="AU92" s="219" t="s">
        <v>89</v>
      </c>
      <c r="AV92" s="10" t="s">
        <v>24</v>
      </c>
      <c r="AW92" s="10" t="s">
        <v>43</v>
      </c>
      <c r="AX92" s="10" t="s">
        <v>80</v>
      </c>
      <c r="AY92" s="219" t="s">
        <v>159</v>
      </c>
    </row>
    <row r="93" spans="2:65" s="11" customFormat="1" ht="13.5">
      <c r="B93" s="220"/>
      <c r="C93" s="221"/>
      <c r="D93" s="197" t="s">
        <v>260</v>
      </c>
      <c r="E93" s="242" t="s">
        <v>22</v>
      </c>
      <c r="F93" s="243" t="s">
        <v>797</v>
      </c>
      <c r="G93" s="221"/>
      <c r="H93" s="244">
        <v>24.12</v>
      </c>
      <c r="I93" s="225"/>
      <c r="J93" s="221"/>
      <c r="K93" s="221"/>
      <c r="L93" s="226"/>
      <c r="M93" s="227"/>
      <c r="N93" s="228"/>
      <c r="O93" s="228"/>
      <c r="P93" s="228"/>
      <c r="Q93" s="228"/>
      <c r="R93" s="228"/>
      <c r="S93" s="228"/>
      <c r="T93" s="229"/>
      <c r="AT93" s="230" t="s">
        <v>260</v>
      </c>
      <c r="AU93" s="230" t="s">
        <v>89</v>
      </c>
      <c r="AV93" s="11" t="s">
        <v>89</v>
      </c>
      <c r="AW93" s="11" t="s">
        <v>43</v>
      </c>
      <c r="AX93" s="11" t="s">
        <v>24</v>
      </c>
      <c r="AY93" s="230" t="s">
        <v>159</v>
      </c>
    </row>
    <row r="94" spans="2:65" s="1" customFormat="1" ht="57" customHeight="1">
      <c r="B94" s="40"/>
      <c r="C94" s="182" t="s">
        <v>174</v>
      </c>
      <c r="D94" s="182" t="s">
        <v>160</v>
      </c>
      <c r="E94" s="183" t="s">
        <v>800</v>
      </c>
      <c r="F94" s="184" t="s">
        <v>801</v>
      </c>
      <c r="G94" s="185" t="s">
        <v>177</v>
      </c>
      <c r="H94" s="186">
        <v>4.8</v>
      </c>
      <c r="I94" s="187"/>
      <c r="J94" s="188">
        <f>ROUND(I94*H94,2)</f>
        <v>0</v>
      </c>
      <c r="K94" s="184" t="s">
        <v>164</v>
      </c>
      <c r="L94" s="60"/>
      <c r="M94" s="189" t="s">
        <v>22</v>
      </c>
      <c r="N94" s="190" t="s">
        <v>51</v>
      </c>
      <c r="O94" s="41"/>
      <c r="P94" s="191">
        <f>O94*H94</f>
        <v>0</v>
      </c>
      <c r="Q94" s="191">
        <v>0.10775</v>
      </c>
      <c r="R94" s="191">
        <f>Q94*H94</f>
        <v>0.51719999999999999</v>
      </c>
      <c r="S94" s="191">
        <v>0</v>
      </c>
      <c r="T94" s="192">
        <f>S94*H94</f>
        <v>0</v>
      </c>
      <c r="AR94" s="23" t="s">
        <v>165</v>
      </c>
      <c r="AT94" s="23" t="s">
        <v>160</v>
      </c>
      <c r="AU94" s="23" t="s">
        <v>89</v>
      </c>
      <c r="AY94" s="23" t="s">
        <v>159</v>
      </c>
      <c r="BE94" s="193">
        <f>IF(N94="základní",J94,0)</f>
        <v>0</v>
      </c>
      <c r="BF94" s="193">
        <f>IF(N94="snížená",J94,0)</f>
        <v>0</v>
      </c>
      <c r="BG94" s="193">
        <f>IF(N94="zákl. přenesená",J94,0)</f>
        <v>0</v>
      </c>
      <c r="BH94" s="193">
        <f>IF(N94="sníž. přenesená",J94,0)</f>
        <v>0</v>
      </c>
      <c r="BI94" s="193">
        <f>IF(N94="nulová",J94,0)</f>
        <v>0</v>
      </c>
      <c r="BJ94" s="23" t="s">
        <v>24</v>
      </c>
      <c r="BK94" s="193">
        <f>ROUND(I94*H94,2)</f>
        <v>0</v>
      </c>
      <c r="BL94" s="23" t="s">
        <v>165</v>
      </c>
      <c r="BM94" s="23" t="s">
        <v>802</v>
      </c>
    </row>
    <row r="95" spans="2:65" s="1" customFormat="1" ht="81">
      <c r="B95" s="40"/>
      <c r="C95" s="62"/>
      <c r="D95" s="194" t="s">
        <v>166</v>
      </c>
      <c r="E95" s="62"/>
      <c r="F95" s="195" t="s">
        <v>803</v>
      </c>
      <c r="G95" s="62"/>
      <c r="H95" s="62"/>
      <c r="I95" s="155"/>
      <c r="J95" s="62"/>
      <c r="K95" s="62"/>
      <c r="L95" s="60"/>
      <c r="M95" s="196"/>
      <c r="N95" s="41"/>
      <c r="O95" s="41"/>
      <c r="P95" s="41"/>
      <c r="Q95" s="41"/>
      <c r="R95" s="41"/>
      <c r="S95" s="41"/>
      <c r="T95" s="77"/>
      <c r="AT95" s="23" t="s">
        <v>166</v>
      </c>
      <c r="AU95" s="23" t="s">
        <v>89</v>
      </c>
    </row>
    <row r="96" spans="2:65" s="11" customFormat="1" ht="13.5">
      <c r="B96" s="220"/>
      <c r="C96" s="221"/>
      <c r="D96" s="197" t="s">
        <v>260</v>
      </c>
      <c r="E96" s="242" t="s">
        <v>22</v>
      </c>
      <c r="F96" s="243" t="s">
        <v>804</v>
      </c>
      <c r="G96" s="221"/>
      <c r="H96" s="244">
        <v>4.8</v>
      </c>
      <c r="I96" s="225"/>
      <c r="J96" s="221"/>
      <c r="K96" s="221"/>
      <c r="L96" s="226"/>
      <c r="M96" s="227"/>
      <c r="N96" s="228"/>
      <c r="O96" s="228"/>
      <c r="P96" s="228"/>
      <c r="Q96" s="228"/>
      <c r="R96" s="228"/>
      <c r="S96" s="228"/>
      <c r="T96" s="229"/>
      <c r="AT96" s="230" t="s">
        <v>260</v>
      </c>
      <c r="AU96" s="230" t="s">
        <v>89</v>
      </c>
      <c r="AV96" s="11" t="s">
        <v>89</v>
      </c>
      <c r="AW96" s="11" t="s">
        <v>43</v>
      </c>
      <c r="AX96" s="11" t="s">
        <v>24</v>
      </c>
      <c r="AY96" s="230" t="s">
        <v>159</v>
      </c>
    </row>
    <row r="97" spans="2:65" s="1" customFormat="1" ht="31.5" customHeight="1">
      <c r="B97" s="40"/>
      <c r="C97" s="182" t="s">
        <v>165</v>
      </c>
      <c r="D97" s="182" t="s">
        <v>160</v>
      </c>
      <c r="E97" s="183" t="s">
        <v>805</v>
      </c>
      <c r="F97" s="184" t="s">
        <v>806</v>
      </c>
      <c r="G97" s="185" t="s">
        <v>200</v>
      </c>
      <c r="H97" s="186">
        <v>182.7</v>
      </c>
      <c r="I97" s="187"/>
      <c r="J97" s="188">
        <f>ROUND(I97*H97,2)</f>
        <v>0</v>
      </c>
      <c r="K97" s="184" t="s">
        <v>164</v>
      </c>
      <c r="L97" s="60"/>
      <c r="M97" s="189" t="s">
        <v>22</v>
      </c>
      <c r="N97" s="190" t="s">
        <v>51</v>
      </c>
      <c r="O97" s="41"/>
      <c r="P97" s="191">
        <f>O97*H97</f>
        <v>0</v>
      </c>
      <c r="Q97" s="191">
        <v>0</v>
      </c>
      <c r="R97" s="191">
        <f>Q97*H97</f>
        <v>0</v>
      </c>
      <c r="S97" s="191">
        <v>0</v>
      </c>
      <c r="T97" s="192">
        <f>S97*H97</f>
        <v>0</v>
      </c>
      <c r="AR97" s="23" t="s">
        <v>165</v>
      </c>
      <c r="AT97" s="23" t="s">
        <v>160</v>
      </c>
      <c r="AU97" s="23" t="s">
        <v>89</v>
      </c>
      <c r="AY97" s="23" t="s">
        <v>159</v>
      </c>
      <c r="BE97" s="193">
        <f>IF(N97="základní",J97,0)</f>
        <v>0</v>
      </c>
      <c r="BF97" s="193">
        <f>IF(N97="snížená",J97,0)</f>
        <v>0</v>
      </c>
      <c r="BG97" s="193">
        <f>IF(N97="zákl. přenesená",J97,0)</f>
        <v>0</v>
      </c>
      <c r="BH97" s="193">
        <f>IF(N97="sníž. přenesená",J97,0)</f>
        <v>0</v>
      </c>
      <c r="BI97" s="193">
        <f>IF(N97="nulová",J97,0)</f>
        <v>0</v>
      </c>
      <c r="BJ97" s="23" t="s">
        <v>24</v>
      </c>
      <c r="BK97" s="193">
        <f>ROUND(I97*H97,2)</f>
        <v>0</v>
      </c>
      <c r="BL97" s="23" t="s">
        <v>165</v>
      </c>
      <c r="BM97" s="23" t="s">
        <v>807</v>
      </c>
    </row>
    <row r="98" spans="2:65" s="1" customFormat="1" ht="202.5">
      <c r="B98" s="40"/>
      <c r="C98" s="62"/>
      <c r="D98" s="194" t="s">
        <v>166</v>
      </c>
      <c r="E98" s="62"/>
      <c r="F98" s="195" t="s">
        <v>808</v>
      </c>
      <c r="G98" s="62"/>
      <c r="H98" s="62"/>
      <c r="I98" s="155"/>
      <c r="J98" s="62"/>
      <c r="K98" s="62"/>
      <c r="L98" s="60"/>
      <c r="M98" s="196"/>
      <c r="N98" s="41"/>
      <c r="O98" s="41"/>
      <c r="P98" s="41"/>
      <c r="Q98" s="41"/>
      <c r="R98" s="41"/>
      <c r="S98" s="41"/>
      <c r="T98" s="77"/>
      <c r="AT98" s="23" t="s">
        <v>166</v>
      </c>
      <c r="AU98" s="23" t="s">
        <v>89</v>
      </c>
    </row>
    <row r="99" spans="2:65" s="10" customFormat="1" ht="13.5">
      <c r="B99" s="209"/>
      <c r="C99" s="210"/>
      <c r="D99" s="194" t="s">
        <v>260</v>
      </c>
      <c r="E99" s="211" t="s">
        <v>22</v>
      </c>
      <c r="F99" s="212" t="s">
        <v>809</v>
      </c>
      <c r="G99" s="210"/>
      <c r="H99" s="213" t="s">
        <v>22</v>
      </c>
      <c r="I99" s="214"/>
      <c r="J99" s="210"/>
      <c r="K99" s="210"/>
      <c r="L99" s="215"/>
      <c r="M99" s="216"/>
      <c r="N99" s="217"/>
      <c r="O99" s="217"/>
      <c r="P99" s="217"/>
      <c r="Q99" s="217"/>
      <c r="R99" s="217"/>
      <c r="S99" s="217"/>
      <c r="T99" s="218"/>
      <c r="AT99" s="219" t="s">
        <v>260</v>
      </c>
      <c r="AU99" s="219" t="s">
        <v>89</v>
      </c>
      <c r="AV99" s="10" t="s">
        <v>24</v>
      </c>
      <c r="AW99" s="10" t="s">
        <v>43</v>
      </c>
      <c r="AX99" s="10" t="s">
        <v>80</v>
      </c>
      <c r="AY99" s="219" t="s">
        <v>159</v>
      </c>
    </row>
    <row r="100" spans="2:65" s="11" customFormat="1" ht="13.5">
      <c r="B100" s="220"/>
      <c r="C100" s="221"/>
      <c r="D100" s="194" t="s">
        <v>260</v>
      </c>
      <c r="E100" s="222" t="s">
        <v>22</v>
      </c>
      <c r="F100" s="223" t="s">
        <v>810</v>
      </c>
      <c r="G100" s="221"/>
      <c r="H100" s="224">
        <v>84.42</v>
      </c>
      <c r="I100" s="225"/>
      <c r="J100" s="221"/>
      <c r="K100" s="221"/>
      <c r="L100" s="226"/>
      <c r="M100" s="227"/>
      <c r="N100" s="228"/>
      <c r="O100" s="228"/>
      <c r="P100" s="228"/>
      <c r="Q100" s="228"/>
      <c r="R100" s="228"/>
      <c r="S100" s="228"/>
      <c r="T100" s="229"/>
      <c r="AT100" s="230" t="s">
        <v>260</v>
      </c>
      <c r="AU100" s="230" t="s">
        <v>89</v>
      </c>
      <c r="AV100" s="11" t="s">
        <v>89</v>
      </c>
      <c r="AW100" s="11" t="s">
        <v>43</v>
      </c>
      <c r="AX100" s="11" t="s">
        <v>80</v>
      </c>
      <c r="AY100" s="230" t="s">
        <v>159</v>
      </c>
    </row>
    <row r="101" spans="2:65" s="11" customFormat="1" ht="13.5">
      <c r="B101" s="220"/>
      <c r="C101" s="221"/>
      <c r="D101" s="194" t="s">
        <v>260</v>
      </c>
      <c r="E101" s="222" t="s">
        <v>22</v>
      </c>
      <c r="F101" s="223" t="s">
        <v>811</v>
      </c>
      <c r="G101" s="221"/>
      <c r="H101" s="224">
        <v>98.28</v>
      </c>
      <c r="I101" s="225"/>
      <c r="J101" s="221"/>
      <c r="K101" s="221"/>
      <c r="L101" s="226"/>
      <c r="M101" s="227"/>
      <c r="N101" s="228"/>
      <c r="O101" s="228"/>
      <c r="P101" s="228"/>
      <c r="Q101" s="228"/>
      <c r="R101" s="228"/>
      <c r="S101" s="228"/>
      <c r="T101" s="229"/>
      <c r="AT101" s="230" t="s">
        <v>260</v>
      </c>
      <c r="AU101" s="230" t="s">
        <v>89</v>
      </c>
      <c r="AV101" s="11" t="s">
        <v>89</v>
      </c>
      <c r="AW101" s="11" t="s">
        <v>43</v>
      </c>
      <c r="AX101" s="11" t="s">
        <v>80</v>
      </c>
      <c r="AY101" s="230" t="s">
        <v>159</v>
      </c>
    </row>
    <row r="102" spans="2:65" s="11" customFormat="1" ht="13.5">
      <c r="B102" s="220"/>
      <c r="C102" s="221"/>
      <c r="D102" s="194" t="s">
        <v>260</v>
      </c>
      <c r="E102" s="222" t="s">
        <v>22</v>
      </c>
      <c r="F102" s="223" t="s">
        <v>22</v>
      </c>
      <c r="G102" s="221"/>
      <c r="H102" s="224">
        <v>0</v>
      </c>
      <c r="I102" s="225"/>
      <c r="J102" s="221"/>
      <c r="K102" s="221"/>
      <c r="L102" s="226"/>
      <c r="M102" s="227"/>
      <c r="N102" s="228"/>
      <c r="O102" s="228"/>
      <c r="P102" s="228"/>
      <c r="Q102" s="228"/>
      <c r="R102" s="228"/>
      <c r="S102" s="228"/>
      <c r="T102" s="229"/>
      <c r="AT102" s="230" t="s">
        <v>260</v>
      </c>
      <c r="AU102" s="230" t="s">
        <v>89</v>
      </c>
      <c r="AV102" s="11" t="s">
        <v>89</v>
      </c>
      <c r="AW102" s="11" t="s">
        <v>43</v>
      </c>
      <c r="AX102" s="11" t="s">
        <v>80</v>
      </c>
      <c r="AY102" s="230" t="s">
        <v>159</v>
      </c>
    </row>
    <row r="103" spans="2:65" s="12" customFormat="1" ht="13.5">
      <c r="B103" s="231"/>
      <c r="C103" s="232"/>
      <c r="D103" s="197" t="s">
        <v>260</v>
      </c>
      <c r="E103" s="233" t="s">
        <v>22</v>
      </c>
      <c r="F103" s="234" t="s">
        <v>266</v>
      </c>
      <c r="G103" s="232"/>
      <c r="H103" s="235">
        <v>182.7</v>
      </c>
      <c r="I103" s="236"/>
      <c r="J103" s="232"/>
      <c r="K103" s="232"/>
      <c r="L103" s="237"/>
      <c r="M103" s="238"/>
      <c r="N103" s="239"/>
      <c r="O103" s="239"/>
      <c r="P103" s="239"/>
      <c r="Q103" s="239"/>
      <c r="R103" s="239"/>
      <c r="S103" s="239"/>
      <c r="T103" s="240"/>
      <c r="AT103" s="241" t="s">
        <v>260</v>
      </c>
      <c r="AU103" s="241" t="s">
        <v>89</v>
      </c>
      <c r="AV103" s="12" t="s">
        <v>165</v>
      </c>
      <c r="AW103" s="12" t="s">
        <v>43</v>
      </c>
      <c r="AX103" s="12" t="s">
        <v>24</v>
      </c>
      <c r="AY103" s="241" t="s">
        <v>159</v>
      </c>
    </row>
    <row r="104" spans="2:65" s="1" customFormat="1" ht="31.5" customHeight="1">
      <c r="B104" s="40"/>
      <c r="C104" s="182" t="s">
        <v>185</v>
      </c>
      <c r="D104" s="182" t="s">
        <v>160</v>
      </c>
      <c r="E104" s="183" t="s">
        <v>812</v>
      </c>
      <c r="F104" s="184" t="s">
        <v>813</v>
      </c>
      <c r="G104" s="185" t="s">
        <v>200</v>
      </c>
      <c r="H104" s="186">
        <v>182.7</v>
      </c>
      <c r="I104" s="187"/>
      <c r="J104" s="188">
        <f>ROUND(I104*H104,2)</f>
        <v>0</v>
      </c>
      <c r="K104" s="184" t="s">
        <v>164</v>
      </c>
      <c r="L104" s="60"/>
      <c r="M104" s="189" t="s">
        <v>22</v>
      </c>
      <c r="N104" s="190" t="s">
        <v>51</v>
      </c>
      <c r="O104" s="41"/>
      <c r="P104" s="191">
        <f>O104*H104</f>
        <v>0</v>
      </c>
      <c r="Q104" s="191">
        <v>0</v>
      </c>
      <c r="R104" s="191">
        <f>Q104*H104</f>
        <v>0</v>
      </c>
      <c r="S104" s="191">
        <v>0</v>
      </c>
      <c r="T104" s="192">
        <f>S104*H104</f>
        <v>0</v>
      </c>
      <c r="AR104" s="23" t="s">
        <v>165</v>
      </c>
      <c r="AT104" s="23" t="s">
        <v>160</v>
      </c>
      <c r="AU104" s="23" t="s">
        <v>89</v>
      </c>
      <c r="AY104" s="23" t="s">
        <v>159</v>
      </c>
      <c r="BE104" s="193">
        <f>IF(N104="základní",J104,0)</f>
        <v>0</v>
      </c>
      <c r="BF104" s="193">
        <f>IF(N104="snížená",J104,0)</f>
        <v>0</v>
      </c>
      <c r="BG104" s="193">
        <f>IF(N104="zákl. přenesená",J104,0)</f>
        <v>0</v>
      </c>
      <c r="BH104" s="193">
        <f>IF(N104="sníž. přenesená",J104,0)</f>
        <v>0</v>
      </c>
      <c r="BI104" s="193">
        <f>IF(N104="nulová",J104,0)</f>
        <v>0</v>
      </c>
      <c r="BJ104" s="23" t="s">
        <v>24</v>
      </c>
      <c r="BK104" s="193">
        <f>ROUND(I104*H104,2)</f>
        <v>0</v>
      </c>
      <c r="BL104" s="23" t="s">
        <v>165</v>
      </c>
      <c r="BM104" s="23" t="s">
        <v>814</v>
      </c>
    </row>
    <row r="105" spans="2:65" s="1" customFormat="1" ht="202.5">
      <c r="B105" s="40"/>
      <c r="C105" s="62"/>
      <c r="D105" s="194" t="s">
        <v>166</v>
      </c>
      <c r="E105" s="62"/>
      <c r="F105" s="195" t="s">
        <v>808</v>
      </c>
      <c r="G105" s="62"/>
      <c r="H105" s="62"/>
      <c r="I105" s="155"/>
      <c r="J105" s="62"/>
      <c r="K105" s="62"/>
      <c r="L105" s="60"/>
      <c r="M105" s="196"/>
      <c r="N105" s="41"/>
      <c r="O105" s="41"/>
      <c r="P105" s="41"/>
      <c r="Q105" s="41"/>
      <c r="R105" s="41"/>
      <c r="S105" s="41"/>
      <c r="T105" s="77"/>
      <c r="AT105" s="23" t="s">
        <v>166</v>
      </c>
      <c r="AU105" s="23" t="s">
        <v>89</v>
      </c>
    </row>
    <row r="106" spans="2:65" s="11" customFormat="1" ht="13.5">
      <c r="B106" s="220"/>
      <c r="C106" s="221"/>
      <c r="D106" s="197" t="s">
        <v>260</v>
      </c>
      <c r="E106" s="242" t="s">
        <v>22</v>
      </c>
      <c r="F106" s="243" t="s">
        <v>815</v>
      </c>
      <c r="G106" s="221"/>
      <c r="H106" s="244">
        <v>182.7</v>
      </c>
      <c r="I106" s="225"/>
      <c r="J106" s="221"/>
      <c r="K106" s="221"/>
      <c r="L106" s="226"/>
      <c r="M106" s="227"/>
      <c r="N106" s="228"/>
      <c r="O106" s="228"/>
      <c r="P106" s="228"/>
      <c r="Q106" s="228"/>
      <c r="R106" s="228"/>
      <c r="S106" s="228"/>
      <c r="T106" s="229"/>
      <c r="AT106" s="230" t="s">
        <v>260</v>
      </c>
      <c r="AU106" s="230" t="s">
        <v>89</v>
      </c>
      <c r="AV106" s="11" t="s">
        <v>89</v>
      </c>
      <c r="AW106" s="11" t="s">
        <v>43</v>
      </c>
      <c r="AX106" s="11" t="s">
        <v>24</v>
      </c>
      <c r="AY106" s="230" t="s">
        <v>159</v>
      </c>
    </row>
    <row r="107" spans="2:65" s="1" customFormat="1" ht="31.5" customHeight="1">
      <c r="B107" s="40"/>
      <c r="C107" s="182" t="s">
        <v>178</v>
      </c>
      <c r="D107" s="182" t="s">
        <v>160</v>
      </c>
      <c r="E107" s="183" t="s">
        <v>816</v>
      </c>
      <c r="F107" s="184" t="s">
        <v>817</v>
      </c>
      <c r="G107" s="185" t="s">
        <v>163</v>
      </c>
      <c r="H107" s="186">
        <v>315</v>
      </c>
      <c r="I107" s="187"/>
      <c r="J107" s="188">
        <f>ROUND(I107*H107,2)</f>
        <v>0</v>
      </c>
      <c r="K107" s="184" t="s">
        <v>164</v>
      </c>
      <c r="L107" s="60"/>
      <c r="M107" s="189" t="s">
        <v>22</v>
      </c>
      <c r="N107" s="190" t="s">
        <v>51</v>
      </c>
      <c r="O107" s="41"/>
      <c r="P107" s="191">
        <f>O107*H107</f>
        <v>0</v>
      </c>
      <c r="Q107" s="191">
        <v>8.4999999999999995E-4</v>
      </c>
      <c r="R107" s="191">
        <f>Q107*H107</f>
        <v>0.26774999999999999</v>
      </c>
      <c r="S107" s="191">
        <v>0</v>
      </c>
      <c r="T107" s="192">
        <f>S107*H107</f>
        <v>0</v>
      </c>
      <c r="AR107" s="23" t="s">
        <v>165</v>
      </c>
      <c r="AT107" s="23" t="s">
        <v>160</v>
      </c>
      <c r="AU107" s="23" t="s">
        <v>89</v>
      </c>
      <c r="AY107" s="23" t="s">
        <v>159</v>
      </c>
      <c r="BE107" s="193">
        <f>IF(N107="základní",J107,0)</f>
        <v>0</v>
      </c>
      <c r="BF107" s="193">
        <f>IF(N107="snížená",J107,0)</f>
        <v>0</v>
      </c>
      <c r="BG107" s="193">
        <f>IF(N107="zákl. přenesená",J107,0)</f>
        <v>0</v>
      </c>
      <c r="BH107" s="193">
        <f>IF(N107="sníž. přenesená",J107,0)</f>
        <v>0</v>
      </c>
      <c r="BI107" s="193">
        <f>IF(N107="nulová",J107,0)</f>
        <v>0</v>
      </c>
      <c r="BJ107" s="23" t="s">
        <v>24</v>
      </c>
      <c r="BK107" s="193">
        <f>ROUND(I107*H107,2)</f>
        <v>0</v>
      </c>
      <c r="BL107" s="23" t="s">
        <v>165</v>
      </c>
      <c r="BM107" s="23" t="s">
        <v>818</v>
      </c>
    </row>
    <row r="108" spans="2:65" s="1" customFormat="1" ht="148.5">
      <c r="B108" s="40"/>
      <c r="C108" s="62"/>
      <c r="D108" s="194" t="s">
        <v>166</v>
      </c>
      <c r="E108" s="62"/>
      <c r="F108" s="195" t="s">
        <v>819</v>
      </c>
      <c r="G108" s="62"/>
      <c r="H108" s="62"/>
      <c r="I108" s="155"/>
      <c r="J108" s="62"/>
      <c r="K108" s="62"/>
      <c r="L108" s="60"/>
      <c r="M108" s="196"/>
      <c r="N108" s="41"/>
      <c r="O108" s="41"/>
      <c r="P108" s="41"/>
      <c r="Q108" s="41"/>
      <c r="R108" s="41"/>
      <c r="S108" s="41"/>
      <c r="T108" s="77"/>
      <c r="AT108" s="23" t="s">
        <v>166</v>
      </c>
      <c r="AU108" s="23" t="s">
        <v>89</v>
      </c>
    </row>
    <row r="109" spans="2:65" s="10" customFormat="1" ht="13.5">
      <c r="B109" s="209"/>
      <c r="C109" s="210"/>
      <c r="D109" s="194" t="s">
        <v>260</v>
      </c>
      <c r="E109" s="211" t="s">
        <v>22</v>
      </c>
      <c r="F109" s="212" t="s">
        <v>820</v>
      </c>
      <c r="G109" s="210"/>
      <c r="H109" s="213" t="s">
        <v>22</v>
      </c>
      <c r="I109" s="214"/>
      <c r="J109" s="210"/>
      <c r="K109" s="210"/>
      <c r="L109" s="215"/>
      <c r="M109" s="216"/>
      <c r="N109" s="217"/>
      <c r="O109" s="217"/>
      <c r="P109" s="217"/>
      <c r="Q109" s="217"/>
      <c r="R109" s="217"/>
      <c r="S109" s="217"/>
      <c r="T109" s="218"/>
      <c r="AT109" s="219" t="s">
        <v>260</v>
      </c>
      <c r="AU109" s="219" t="s">
        <v>89</v>
      </c>
      <c r="AV109" s="10" t="s">
        <v>24</v>
      </c>
      <c r="AW109" s="10" t="s">
        <v>43</v>
      </c>
      <c r="AX109" s="10" t="s">
        <v>80</v>
      </c>
      <c r="AY109" s="219" t="s">
        <v>159</v>
      </c>
    </row>
    <row r="110" spans="2:65" s="10" customFormat="1" ht="13.5">
      <c r="B110" s="209"/>
      <c r="C110" s="210"/>
      <c r="D110" s="194" t="s">
        <v>260</v>
      </c>
      <c r="E110" s="211" t="s">
        <v>22</v>
      </c>
      <c r="F110" s="212" t="s">
        <v>821</v>
      </c>
      <c r="G110" s="210"/>
      <c r="H110" s="213" t="s">
        <v>22</v>
      </c>
      <c r="I110" s="214"/>
      <c r="J110" s="210"/>
      <c r="K110" s="210"/>
      <c r="L110" s="215"/>
      <c r="M110" s="216"/>
      <c r="N110" s="217"/>
      <c r="O110" s="217"/>
      <c r="P110" s="217"/>
      <c r="Q110" s="217"/>
      <c r="R110" s="217"/>
      <c r="S110" s="217"/>
      <c r="T110" s="218"/>
      <c r="AT110" s="219" t="s">
        <v>260</v>
      </c>
      <c r="AU110" s="219" t="s">
        <v>89</v>
      </c>
      <c r="AV110" s="10" t="s">
        <v>24</v>
      </c>
      <c r="AW110" s="10" t="s">
        <v>43</v>
      </c>
      <c r="AX110" s="10" t="s">
        <v>80</v>
      </c>
      <c r="AY110" s="219" t="s">
        <v>159</v>
      </c>
    </row>
    <row r="111" spans="2:65" s="11" customFormat="1" ht="13.5">
      <c r="B111" s="220"/>
      <c r="C111" s="221"/>
      <c r="D111" s="197" t="s">
        <v>260</v>
      </c>
      <c r="E111" s="242" t="s">
        <v>22</v>
      </c>
      <c r="F111" s="243" t="s">
        <v>822</v>
      </c>
      <c r="G111" s="221"/>
      <c r="H111" s="244">
        <v>315</v>
      </c>
      <c r="I111" s="225"/>
      <c r="J111" s="221"/>
      <c r="K111" s="221"/>
      <c r="L111" s="226"/>
      <c r="M111" s="227"/>
      <c r="N111" s="228"/>
      <c r="O111" s="228"/>
      <c r="P111" s="228"/>
      <c r="Q111" s="228"/>
      <c r="R111" s="228"/>
      <c r="S111" s="228"/>
      <c r="T111" s="229"/>
      <c r="AT111" s="230" t="s">
        <v>260</v>
      </c>
      <c r="AU111" s="230" t="s">
        <v>89</v>
      </c>
      <c r="AV111" s="11" t="s">
        <v>89</v>
      </c>
      <c r="AW111" s="11" t="s">
        <v>43</v>
      </c>
      <c r="AX111" s="11" t="s">
        <v>24</v>
      </c>
      <c r="AY111" s="230" t="s">
        <v>159</v>
      </c>
    </row>
    <row r="112" spans="2:65" s="1" customFormat="1" ht="31.5" customHeight="1">
      <c r="B112" s="40"/>
      <c r="C112" s="182" t="s">
        <v>192</v>
      </c>
      <c r="D112" s="182" t="s">
        <v>160</v>
      </c>
      <c r="E112" s="183" t="s">
        <v>823</v>
      </c>
      <c r="F112" s="184" t="s">
        <v>824</v>
      </c>
      <c r="G112" s="185" t="s">
        <v>163</v>
      </c>
      <c r="H112" s="186">
        <v>315</v>
      </c>
      <c r="I112" s="187"/>
      <c r="J112" s="188">
        <f>ROUND(I112*H112,2)</f>
        <v>0</v>
      </c>
      <c r="K112" s="184" t="s">
        <v>164</v>
      </c>
      <c r="L112" s="60"/>
      <c r="M112" s="189" t="s">
        <v>22</v>
      </c>
      <c r="N112" s="190" t="s">
        <v>51</v>
      </c>
      <c r="O112" s="41"/>
      <c r="P112" s="191">
        <f>O112*H112</f>
        <v>0</v>
      </c>
      <c r="Q112" s="191">
        <v>0</v>
      </c>
      <c r="R112" s="191">
        <f>Q112*H112</f>
        <v>0</v>
      </c>
      <c r="S112" s="191">
        <v>0</v>
      </c>
      <c r="T112" s="192">
        <f>S112*H112</f>
        <v>0</v>
      </c>
      <c r="AR112" s="23" t="s">
        <v>165</v>
      </c>
      <c r="AT112" s="23" t="s">
        <v>160</v>
      </c>
      <c r="AU112" s="23" t="s">
        <v>89</v>
      </c>
      <c r="AY112" s="23" t="s">
        <v>159</v>
      </c>
      <c r="BE112" s="193">
        <f>IF(N112="základní",J112,0)</f>
        <v>0</v>
      </c>
      <c r="BF112" s="193">
        <f>IF(N112="snížená",J112,0)</f>
        <v>0</v>
      </c>
      <c r="BG112" s="193">
        <f>IF(N112="zákl. přenesená",J112,0)</f>
        <v>0</v>
      </c>
      <c r="BH112" s="193">
        <f>IF(N112="sníž. přenesená",J112,0)</f>
        <v>0</v>
      </c>
      <c r="BI112" s="193">
        <f>IF(N112="nulová",J112,0)</f>
        <v>0</v>
      </c>
      <c r="BJ112" s="23" t="s">
        <v>24</v>
      </c>
      <c r="BK112" s="193">
        <f>ROUND(I112*H112,2)</f>
        <v>0</v>
      </c>
      <c r="BL112" s="23" t="s">
        <v>165</v>
      </c>
      <c r="BM112" s="23" t="s">
        <v>825</v>
      </c>
    </row>
    <row r="113" spans="2:65" s="10" customFormat="1" ht="13.5">
      <c r="B113" s="209"/>
      <c r="C113" s="210"/>
      <c r="D113" s="194" t="s">
        <v>260</v>
      </c>
      <c r="E113" s="211" t="s">
        <v>22</v>
      </c>
      <c r="F113" s="212" t="s">
        <v>826</v>
      </c>
      <c r="G113" s="210"/>
      <c r="H113" s="213" t="s">
        <v>22</v>
      </c>
      <c r="I113" s="214"/>
      <c r="J113" s="210"/>
      <c r="K113" s="210"/>
      <c r="L113" s="215"/>
      <c r="M113" s="216"/>
      <c r="N113" s="217"/>
      <c r="O113" s="217"/>
      <c r="P113" s="217"/>
      <c r="Q113" s="217"/>
      <c r="R113" s="217"/>
      <c r="S113" s="217"/>
      <c r="T113" s="218"/>
      <c r="AT113" s="219" t="s">
        <v>260</v>
      </c>
      <c r="AU113" s="219" t="s">
        <v>89</v>
      </c>
      <c r="AV113" s="10" t="s">
        <v>24</v>
      </c>
      <c r="AW113" s="10" t="s">
        <v>43</v>
      </c>
      <c r="AX113" s="10" t="s">
        <v>80</v>
      </c>
      <c r="AY113" s="219" t="s">
        <v>159</v>
      </c>
    </row>
    <row r="114" spans="2:65" s="11" customFormat="1" ht="13.5">
      <c r="B114" s="220"/>
      <c r="C114" s="221"/>
      <c r="D114" s="197" t="s">
        <v>260</v>
      </c>
      <c r="E114" s="242" t="s">
        <v>22</v>
      </c>
      <c r="F114" s="243" t="s">
        <v>827</v>
      </c>
      <c r="G114" s="221"/>
      <c r="H114" s="244">
        <v>315</v>
      </c>
      <c r="I114" s="225"/>
      <c r="J114" s="221"/>
      <c r="K114" s="221"/>
      <c r="L114" s="226"/>
      <c r="M114" s="227"/>
      <c r="N114" s="228"/>
      <c r="O114" s="228"/>
      <c r="P114" s="228"/>
      <c r="Q114" s="228"/>
      <c r="R114" s="228"/>
      <c r="S114" s="228"/>
      <c r="T114" s="229"/>
      <c r="AT114" s="230" t="s">
        <v>260</v>
      </c>
      <c r="AU114" s="230" t="s">
        <v>89</v>
      </c>
      <c r="AV114" s="11" t="s">
        <v>89</v>
      </c>
      <c r="AW114" s="11" t="s">
        <v>43</v>
      </c>
      <c r="AX114" s="11" t="s">
        <v>24</v>
      </c>
      <c r="AY114" s="230" t="s">
        <v>159</v>
      </c>
    </row>
    <row r="115" spans="2:65" s="1" customFormat="1" ht="44.25" customHeight="1">
      <c r="B115" s="40"/>
      <c r="C115" s="182" t="s">
        <v>183</v>
      </c>
      <c r="D115" s="182" t="s">
        <v>160</v>
      </c>
      <c r="E115" s="183" t="s">
        <v>828</v>
      </c>
      <c r="F115" s="184" t="s">
        <v>829</v>
      </c>
      <c r="G115" s="185" t="s">
        <v>200</v>
      </c>
      <c r="H115" s="186">
        <v>335.4</v>
      </c>
      <c r="I115" s="187"/>
      <c r="J115" s="188">
        <f>ROUND(I115*H115,2)</f>
        <v>0</v>
      </c>
      <c r="K115" s="184" t="s">
        <v>164</v>
      </c>
      <c r="L115" s="60"/>
      <c r="M115" s="189" t="s">
        <v>22</v>
      </c>
      <c r="N115" s="190" t="s">
        <v>51</v>
      </c>
      <c r="O115" s="41"/>
      <c r="P115" s="191">
        <f>O115*H115</f>
        <v>0</v>
      </c>
      <c r="Q115" s="191">
        <v>0</v>
      </c>
      <c r="R115" s="191">
        <f>Q115*H115</f>
        <v>0</v>
      </c>
      <c r="S115" s="191">
        <v>0</v>
      </c>
      <c r="T115" s="192">
        <f>S115*H115</f>
        <v>0</v>
      </c>
      <c r="AR115" s="23" t="s">
        <v>165</v>
      </c>
      <c r="AT115" s="23" t="s">
        <v>160</v>
      </c>
      <c r="AU115" s="23" t="s">
        <v>89</v>
      </c>
      <c r="AY115" s="23" t="s">
        <v>159</v>
      </c>
      <c r="BE115" s="193">
        <f>IF(N115="základní",J115,0)</f>
        <v>0</v>
      </c>
      <c r="BF115" s="193">
        <f>IF(N115="snížená",J115,0)</f>
        <v>0</v>
      </c>
      <c r="BG115" s="193">
        <f>IF(N115="zákl. přenesená",J115,0)</f>
        <v>0</v>
      </c>
      <c r="BH115" s="193">
        <f>IF(N115="sníž. přenesená",J115,0)</f>
        <v>0</v>
      </c>
      <c r="BI115" s="193">
        <f>IF(N115="nulová",J115,0)</f>
        <v>0</v>
      </c>
      <c r="BJ115" s="23" t="s">
        <v>24</v>
      </c>
      <c r="BK115" s="193">
        <f>ROUND(I115*H115,2)</f>
        <v>0</v>
      </c>
      <c r="BL115" s="23" t="s">
        <v>165</v>
      </c>
      <c r="BM115" s="23" t="s">
        <v>830</v>
      </c>
    </row>
    <row r="116" spans="2:65" s="1" customFormat="1" ht="189">
      <c r="B116" s="40"/>
      <c r="C116" s="62"/>
      <c r="D116" s="194" t="s">
        <v>166</v>
      </c>
      <c r="E116" s="62"/>
      <c r="F116" s="195" t="s">
        <v>208</v>
      </c>
      <c r="G116" s="62"/>
      <c r="H116" s="62"/>
      <c r="I116" s="155"/>
      <c r="J116" s="62"/>
      <c r="K116" s="62"/>
      <c r="L116" s="60"/>
      <c r="M116" s="196"/>
      <c r="N116" s="41"/>
      <c r="O116" s="41"/>
      <c r="P116" s="41"/>
      <c r="Q116" s="41"/>
      <c r="R116" s="41"/>
      <c r="S116" s="41"/>
      <c r="T116" s="77"/>
      <c r="AT116" s="23" t="s">
        <v>166</v>
      </c>
      <c r="AU116" s="23" t="s">
        <v>89</v>
      </c>
    </row>
    <row r="117" spans="2:65" s="10" customFormat="1" ht="13.5">
      <c r="B117" s="209"/>
      <c r="C117" s="210"/>
      <c r="D117" s="194" t="s">
        <v>260</v>
      </c>
      <c r="E117" s="211" t="s">
        <v>22</v>
      </c>
      <c r="F117" s="212" t="s">
        <v>831</v>
      </c>
      <c r="G117" s="210"/>
      <c r="H117" s="213" t="s">
        <v>22</v>
      </c>
      <c r="I117" s="214"/>
      <c r="J117" s="210"/>
      <c r="K117" s="210"/>
      <c r="L117" s="215"/>
      <c r="M117" s="216"/>
      <c r="N117" s="217"/>
      <c r="O117" s="217"/>
      <c r="P117" s="217"/>
      <c r="Q117" s="217"/>
      <c r="R117" s="217"/>
      <c r="S117" s="217"/>
      <c r="T117" s="218"/>
      <c r="AT117" s="219" t="s">
        <v>260</v>
      </c>
      <c r="AU117" s="219" t="s">
        <v>89</v>
      </c>
      <c r="AV117" s="10" t="s">
        <v>24</v>
      </c>
      <c r="AW117" s="10" t="s">
        <v>43</v>
      </c>
      <c r="AX117" s="10" t="s">
        <v>80</v>
      </c>
      <c r="AY117" s="219" t="s">
        <v>159</v>
      </c>
    </row>
    <row r="118" spans="2:65" s="11" customFormat="1" ht="13.5">
      <c r="B118" s="220"/>
      <c r="C118" s="221"/>
      <c r="D118" s="197" t="s">
        <v>260</v>
      </c>
      <c r="E118" s="242" t="s">
        <v>22</v>
      </c>
      <c r="F118" s="243" t="s">
        <v>832</v>
      </c>
      <c r="G118" s="221"/>
      <c r="H118" s="244">
        <v>335.4</v>
      </c>
      <c r="I118" s="225"/>
      <c r="J118" s="221"/>
      <c r="K118" s="221"/>
      <c r="L118" s="226"/>
      <c r="M118" s="227"/>
      <c r="N118" s="228"/>
      <c r="O118" s="228"/>
      <c r="P118" s="228"/>
      <c r="Q118" s="228"/>
      <c r="R118" s="228"/>
      <c r="S118" s="228"/>
      <c r="T118" s="229"/>
      <c r="AT118" s="230" t="s">
        <v>260</v>
      </c>
      <c r="AU118" s="230" t="s">
        <v>89</v>
      </c>
      <c r="AV118" s="11" t="s">
        <v>89</v>
      </c>
      <c r="AW118" s="11" t="s">
        <v>43</v>
      </c>
      <c r="AX118" s="11" t="s">
        <v>24</v>
      </c>
      <c r="AY118" s="230" t="s">
        <v>159</v>
      </c>
    </row>
    <row r="119" spans="2:65" s="1" customFormat="1" ht="44.25" customHeight="1">
      <c r="B119" s="40"/>
      <c r="C119" s="182" t="s">
        <v>204</v>
      </c>
      <c r="D119" s="182" t="s">
        <v>160</v>
      </c>
      <c r="E119" s="183" t="s">
        <v>608</v>
      </c>
      <c r="F119" s="184" t="s">
        <v>609</v>
      </c>
      <c r="G119" s="185" t="s">
        <v>200</v>
      </c>
      <c r="H119" s="186">
        <v>18</v>
      </c>
      <c r="I119" s="187"/>
      <c r="J119" s="188">
        <f>ROUND(I119*H119,2)</f>
        <v>0</v>
      </c>
      <c r="K119" s="184" t="s">
        <v>164</v>
      </c>
      <c r="L119" s="60"/>
      <c r="M119" s="189" t="s">
        <v>22</v>
      </c>
      <c r="N119" s="190" t="s">
        <v>51</v>
      </c>
      <c r="O119" s="41"/>
      <c r="P119" s="191">
        <f>O119*H119</f>
        <v>0</v>
      </c>
      <c r="Q119" s="191">
        <v>0</v>
      </c>
      <c r="R119" s="191">
        <f>Q119*H119</f>
        <v>0</v>
      </c>
      <c r="S119" s="191">
        <v>0</v>
      </c>
      <c r="T119" s="192">
        <f>S119*H119</f>
        <v>0</v>
      </c>
      <c r="AR119" s="23" t="s">
        <v>165</v>
      </c>
      <c r="AT119" s="23" t="s">
        <v>160</v>
      </c>
      <c r="AU119" s="23" t="s">
        <v>89</v>
      </c>
      <c r="AY119" s="23" t="s">
        <v>159</v>
      </c>
      <c r="BE119" s="193">
        <f>IF(N119="základní",J119,0)</f>
        <v>0</v>
      </c>
      <c r="BF119" s="193">
        <f>IF(N119="snížená",J119,0)</f>
        <v>0</v>
      </c>
      <c r="BG119" s="193">
        <f>IF(N119="zákl. přenesená",J119,0)</f>
        <v>0</v>
      </c>
      <c r="BH119" s="193">
        <f>IF(N119="sníž. přenesená",J119,0)</f>
        <v>0</v>
      </c>
      <c r="BI119" s="193">
        <f>IF(N119="nulová",J119,0)</f>
        <v>0</v>
      </c>
      <c r="BJ119" s="23" t="s">
        <v>24</v>
      </c>
      <c r="BK119" s="193">
        <f>ROUND(I119*H119,2)</f>
        <v>0</v>
      </c>
      <c r="BL119" s="23" t="s">
        <v>165</v>
      </c>
      <c r="BM119" s="23" t="s">
        <v>833</v>
      </c>
    </row>
    <row r="120" spans="2:65" s="1" customFormat="1" ht="189">
      <c r="B120" s="40"/>
      <c r="C120" s="62"/>
      <c r="D120" s="194" t="s">
        <v>166</v>
      </c>
      <c r="E120" s="62"/>
      <c r="F120" s="195" t="s">
        <v>208</v>
      </c>
      <c r="G120" s="62"/>
      <c r="H120" s="62"/>
      <c r="I120" s="155"/>
      <c r="J120" s="62"/>
      <c r="K120" s="62"/>
      <c r="L120" s="60"/>
      <c r="M120" s="196"/>
      <c r="N120" s="41"/>
      <c r="O120" s="41"/>
      <c r="P120" s="41"/>
      <c r="Q120" s="41"/>
      <c r="R120" s="41"/>
      <c r="S120" s="41"/>
      <c r="T120" s="77"/>
      <c r="AT120" s="23" t="s">
        <v>166</v>
      </c>
      <c r="AU120" s="23" t="s">
        <v>89</v>
      </c>
    </row>
    <row r="121" spans="2:65" s="11" customFormat="1" ht="13.5">
      <c r="B121" s="220"/>
      <c r="C121" s="221"/>
      <c r="D121" s="194" t="s">
        <v>260</v>
      </c>
      <c r="E121" s="222" t="s">
        <v>22</v>
      </c>
      <c r="F121" s="223" t="s">
        <v>834</v>
      </c>
      <c r="G121" s="221"/>
      <c r="H121" s="224">
        <v>182.7</v>
      </c>
      <c r="I121" s="225"/>
      <c r="J121" s="221"/>
      <c r="K121" s="221"/>
      <c r="L121" s="226"/>
      <c r="M121" s="227"/>
      <c r="N121" s="228"/>
      <c r="O121" s="228"/>
      <c r="P121" s="228"/>
      <c r="Q121" s="228"/>
      <c r="R121" s="228"/>
      <c r="S121" s="228"/>
      <c r="T121" s="229"/>
      <c r="AT121" s="230" t="s">
        <v>260</v>
      </c>
      <c r="AU121" s="230" t="s">
        <v>89</v>
      </c>
      <c r="AV121" s="11" t="s">
        <v>89</v>
      </c>
      <c r="AW121" s="11" t="s">
        <v>43</v>
      </c>
      <c r="AX121" s="11" t="s">
        <v>80</v>
      </c>
      <c r="AY121" s="230" t="s">
        <v>159</v>
      </c>
    </row>
    <row r="122" spans="2:65" s="11" customFormat="1" ht="13.5">
      <c r="B122" s="220"/>
      <c r="C122" s="221"/>
      <c r="D122" s="194" t="s">
        <v>260</v>
      </c>
      <c r="E122" s="222" t="s">
        <v>22</v>
      </c>
      <c r="F122" s="223" t="s">
        <v>835</v>
      </c>
      <c r="G122" s="221"/>
      <c r="H122" s="224">
        <v>-164.7</v>
      </c>
      <c r="I122" s="225"/>
      <c r="J122" s="221"/>
      <c r="K122" s="221"/>
      <c r="L122" s="226"/>
      <c r="M122" s="227"/>
      <c r="N122" s="228"/>
      <c r="O122" s="228"/>
      <c r="P122" s="228"/>
      <c r="Q122" s="228"/>
      <c r="R122" s="228"/>
      <c r="S122" s="228"/>
      <c r="T122" s="229"/>
      <c r="AT122" s="230" t="s">
        <v>260</v>
      </c>
      <c r="AU122" s="230" t="s">
        <v>89</v>
      </c>
      <c r="AV122" s="11" t="s">
        <v>89</v>
      </c>
      <c r="AW122" s="11" t="s">
        <v>43</v>
      </c>
      <c r="AX122" s="11" t="s">
        <v>80</v>
      </c>
      <c r="AY122" s="230" t="s">
        <v>159</v>
      </c>
    </row>
    <row r="123" spans="2:65" s="12" customFormat="1" ht="13.5">
      <c r="B123" s="231"/>
      <c r="C123" s="232"/>
      <c r="D123" s="197" t="s">
        <v>260</v>
      </c>
      <c r="E123" s="233" t="s">
        <v>22</v>
      </c>
      <c r="F123" s="234" t="s">
        <v>266</v>
      </c>
      <c r="G123" s="232"/>
      <c r="H123" s="235">
        <v>18</v>
      </c>
      <c r="I123" s="236"/>
      <c r="J123" s="232"/>
      <c r="K123" s="232"/>
      <c r="L123" s="237"/>
      <c r="M123" s="238"/>
      <c r="N123" s="239"/>
      <c r="O123" s="239"/>
      <c r="P123" s="239"/>
      <c r="Q123" s="239"/>
      <c r="R123" s="239"/>
      <c r="S123" s="239"/>
      <c r="T123" s="240"/>
      <c r="AT123" s="241" t="s">
        <v>260</v>
      </c>
      <c r="AU123" s="241" t="s">
        <v>89</v>
      </c>
      <c r="AV123" s="12" t="s">
        <v>165</v>
      </c>
      <c r="AW123" s="12" t="s">
        <v>43</v>
      </c>
      <c r="AX123" s="12" t="s">
        <v>24</v>
      </c>
      <c r="AY123" s="241" t="s">
        <v>159</v>
      </c>
    </row>
    <row r="124" spans="2:65" s="1" customFormat="1" ht="44.25" customHeight="1">
      <c r="B124" s="40"/>
      <c r="C124" s="182" t="s">
        <v>29</v>
      </c>
      <c r="D124" s="182" t="s">
        <v>160</v>
      </c>
      <c r="E124" s="183" t="s">
        <v>611</v>
      </c>
      <c r="F124" s="184" t="s">
        <v>612</v>
      </c>
      <c r="G124" s="185" t="s">
        <v>200</v>
      </c>
      <c r="H124" s="186">
        <v>270</v>
      </c>
      <c r="I124" s="187"/>
      <c r="J124" s="188">
        <f>ROUND(I124*H124,2)</f>
        <v>0</v>
      </c>
      <c r="K124" s="184" t="s">
        <v>164</v>
      </c>
      <c r="L124" s="60"/>
      <c r="M124" s="189" t="s">
        <v>22</v>
      </c>
      <c r="N124" s="190" t="s">
        <v>51</v>
      </c>
      <c r="O124" s="41"/>
      <c r="P124" s="191">
        <f>O124*H124</f>
        <v>0</v>
      </c>
      <c r="Q124" s="191">
        <v>0</v>
      </c>
      <c r="R124" s="191">
        <f>Q124*H124</f>
        <v>0</v>
      </c>
      <c r="S124" s="191">
        <v>0</v>
      </c>
      <c r="T124" s="192">
        <f>S124*H124</f>
        <v>0</v>
      </c>
      <c r="AR124" s="23" t="s">
        <v>165</v>
      </c>
      <c r="AT124" s="23" t="s">
        <v>160</v>
      </c>
      <c r="AU124" s="23" t="s">
        <v>89</v>
      </c>
      <c r="AY124" s="23" t="s">
        <v>159</v>
      </c>
      <c r="BE124" s="193">
        <f>IF(N124="základní",J124,0)</f>
        <v>0</v>
      </c>
      <c r="BF124" s="193">
        <f>IF(N124="snížená",J124,0)</f>
        <v>0</v>
      </c>
      <c r="BG124" s="193">
        <f>IF(N124="zákl. přenesená",J124,0)</f>
        <v>0</v>
      </c>
      <c r="BH124" s="193">
        <f>IF(N124="sníž. přenesená",J124,0)</f>
        <v>0</v>
      </c>
      <c r="BI124" s="193">
        <f>IF(N124="nulová",J124,0)</f>
        <v>0</v>
      </c>
      <c r="BJ124" s="23" t="s">
        <v>24</v>
      </c>
      <c r="BK124" s="193">
        <f>ROUND(I124*H124,2)</f>
        <v>0</v>
      </c>
      <c r="BL124" s="23" t="s">
        <v>165</v>
      </c>
      <c r="BM124" s="23" t="s">
        <v>836</v>
      </c>
    </row>
    <row r="125" spans="2:65" s="1" customFormat="1" ht="189">
      <c r="B125" s="40"/>
      <c r="C125" s="62"/>
      <c r="D125" s="194" t="s">
        <v>166</v>
      </c>
      <c r="E125" s="62"/>
      <c r="F125" s="195" t="s">
        <v>208</v>
      </c>
      <c r="G125" s="62"/>
      <c r="H125" s="62"/>
      <c r="I125" s="155"/>
      <c r="J125" s="62"/>
      <c r="K125" s="62"/>
      <c r="L125" s="60"/>
      <c r="M125" s="196"/>
      <c r="N125" s="41"/>
      <c r="O125" s="41"/>
      <c r="P125" s="41"/>
      <c r="Q125" s="41"/>
      <c r="R125" s="41"/>
      <c r="S125" s="41"/>
      <c r="T125" s="77"/>
      <c r="AT125" s="23" t="s">
        <v>166</v>
      </c>
      <c r="AU125" s="23" t="s">
        <v>89</v>
      </c>
    </row>
    <row r="126" spans="2:65" s="10" customFormat="1" ht="13.5">
      <c r="B126" s="209"/>
      <c r="C126" s="210"/>
      <c r="D126" s="194" t="s">
        <v>260</v>
      </c>
      <c r="E126" s="211" t="s">
        <v>22</v>
      </c>
      <c r="F126" s="212" t="s">
        <v>614</v>
      </c>
      <c r="G126" s="210"/>
      <c r="H126" s="213" t="s">
        <v>22</v>
      </c>
      <c r="I126" s="214"/>
      <c r="J126" s="210"/>
      <c r="K126" s="210"/>
      <c r="L126" s="215"/>
      <c r="M126" s="216"/>
      <c r="N126" s="217"/>
      <c r="O126" s="217"/>
      <c r="P126" s="217"/>
      <c r="Q126" s="217"/>
      <c r="R126" s="217"/>
      <c r="S126" s="217"/>
      <c r="T126" s="218"/>
      <c r="AT126" s="219" t="s">
        <v>260</v>
      </c>
      <c r="AU126" s="219" t="s">
        <v>89</v>
      </c>
      <c r="AV126" s="10" t="s">
        <v>24</v>
      </c>
      <c r="AW126" s="10" t="s">
        <v>43</v>
      </c>
      <c r="AX126" s="10" t="s">
        <v>80</v>
      </c>
      <c r="AY126" s="219" t="s">
        <v>159</v>
      </c>
    </row>
    <row r="127" spans="2:65" s="11" customFormat="1" ht="13.5">
      <c r="B127" s="220"/>
      <c r="C127" s="221"/>
      <c r="D127" s="197" t="s">
        <v>260</v>
      </c>
      <c r="E127" s="242" t="s">
        <v>22</v>
      </c>
      <c r="F127" s="243" t="s">
        <v>837</v>
      </c>
      <c r="G127" s="221"/>
      <c r="H127" s="244">
        <v>270</v>
      </c>
      <c r="I127" s="225"/>
      <c r="J127" s="221"/>
      <c r="K127" s="221"/>
      <c r="L127" s="226"/>
      <c r="M127" s="227"/>
      <c r="N127" s="228"/>
      <c r="O127" s="228"/>
      <c r="P127" s="228"/>
      <c r="Q127" s="228"/>
      <c r="R127" s="228"/>
      <c r="S127" s="228"/>
      <c r="T127" s="229"/>
      <c r="AT127" s="230" t="s">
        <v>260</v>
      </c>
      <c r="AU127" s="230" t="s">
        <v>89</v>
      </c>
      <c r="AV127" s="11" t="s">
        <v>89</v>
      </c>
      <c r="AW127" s="11" t="s">
        <v>43</v>
      </c>
      <c r="AX127" s="11" t="s">
        <v>24</v>
      </c>
      <c r="AY127" s="230" t="s">
        <v>159</v>
      </c>
    </row>
    <row r="128" spans="2:65" s="1" customFormat="1" ht="31.5" customHeight="1">
      <c r="B128" s="40"/>
      <c r="C128" s="182" t="s">
        <v>214</v>
      </c>
      <c r="D128" s="182" t="s">
        <v>160</v>
      </c>
      <c r="E128" s="183" t="s">
        <v>620</v>
      </c>
      <c r="F128" s="184" t="s">
        <v>621</v>
      </c>
      <c r="G128" s="185" t="s">
        <v>200</v>
      </c>
      <c r="H128" s="186">
        <v>164.7</v>
      </c>
      <c r="I128" s="187"/>
      <c r="J128" s="188">
        <f>ROUND(I128*H128,2)</f>
        <v>0</v>
      </c>
      <c r="K128" s="184" t="s">
        <v>164</v>
      </c>
      <c r="L128" s="60"/>
      <c r="M128" s="189" t="s">
        <v>22</v>
      </c>
      <c r="N128" s="190" t="s">
        <v>51</v>
      </c>
      <c r="O128" s="41"/>
      <c r="P128" s="191">
        <f>O128*H128</f>
        <v>0</v>
      </c>
      <c r="Q128" s="191">
        <v>0</v>
      </c>
      <c r="R128" s="191">
        <f>Q128*H128</f>
        <v>0</v>
      </c>
      <c r="S128" s="191">
        <v>0</v>
      </c>
      <c r="T128" s="192">
        <f>S128*H128</f>
        <v>0</v>
      </c>
      <c r="AR128" s="23" t="s">
        <v>165</v>
      </c>
      <c r="AT128" s="23" t="s">
        <v>160</v>
      </c>
      <c r="AU128" s="23" t="s">
        <v>89</v>
      </c>
      <c r="AY128" s="23" t="s">
        <v>159</v>
      </c>
      <c r="BE128" s="193">
        <f>IF(N128="základní",J128,0)</f>
        <v>0</v>
      </c>
      <c r="BF128" s="193">
        <f>IF(N128="snížená",J128,0)</f>
        <v>0</v>
      </c>
      <c r="BG128" s="193">
        <f>IF(N128="zákl. přenesená",J128,0)</f>
        <v>0</v>
      </c>
      <c r="BH128" s="193">
        <f>IF(N128="sníž. přenesená",J128,0)</f>
        <v>0</v>
      </c>
      <c r="BI128" s="193">
        <f>IF(N128="nulová",J128,0)</f>
        <v>0</v>
      </c>
      <c r="BJ128" s="23" t="s">
        <v>24</v>
      </c>
      <c r="BK128" s="193">
        <f>ROUND(I128*H128,2)</f>
        <v>0</v>
      </c>
      <c r="BL128" s="23" t="s">
        <v>165</v>
      </c>
      <c r="BM128" s="23" t="s">
        <v>838</v>
      </c>
    </row>
    <row r="129" spans="2:65" s="1" customFormat="1" ht="148.5">
      <c r="B129" s="40"/>
      <c r="C129" s="62"/>
      <c r="D129" s="194" t="s">
        <v>166</v>
      </c>
      <c r="E129" s="62"/>
      <c r="F129" s="195" t="s">
        <v>213</v>
      </c>
      <c r="G129" s="62"/>
      <c r="H129" s="62"/>
      <c r="I129" s="155"/>
      <c r="J129" s="62"/>
      <c r="K129" s="62"/>
      <c r="L129" s="60"/>
      <c r="M129" s="196"/>
      <c r="N129" s="41"/>
      <c r="O129" s="41"/>
      <c r="P129" s="41"/>
      <c r="Q129" s="41"/>
      <c r="R129" s="41"/>
      <c r="S129" s="41"/>
      <c r="T129" s="77"/>
      <c r="AT129" s="23" t="s">
        <v>166</v>
      </c>
      <c r="AU129" s="23" t="s">
        <v>89</v>
      </c>
    </row>
    <row r="130" spans="2:65" s="10" customFormat="1" ht="13.5">
      <c r="B130" s="209"/>
      <c r="C130" s="210"/>
      <c r="D130" s="194" t="s">
        <v>260</v>
      </c>
      <c r="E130" s="211" t="s">
        <v>22</v>
      </c>
      <c r="F130" s="212" t="s">
        <v>839</v>
      </c>
      <c r="G130" s="210"/>
      <c r="H130" s="213" t="s">
        <v>22</v>
      </c>
      <c r="I130" s="214"/>
      <c r="J130" s="210"/>
      <c r="K130" s="210"/>
      <c r="L130" s="215"/>
      <c r="M130" s="216"/>
      <c r="N130" s="217"/>
      <c r="O130" s="217"/>
      <c r="P130" s="217"/>
      <c r="Q130" s="217"/>
      <c r="R130" s="217"/>
      <c r="S130" s="217"/>
      <c r="T130" s="218"/>
      <c r="AT130" s="219" t="s">
        <v>260</v>
      </c>
      <c r="AU130" s="219" t="s">
        <v>89</v>
      </c>
      <c r="AV130" s="10" t="s">
        <v>24</v>
      </c>
      <c r="AW130" s="10" t="s">
        <v>43</v>
      </c>
      <c r="AX130" s="10" t="s">
        <v>80</v>
      </c>
      <c r="AY130" s="219" t="s">
        <v>159</v>
      </c>
    </row>
    <row r="131" spans="2:65" s="11" customFormat="1" ht="13.5">
      <c r="B131" s="220"/>
      <c r="C131" s="221"/>
      <c r="D131" s="197" t="s">
        <v>260</v>
      </c>
      <c r="E131" s="242" t="s">
        <v>22</v>
      </c>
      <c r="F131" s="243" t="s">
        <v>840</v>
      </c>
      <c r="G131" s="221"/>
      <c r="H131" s="244">
        <v>164.7</v>
      </c>
      <c r="I131" s="225"/>
      <c r="J131" s="221"/>
      <c r="K131" s="221"/>
      <c r="L131" s="226"/>
      <c r="M131" s="227"/>
      <c r="N131" s="228"/>
      <c r="O131" s="228"/>
      <c r="P131" s="228"/>
      <c r="Q131" s="228"/>
      <c r="R131" s="228"/>
      <c r="S131" s="228"/>
      <c r="T131" s="229"/>
      <c r="AT131" s="230" t="s">
        <v>260</v>
      </c>
      <c r="AU131" s="230" t="s">
        <v>89</v>
      </c>
      <c r="AV131" s="11" t="s">
        <v>89</v>
      </c>
      <c r="AW131" s="11" t="s">
        <v>43</v>
      </c>
      <c r="AX131" s="11" t="s">
        <v>24</v>
      </c>
      <c r="AY131" s="230" t="s">
        <v>159</v>
      </c>
    </row>
    <row r="132" spans="2:65" s="1" customFormat="1" ht="31.5" customHeight="1">
      <c r="B132" s="40"/>
      <c r="C132" s="182" t="s">
        <v>190</v>
      </c>
      <c r="D132" s="182" t="s">
        <v>160</v>
      </c>
      <c r="E132" s="183" t="s">
        <v>841</v>
      </c>
      <c r="F132" s="184" t="s">
        <v>842</v>
      </c>
      <c r="G132" s="185" t="s">
        <v>200</v>
      </c>
      <c r="H132" s="186">
        <v>164.7</v>
      </c>
      <c r="I132" s="187"/>
      <c r="J132" s="188">
        <f>ROUND(I132*H132,2)</f>
        <v>0</v>
      </c>
      <c r="K132" s="184" t="s">
        <v>164</v>
      </c>
      <c r="L132" s="60"/>
      <c r="M132" s="189" t="s">
        <v>22</v>
      </c>
      <c r="N132" s="190" t="s">
        <v>51</v>
      </c>
      <c r="O132" s="41"/>
      <c r="P132" s="191">
        <f>O132*H132</f>
        <v>0</v>
      </c>
      <c r="Q132" s="191">
        <v>0</v>
      </c>
      <c r="R132" s="191">
        <f>Q132*H132</f>
        <v>0</v>
      </c>
      <c r="S132" s="191">
        <v>0</v>
      </c>
      <c r="T132" s="192">
        <f>S132*H132</f>
        <v>0</v>
      </c>
      <c r="AR132" s="23" t="s">
        <v>165</v>
      </c>
      <c r="AT132" s="23" t="s">
        <v>160</v>
      </c>
      <c r="AU132" s="23" t="s">
        <v>89</v>
      </c>
      <c r="AY132" s="23" t="s">
        <v>159</v>
      </c>
      <c r="BE132" s="193">
        <f>IF(N132="základní",J132,0)</f>
        <v>0</v>
      </c>
      <c r="BF132" s="193">
        <f>IF(N132="snížená",J132,0)</f>
        <v>0</v>
      </c>
      <c r="BG132" s="193">
        <f>IF(N132="zákl. přenesená",J132,0)</f>
        <v>0</v>
      </c>
      <c r="BH132" s="193">
        <f>IF(N132="sníž. přenesená",J132,0)</f>
        <v>0</v>
      </c>
      <c r="BI132" s="193">
        <f>IF(N132="nulová",J132,0)</f>
        <v>0</v>
      </c>
      <c r="BJ132" s="23" t="s">
        <v>24</v>
      </c>
      <c r="BK132" s="193">
        <f>ROUND(I132*H132,2)</f>
        <v>0</v>
      </c>
      <c r="BL132" s="23" t="s">
        <v>165</v>
      </c>
      <c r="BM132" s="23" t="s">
        <v>843</v>
      </c>
    </row>
    <row r="133" spans="2:65" s="1" customFormat="1" ht="409.5">
      <c r="B133" s="40"/>
      <c r="C133" s="62"/>
      <c r="D133" s="194" t="s">
        <v>166</v>
      </c>
      <c r="E133" s="62"/>
      <c r="F133" s="195" t="s">
        <v>218</v>
      </c>
      <c r="G133" s="62"/>
      <c r="H133" s="62"/>
      <c r="I133" s="155"/>
      <c r="J133" s="62"/>
      <c r="K133" s="62"/>
      <c r="L133" s="60"/>
      <c r="M133" s="196"/>
      <c r="N133" s="41"/>
      <c r="O133" s="41"/>
      <c r="P133" s="41"/>
      <c r="Q133" s="41"/>
      <c r="R133" s="41"/>
      <c r="S133" s="41"/>
      <c r="T133" s="77"/>
      <c r="AT133" s="23" t="s">
        <v>166</v>
      </c>
      <c r="AU133" s="23" t="s">
        <v>89</v>
      </c>
    </row>
    <row r="134" spans="2:65" s="10" customFormat="1" ht="13.5">
      <c r="B134" s="209"/>
      <c r="C134" s="210"/>
      <c r="D134" s="194" t="s">
        <v>260</v>
      </c>
      <c r="E134" s="211" t="s">
        <v>22</v>
      </c>
      <c r="F134" s="212" t="s">
        <v>844</v>
      </c>
      <c r="G134" s="210"/>
      <c r="H134" s="213" t="s">
        <v>22</v>
      </c>
      <c r="I134" s="214"/>
      <c r="J134" s="210"/>
      <c r="K134" s="210"/>
      <c r="L134" s="215"/>
      <c r="M134" s="216"/>
      <c r="N134" s="217"/>
      <c r="O134" s="217"/>
      <c r="P134" s="217"/>
      <c r="Q134" s="217"/>
      <c r="R134" s="217"/>
      <c r="S134" s="217"/>
      <c r="T134" s="218"/>
      <c r="AT134" s="219" t="s">
        <v>260</v>
      </c>
      <c r="AU134" s="219" t="s">
        <v>89</v>
      </c>
      <c r="AV134" s="10" t="s">
        <v>24</v>
      </c>
      <c r="AW134" s="10" t="s">
        <v>43</v>
      </c>
      <c r="AX134" s="10" t="s">
        <v>80</v>
      </c>
      <c r="AY134" s="219" t="s">
        <v>159</v>
      </c>
    </row>
    <row r="135" spans="2:65" s="11" customFormat="1" ht="13.5">
      <c r="B135" s="220"/>
      <c r="C135" s="221"/>
      <c r="D135" s="197" t="s">
        <v>260</v>
      </c>
      <c r="E135" s="242" t="s">
        <v>22</v>
      </c>
      <c r="F135" s="243" t="s">
        <v>845</v>
      </c>
      <c r="G135" s="221"/>
      <c r="H135" s="244">
        <v>164.7</v>
      </c>
      <c r="I135" s="225"/>
      <c r="J135" s="221"/>
      <c r="K135" s="221"/>
      <c r="L135" s="226"/>
      <c r="M135" s="227"/>
      <c r="N135" s="228"/>
      <c r="O135" s="228"/>
      <c r="P135" s="228"/>
      <c r="Q135" s="228"/>
      <c r="R135" s="228"/>
      <c r="S135" s="228"/>
      <c r="T135" s="229"/>
      <c r="AT135" s="230" t="s">
        <v>260</v>
      </c>
      <c r="AU135" s="230" t="s">
        <v>89</v>
      </c>
      <c r="AV135" s="11" t="s">
        <v>89</v>
      </c>
      <c r="AW135" s="11" t="s">
        <v>43</v>
      </c>
      <c r="AX135" s="11" t="s">
        <v>24</v>
      </c>
      <c r="AY135" s="230" t="s">
        <v>159</v>
      </c>
    </row>
    <row r="136" spans="2:65" s="1" customFormat="1" ht="22.5" customHeight="1">
      <c r="B136" s="40"/>
      <c r="C136" s="182" t="s">
        <v>225</v>
      </c>
      <c r="D136" s="182" t="s">
        <v>160</v>
      </c>
      <c r="E136" s="183" t="s">
        <v>625</v>
      </c>
      <c r="F136" s="184" t="s">
        <v>626</v>
      </c>
      <c r="G136" s="185" t="s">
        <v>430</v>
      </c>
      <c r="H136" s="186">
        <v>39.6</v>
      </c>
      <c r="I136" s="187"/>
      <c r="J136" s="188">
        <f>ROUND(I136*H136,2)</f>
        <v>0</v>
      </c>
      <c r="K136" s="184" t="s">
        <v>164</v>
      </c>
      <c r="L136" s="60"/>
      <c r="M136" s="189" t="s">
        <v>22</v>
      </c>
      <c r="N136" s="190" t="s">
        <v>51</v>
      </c>
      <c r="O136" s="41"/>
      <c r="P136" s="191">
        <f>O136*H136</f>
        <v>0</v>
      </c>
      <c r="Q136" s="191">
        <v>0</v>
      </c>
      <c r="R136" s="191">
        <f>Q136*H136</f>
        <v>0</v>
      </c>
      <c r="S136" s="191">
        <v>0</v>
      </c>
      <c r="T136" s="192">
        <f>S136*H136</f>
        <v>0</v>
      </c>
      <c r="AR136" s="23" t="s">
        <v>165</v>
      </c>
      <c r="AT136" s="23" t="s">
        <v>160</v>
      </c>
      <c r="AU136" s="23" t="s">
        <v>89</v>
      </c>
      <c r="AY136" s="23" t="s">
        <v>159</v>
      </c>
      <c r="BE136" s="193">
        <f>IF(N136="základní",J136,0)</f>
        <v>0</v>
      </c>
      <c r="BF136" s="193">
        <f>IF(N136="snížená",J136,0)</f>
        <v>0</v>
      </c>
      <c r="BG136" s="193">
        <f>IF(N136="zákl. přenesená",J136,0)</f>
        <v>0</v>
      </c>
      <c r="BH136" s="193">
        <f>IF(N136="sníž. přenesená",J136,0)</f>
        <v>0</v>
      </c>
      <c r="BI136" s="193">
        <f>IF(N136="nulová",J136,0)</f>
        <v>0</v>
      </c>
      <c r="BJ136" s="23" t="s">
        <v>24</v>
      </c>
      <c r="BK136" s="193">
        <f>ROUND(I136*H136,2)</f>
        <v>0</v>
      </c>
      <c r="BL136" s="23" t="s">
        <v>165</v>
      </c>
      <c r="BM136" s="23" t="s">
        <v>846</v>
      </c>
    </row>
    <row r="137" spans="2:65" s="1" customFormat="1" ht="297">
      <c r="B137" s="40"/>
      <c r="C137" s="62"/>
      <c r="D137" s="194" t="s">
        <v>166</v>
      </c>
      <c r="E137" s="62"/>
      <c r="F137" s="195" t="s">
        <v>628</v>
      </c>
      <c r="G137" s="62"/>
      <c r="H137" s="62"/>
      <c r="I137" s="155"/>
      <c r="J137" s="62"/>
      <c r="K137" s="62"/>
      <c r="L137" s="60"/>
      <c r="M137" s="196"/>
      <c r="N137" s="41"/>
      <c r="O137" s="41"/>
      <c r="P137" s="41"/>
      <c r="Q137" s="41"/>
      <c r="R137" s="41"/>
      <c r="S137" s="41"/>
      <c r="T137" s="77"/>
      <c r="AT137" s="23" t="s">
        <v>166</v>
      </c>
      <c r="AU137" s="23" t="s">
        <v>89</v>
      </c>
    </row>
    <row r="138" spans="2:65" s="10" customFormat="1" ht="13.5">
      <c r="B138" s="209"/>
      <c r="C138" s="210"/>
      <c r="D138" s="194" t="s">
        <v>260</v>
      </c>
      <c r="E138" s="211" t="s">
        <v>22</v>
      </c>
      <c r="F138" s="212" t="s">
        <v>847</v>
      </c>
      <c r="G138" s="210"/>
      <c r="H138" s="213" t="s">
        <v>22</v>
      </c>
      <c r="I138" s="214"/>
      <c r="J138" s="210"/>
      <c r="K138" s="210"/>
      <c r="L138" s="215"/>
      <c r="M138" s="216"/>
      <c r="N138" s="217"/>
      <c r="O138" s="217"/>
      <c r="P138" s="217"/>
      <c r="Q138" s="217"/>
      <c r="R138" s="217"/>
      <c r="S138" s="217"/>
      <c r="T138" s="218"/>
      <c r="AT138" s="219" t="s">
        <v>260</v>
      </c>
      <c r="AU138" s="219" t="s">
        <v>89</v>
      </c>
      <c r="AV138" s="10" t="s">
        <v>24</v>
      </c>
      <c r="AW138" s="10" t="s">
        <v>43</v>
      </c>
      <c r="AX138" s="10" t="s">
        <v>80</v>
      </c>
      <c r="AY138" s="219" t="s">
        <v>159</v>
      </c>
    </row>
    <row r="139" spans="2:65" s="11" customFormat="1" ht="13.5">
      <c r="B139" s="220"/>
      <c r="C139" s="221"/>
      <c r="D139" s="197" t="s">
        <v>260</v>
      </c>
      <c r="E139" s="242" t="s">
        <v>22</v>
      </c>
      <c r="F139" s="243" t="s">
        <v>848</v>
      </c>
      <c r="G139" s="221"/>
      <c r="H139" s="244">
        <v>39.6</v>
      </c>
      <c r="I139" s="225"/>
      <c r="J139" s="221"/>
      <c r="K139" s="221"/>
      <c r="L139" s="226"/>
      <c r="M139" s="227"/>
      <c r="N139" s="228"/>
      <c r="O139" s="228"/>
      <c r="P139" s="228"/>
      <c r="Q139" s="228"/>
      <c r="R139" s="228"/>
      <c r="S139" s="228"/>
      <c r="T139" s="229"/>
      <c r="AT139" s="230" t="s">
        <v>260</v>
      </c>
      <c r="AU139" s="230" t="s">
        <v>89</v>
      </c>
      <c r="AV139" s="11" t="s">
        <v>89</v>
      </c>
      <c r="AW139" s="11" t="s">
        <v>43</v>
      </c>
      <c r="AX139" s="11" t="s">
        <v>24</v>
      </c>
      <c r="AY139" s="230" t="s">
        <v>159</v>
      </c>
    </row>
    <row r="140" spans="2:65" s="1" customFormat="1" ht="31.5" customHeight="1">
      <c r="B140" s="40"/>
      <c r="C140" s="182" t="s">
        <v>195</v>
      </c>
      <c r="D140" s="182" t="s">
        <v>160</v>
      </c>
      <c r="E140" s="183" t="s">
        <v>849</v>
      </c>
      <c r="F140" s="184" t="s">
        <v>850</v>
      </c>
      <c r="G140" s="185" t="s">
        <v>200</v>
      </c>
      <c r="H140" s="186">
        <v>164.7</v>
      </c>
      <c r="I140" s="187"/>
      <c r="J140" s="188">
        <f>ROUND(I140*H140,2)</f>
        <v>0</v>
      </c>
      <c r="K140" s="184" t="s">
        <v>164</v>
      </c>
      <c r="L140" s="60"/>
      <c r="M140" s="189" t="s">
        <v>22</v>
      </c>
      <c r="N140" s="190" t="s">
        <v>51</v>
      </c>
      <c r="O140" s="41"/>
      <c r="P140" s="191">
        <f>O140*H140</f>
        <v>0</v>
      </c>
      <c r="Q140" s="191">
        <v>0</v>
      </c>
      <c r="R140" s="191">
        <f>Q140*H140</f>
        <v>0</v>
      </c>
      <c r="S140" s="191">
        <v>0</v>
      </c>
      <c r="T140" s="192">
        <f>S140*H140</f>
        <v>0</v>
      </c>
      <c r="AR140" s="23" t="s">
        <v>165</v>
      </c>
      <c r="AT140" s="23" t="s">
        <v>160</v>
      </c>
      <c r="AU140" s="23" t="s">
        <v>89</v>
      </c>
      <c r="AY140" s="23" t="s">
        <v>159</v>
      </c>
      <c r="BE140" s="193">
        <f>IF(N140="základní",J140,0)</f>
        <v>0</v>
      </c>
      <c r="BF140" s="193">
        <f>IF(N140="snížená",J140,0)</f>
        <v>0</v>
      </c>
      <c r="BG140" s="193">
        <f>IF(N140="zákl. přenesená",J140,0)</f>
        <v>0</v>
      </c>
      <c r="BH140" s="193">
        <f>IF(N140="sníž. přenesená",J140,0)</f>
        <v>0</v>
      </c>
      <c r="BI140" s="193">
        <f>IF(N140="nulová",J140,0)</f>
        <v>0</v>
      </c>
      <c r="BJ140" s="23" t="s">
        <v>24</v>
      </c>
      <c r="BK140" s="193">
        <f>ROUND(I140*H140,2)</f>
        <v>0</v>
      </c>
      <c r="BL140" s="23" t="s">
        <v>165</v>
      </c>
      <c r="BM140" s="23" t="s">
        <v>851</v>
      </c>
    </row>
    <row r="141" spans="2:65" s="1" customFormat="1" ht="409.5">
      <c r="B141" s="40"/>
      <c r="C141" s="62"/>
      <c r="D141" s="194" t="s">
        <v>166</v>
      </c>
      <c r="E141" s="62"/>
      <c r="F141" s="195" t="s">
        <v>634</v>
      </c>
      <c r="G141" s="62"/>
      <c r="H141" s="62"/>
      <c r="I141" s="155"/>
      <c r="J141" s="62"/>
      <c r="K141" s="62"/>
      <c r="L141" s="60"/>
      <c r="M141" s="196"/>
      <c r="N141" s="41"/>
      <c r="O141" s="41"/>
      <c r="P141" s="41"/>
      <c r="Q141" s="41"/>
      <c r="R141" s="41"/>
      <c r="S141" s="41"/>
      <c r="T141" s="77"/>
      <c r="AT141" s="23" t="s">
        <v>166</v>
      </c>
      <c r="AU141" s="23" t="s">
        <v>89</v>
      </c>
    </row>
    <row r="142" spans="2:65" s="10" customFormat="1" ht="27">
      <c r="B142" s="209"/>
      <c r="C142" s="210"/>
      <c r="D142" s="194" t="s">
        <v>260</v>
      </c>
      <c r="E142" s="211" t="s">
        <v>22</v>
      </c>
      <c r="F142" s="212" t="s">
        <v>852</v>
      </c>
      <c r="G142" s="210"/>
      <c r="H142" s="213" t="s">
        <v>22</v>
      </c>
      <c r="I142" s="214"/>
      <c r="J142" s="210"/>
      <c r="K142" s="210"/>
      <c r="L142" s="215"/>
      <c r="M142" s="216"/>
      <c r="N142" s="217"/>
      <c r="O142" s="217"/>
      <c r="P142" s="217"/>
      <c r="Q142" s="217"/>
      <c r="R142" s="217"/>
      <c r="S142" s="217"/>
      <c r="T142" s="218"/>
      <c r="AT142" s="219" t="s">
        <v>260</v>
      </c>
      <c r="AU142" s="219" t="s">
        <v>89</v>
      </c>
      <c r="AV142" s="10" t="s">
        <v>24</v>
      </c>
      <c r="AW142" s="10" t="s">
        <v>43</v>
      </c>
      <c r="AX142" s="10" t="s">
        <v>80</v>
      </c>
      <c r="AY142" s="219" t="s">
        <v>159</v>
      </c>
    </row>
    <row r="143" spans="2:65" s="11" customFormat="1" ht="13.5">
      <c r="B143" s="220"/>
      <c r="C143" s="221"/>
      <c r="D143" s="194" t="s">
        <v>260</v>
      </c>
      <c r="E143" s="222" t="s">
        <v>22</v>
      </c>
      <c r="F143" s="223" t="s">
        <v>853</v>
      </c>
      <c r="G143" s="221"/>
      <c r="H143" s="224">
        <v>164.7</v>
      </c>
      <c r="I143" s="225"/>
      <c r="J143" s="221"/>
      <c r="K143" s="221"/>
      <c r="L143" s="226"/>
      <c r="M143" s="227"/>
      <c r="N143" s="228"/>
      <c r="O143" s="228"/>
      <c r="P143" s="228"/>
      <c r="Q143" s="228"/>
      <c r="R143" s="228"/>
      <c r="S143" s="228"/>
      <c r="T143" s="229"/>
      <c r="AT143" s="230" t="s">
        <v>260</v>
      </c>
      <c r="AU143" s="230" t="s">
        <v>89</v>
      </c>
      <c r="AV143" s="11" t="s">
        <v>89</v>
      </c>
      <c r="AW143" s="11" t="s">
        <v>43</v>
      </c>
      <c r="AX143" s="11" t="s">
        <v>24</v>
      </c>
      <c r="AY143" s="230" t="s">
        <v>159</v>
      </c>
    </row>
    <row r="144" spans="2:65" s="10" customFormat="1" ht="13.5">
      <c r="B144" s="209"/>
      <c r="C144" s="210"/>
      <c r="D144" s="194" t="s">
        <v>260</v>
      </c>
      <c r="E144" s="211" t="s">
        <v>22</v>
      </c>
      <c r="F144" s="212" t="s">
        <v>809</v>
      </c>
      <c r="G144" s="210"/>
      <c r="H144" s="213" t="s">
        <v>22</v>
      </c>
      <c r="I144" s="214"/>
      <c r="J144" s="210"/>
      <c r="K144" s="210"/>
      <c r="L144" s="215"/>
      <c r="M144" s="216"/>
      <c r="N144" s="217"/>
      <c r="O144" s="217"/>
      <c r="P144" s="217"/>
      <c r="Q144" s="217"/>
      <c r="R144" s="217"/>
      <c r="S144" s="217"/>
      <c r="T144" s="218"/>
      <c r="AT144" s="219" t="s">
        <v>260</v>
      </c>
      <c r="AU144" s="219" t="s">
        <v>89</v>
      </c>
      <c r="AV144" s="10" t="s">
        <v>24</v>
      </c>
      <c r="AW144" s="10" t="s">
        <v>43</v>
      </c>
      <c r="AX144" s="10" t="s">
        <v>80</v>
      </c>
      <c r="AY144" s="219" t="s">
        <v>159</v>
      </c>
    </row>
    <row r="145" spans="2:65" s="9" customFormat="1" ht="29.85" customHeight="1">
      <c r="B145" s="168"/>
      <c r="C145" s="169"/>
      <c r="D145" s="170" t="s">
        <v>79</v>
      </c>
      <c r="E145" s="258" t="s">
        <v>165</v>
      </c>
      <c r="F145" s="258" t="s">
        <v>674</v>
      </c>
      <c r="G145" s="169"/>
      <c r="H145" s="169"/>
      <c r="I145" s="172"/>
      <c r="J145" s="259">
        <f>BK145</f>
        <v>0</v>
      </c>
      <c r="K145" s="169"/>
      <c r="L145" s="174"/>
      <c r="M145" s="175"/>
      <c r="N145" s="176"/>
      <c r="O145" s="176"/>
      <c r="P145" s="177">
        <f>SUM(P146:P150)</f>
        <v>0</v>
      </c>
      <c r="Q145" s="176"/>
      <c r="R145" s="177">
        <f>SUM(R146:R150)</f>
        <v>0</v>
      </c>
      <c r="S145" s="176"/>
      <c r="T145" s="178">
        <f>SUM(T146:T150)</f>
        <v>0</v>
      </c>
      <c r="AR145" s="179" t="s">
        <v>24</v>
      </c>
      <c r="AT145" s="180" t="s">
        <v>79</v>
      </c>
      <c r="AU145" s="180" t="s">
        <v>24</v>
      </c>
      <c r="AY145" s="179" t="s">
        <v>159</v>
      </c>
      <c r="BK145" s="181">
        <f>SUM(BK146:BK150)</f>
        <v>0</v>
      </c>
    </row>
    <row r="146" spans="2:65" s="1" customFormat="1" ht="31.5" customHeight="1">
      <c r="B146" s="40"/>
      <c r="C146" s="182" t="s">
        <v>10</v>
      </c>
      <c r="D146" s="182" t="s">
        <v>160</v>
      </c>
      <c r="E146" s="183" t="s">
        <v>854</v>
      </c>
      <c r="F146" s="184" t="s">
        <v>855</v>
      </c>
      <c r="G146" s="185" t="s">
        <v>200</v>
      </c>
      <c r="H146" s="186">
        <v>11.64</v>
      </c>
      <c r="I146" s="187"/>
      <c r="J146" s="188">
        <f>ROUND(I146*H146,2)</f>
        <v>0</v>
      </c>
      <c r="K146" s="184" t="s">
        <v>164</v>
      </c>
      <c r="L146" s="60"/>
      <c r="M146" s="189" t="s">
        <v>22</v>
      </c>
      <c r="N146" s="190" t="s">
        <v>51</v>
      </c>
      <c r="O146" s="41"/>
      <c r="P146" s="191">
        <f>O146*H146</f>
        <v>0</v>
      </c>
      <c r="Q146" s="191">
        <v>0</v>
      </c>
      <c r="R146" s="191">
        <f>Q146*H146</f>
        <v>0</v>
      </c>
      <c r="S146" s="191">
        <v>0</v>
      </c>
      <c r="T146" s="192">
        <f>S146*H146</f>
        <v>0</v>
      </c>
      <c r="AR146" s="23" t="s">
        <v>165</v>
      </c>
      <c r="AT146" s="23" t="s">
        <v>160</v>
      </c>
      <c r="AU146" s="23" t="s">
        <v>89</v>
      </c>
      <c r="AY146" s="23" t="s">
        <v>159</v>
      </c>
      <c r="BE146" s="193">
        <f>IF(N146="základní",J146,0)</f>
        <v>0</v>
      </c>
      <c r="BF146" s="193">
        <f>IF(N146="snížená",J146,0)</f>
        <v>0</v>
      </c>
      <c r="BG146" s="193">
        <f>IF(N146="zákl. přenesená",J146,0)</f>
        <v>0</v>
      </c>
      <c r="BH146" s="193">
        <f>IF(N146="sníž. přenesená",J146,0)</f>
        <v>0</v>
      </c>
      <c r="BI146" s="193">
        <f>IF(N146="nulová",J146,0)</f>
        <v>0</v>
      </c>
      <c r="BJ146" s="23" t="s">
        <v>24</v>
      </c>
      <c r="BK146" s="193">
        <f>ROUND(I146*H146,2)</f>
        <v>0</v>
      </c>
      <c r="BL146" s="23" t="s">
        <v>165</v>
      </c>
      <c r="BM146" s="23" t="s">
        <v>856</v>
      </c>
    </row>
    <row r="147" spans="2:65" s="1" customFormat="1" ht="40.5">
      <c r="B147" s="40"/>
      <c r="C147" s="62"/>
      <c r="D147" s="194" t="s">
        <v>166</v>
      </c>
      <c r="E147" s="62"/>
      <c r="F147" s="195" t="s">
        <v>686</v>
      </c>
      <c r="G147" s="62"/>
      <c r="H147" s="62"/>
      <c r="I147" s="155"/>
      <c r="J147" s="62"/>
      <c r="K147" s="62"/>
      <c r="L147" s="60"/>
      <c r="M147" s="196"/>
      <c r="N147" s="41"/>
      <c r="O147" s="41"/>
      <c r="P147" s="41"/>
      <c r="Q147" s="41"/>
      <c r="R147" s="41"/>
      <c r="S147" s="41"/>
      <c r="T147" s="77"/>
      <c r="AT147" s="23" t="s">
        <v>166</v>
      </c>
      <c r="AU147" s="23" t="s">
        <v>89</v>
      </c>
    </row>
    <row r="148" spans="2:65" s="11" customFormat="1" ht="13.5">
      <c r="B148" s="220"/>
      <c r="C148" s="221"/>
      <c r="D148" s="194" t="s">
        <v>260</v>
      </c>
      <c r="E148" s="222" t="s">
        <v>22</v>
      </c>
      <c r="F148" s="223" t="s">
        <v>857</v>
      </c>
      <c r="G148" s="221"/>
      <c r="H148" s="224">
        <v>5.4</v>
      </c>
      <c r="I148" s="225"/>
      <c r="J148" s="221"/>
      <c r="K148" s="221"/>
      <c r="L148" s="226"/>
      <c r="M148" s="227"/>
      <c r="N148" s="228"/>
      <c r="O148" s="228"/>
      <c r="P148" s="228"/>
      <c r="Q148" s="228"/>
      <c r="R148" s="228"/>
      <c r="S148" s="228"/>
      <c r="T148" s="229"/>
      <c r="AT148" s="230" t="s">
        <v>260</v>
      </c>
      <c r="AU148" s="230" t="s">
        <v>89</v>
      </c>
      <c r="AV148" s="11" t="s">
        <v>89</v>
      </c>
      <c r="AW148" s="11" t="s">
        <v>43</v>
      </c>
      <c r="AX148" s="11" t="s">
        <v>80</v>
      </c>
      <c r="AY148" s="230" t="s">
        <v>159</v>
      </c>
    </row>
    <row r="149" spans="2:65" s="11" customFormat="1" ht="13.5">
      <c r="B149" s="220"/>
      <c r="C149" s="221"/>
      <c r="D149" s="194" t="s">
        <v>260</v>
      </c>
      <c r="E149" s="222" t="s">
        <v>22</v>
      </c>
      <c r="F149" s="223" t="s">
        <v>858</v>
      </c>
      <c r="G149" s="221"/>
      <c r="H149" s="224">
        <v>6.24</v>
      </c>
      <c r="I149" s="225"/>
      <c r="J149" s="221"/>
      <c r="K149" s="221"/>
      <c r="L149" s="226"/>
      <c r="M149" s="227"/>
      <c r="N149" s="228"/>
      <c r="O149" s="228"/>
      <c r="P149" s="228"/>
      <c r="Q149" s="228"/>
      <c r="R149" s="228"/>
      <c r="S149" s="228"/>
      <c r="T149" s="229"/>
      <c r="AT149" s="230" t="s">
        <v>260</v>
      </c>
      <c r="AU149" s="230" t="s">
        <v>89</v>
      </c>
      <c r="AV149" s="11" t="s">
        <v>89</v>
      </c>
      <c r="AW149" s="11" t="s">
        <v>43</v>
      </c>
      <c r="AX149" s="11" t="s">
        <v>80</v>
      </c>
      <c r="AY149" s="230" t="s">
        <v>159</v>
      </c>
    </row>
    <row r="150" spans="2:65" s="12" customFormat="1" ht="13.5">
      <c r="B150" s="231"/>
      <c r="C150" s="232"/>
      <c r="D150" s="194" t="s">
        <v>260</v>
      </c>
      <c r="E150" s="260" t="s">
        <v>22</v>
      </c>
      <c r="F150" s="261" t="s">
        <v>266</v>
      </c>
      <c r="G150" s="232"/>
      <c r="H150" s="262">
        <v>11.64</v>
      </c>
      <c r="I150" s="236"/>
      <c r="J150" s="232"/>
      <c r="K150" s="232"/>
      <c r="L150" s="237"/>
      <c r="M150" s="238"/>
      <c r="N150" s="239"/>
      <c r="O150" s="239"/>
      <c r="P150" s="239"/>
      <c r="Q150" s="239"/>
      <c r="R150" s="239"/>
      <c r="S150" s="239"/>
      <c r="T150" s="240"/>
      <c r="AT150" s="241" t="s">
        <v>260</v>
      </c>
      <c r="AU150" s="241" t="s">
        <v>89</v>
      </c>
      <c r="AV150" s="12" t="s">
        <v>165</v>
      </c>
      <c r="AW150" s="12" t="s">
        <v>43</v>
      </c>
      <c r="AX150" s="12" t="s">
        <v>24</v>
      </c>
      <c r="AY150" s="241" t="s">
        <v>159</v>
      </c>
    </row>
    <row r="151" spans="2:65" s="9" customFormat="1" ht="29.85" customHeight="1">
      <c r="B151" s="168"/>
      <c r="C151" s="169"/>
      <c r="D151" s="170" t="s">
        <v>79</v>
      </c>
      <c r="E151" s="258" t="s">
        <v>183</v>
      </c>
      <c r="F151" s="258" t="s">
        <v>353</v>
      </c>
      <c r="G151" s="169"/>
      <c r="H151" s="169"/>
      <c r="I151" s="172"/>
      <c r="J151" s="259">
        <f>BK151</f>
        <v>0</v>
      </c>
      <c r="K151" s="169"/>
      <c r="L151" s="174"/>
      <c r="M151" s="175"/>
      <c r="N151" s="176"/>
      <c r="O151" s="176"/>
      <c r="P151" s="177">
        <f>SUM(P152:P200)</f>
        <v>0</v>
      </c>
      <c r="Q151" s="176"/>
      <c r="R151" s="177">
        <f>SUM(R152:R200)</f>
        <v>8.4246040000000004</v>
      </c>
      <c r="S151" s="176"/>
      <c r="T151" s="178">
        <f>SUM(T152:T200)</f>
        <v>55.280800000000006</v>
      </c>
      <c r="AR151" s="179" t="s">
        <v>24</v>
      </c>
      <c r="AT151" s="180" t="s">
        <v>79</v>
      </c>
      <c r="AU151" s="180" t="s">
        <v>24</v>
      </c>
      <c r="AY151" s="179" t="s">
        <v>159</v>
      </c>
      <c r="BK151" s="181">
        <f>SUM(BK152:BK200)</f>
        <v>0</v>
      </c>
    </row>
    <row r="152" spans="2:65" s="1" customFormat="1" ht="31.5" customHeight="1">
      <c r="B152" s="40"/>
      <c r="C152" s="182" t="s">
        <v>201</v>
      </c>
      <c r="D152" s="182" t="s">
        <v>160</v>
      </c>
      <c r="E152" s="183" t="s">
        <v>724</v>
      </c>
      <c r="F152" s="184" t="s">
        <v>725</v>
      </c>
      <c r="G152" s="185" t="s">
        <v>177</v>
      </c>
      <c r="H152" s="186">
        <v>104.5</v>
      </c>
      <c r="I152" s="187"/>
      <c r="J152" s="188">
        <f>ROUND(I152*H152,2)</f>
        <v>0</v>
      </c>
      <c r="K152" s="184" t="s">
        <v>164</v>
      </c>
      <c r="L152" s="60"/>
      <c r="M152" s="189" t="s">
        <v>22</v>
      </c>
      <c r="N152" s="190" t="s">
        <v>51</v>
      </c>
      <c r="O152" s="41"/>
      <c r="P152" s="191">
        <f>O152*H152</f>
        <v>0</v>
      </c>
      <c r="Q152" s="191">
        <v>4.0000000000000003E-5</v>
      </c>
      <c r="R152" s="191">
        <f>Q152*H152</f>
        <v>4.1800000000000006E-3</v>
      </c>
      <c r="S152" s="191">
        <v>0</v>
      </c>
      <c r="T152" s="192">
        <f>S152*H152</f>
        <v>0</v>
      </c>
      <c r="AR152" s="23" t="s">
        <v>165</v>
      </c>
      <c r="AT152" s="23" t="s">
        <v>160</v>
      </c>
      <c r="AU152" s="23" t="s">
        <v>89</v>
      </c>
      <c r="AY152" s="23" t="s">
        <v>159</v>
      </c>
      <c r="BE152" s="193">
        <f>IF(N152="základní",J152,0)</f>
        <v>0</v>
      </c>
      <c r="BF152" s="193">
        <f>IF(N152="snížená",J152,0)</f>
        <v>0</v>
      </c>
      <c r="BG152" s="193">
        <f>IF(N152="zákl. přenesená",J152,0)</f>
        <v>0</v>
      </c>
      <c r="BH152" s="193">
        <f>IF(N152="sníž. přenesená",J152,0)</f>
        <v>0</v>
      </c>
      <c r="BI152" s="193">
        <f>IF(N152="nulová",J152,0)</f>
        <v>0</v>
      </c>
      <c r="BJ152" s="23" t="s">
        <v>24</v>
      </c>
      <c r="BK152" s="193">
        <f>ROUND(I152*H152,2)</f>
        <v>0</v>
      </c>
      <c r="BL152" s="23" t="s">
        <v>165</v>
      </c>
      <c r="BM152" s="23" t="s">
        <v>859</v>
      </c>
    </row>
    <row r="153" spans="2:65" s="1" customFormat="1" ht="94.5">
      <c r="B153" s="40"/>
      <c r="C153" s="62"/>
      <c r="D153" s="194" t="s">
        <v>166</v>
      </c>
      <c r="E153" s="62"/>
      <c r="F153" s="195" t="s">
        <v>722</v>
      </c>
      <c r="G153" s="62"/>
      <c r="H153" s="62"/>
      <c r="I153" s="155"/>
      <c r="J153" s="62"/>
      <c r="K153" s="62"/>
      <c r="L153" s="60"/>
      <c r="M153" s="196"/>
      <c r="N153" s="41"/>
      <c r="O153" s="41"/>
      <c r="P153" s="41"/>
      <c r="Q153" s="41"/>
      <c r="R153" s="41"/>
      <c r="S153" s="41"/>
      <c r="T153" s="77"/>
      <c r="AT153" s="23" t="s">
        <v>166</v>
      </c>
      <c r="AU153" s="23" t="s">
        <v>89</v>
      </c>
    </row>
    <row r="154" spans="2:65" s="10" customFormat="1" ht="13.5">
      <c r="B154" s="209"/>
      <c r="C154" s="210"/>
      <c r="D154" s="194" t="s">
        <v>260</v>
      </c>
      <c r="E154" s="211" t="s">
        <v>22</v>
      </c>
      <c r="F154" s="212" t="s">
        <v>860</v>
      </c>
      <c r="G154" s="210"/>
      <c r="H154" s="213" t="s">
        <v>22</v>
      </c>
      <c r="I154" s="214"/>
      <c r="J154" s="210"/>
      <c r="K154" s="210"/>
      <c r="L154" s="215"/>
      <c r="M154" s="216"/>
      <c r="N154" s="217"/>
      <c r="O154" s="217"/>
      <c r="P154" s="217"/>
      <c r="Q154" s="217"/>
      <c r="R154" s="217"/>
      <c r="S154" s="217"/>
      <c r="T154" s="218"/>
      <c r="AT154" s="219" t="s">
        <v>260</v>
      </c>
      <c r="AU154" s="219" t="s">
        <v>89</v>
      </c>
      <c r="AV154" s="10" t="s">
        <v>24</v>
      </c>
      <c r="AW154" s="10" t="s">
        <v>43</v>
      </c>
      <c r="AX154" s="10" t="s">
        <v>80</v>
      </c>
      <c r="AY154" s="219" t="s">
        <v>159</v>
      </c>
    </row>
    <row r="155" spans="2:65" s="10" customFormat="1" ht="13.5">
      <c r="B155" s="209"/>
      <c r="C155" s="210"/>
      <c r="D155" s="194" t="s">
        <v>260</v>
      </c>
      <c r="E155" s="211" t="s">
        <v>22</v>
      </c>
      <c r="F155" s="212" t="s">
        <v>727</v>
      </c>
      <c r="G155" s="210"/>
      <c r="H155" s="213" t="s">
        <v>22</v>
      </c>
      <c r="I155" s="214"/>
      <c r="J155" s="210"/>
      <c r="K155" s="210"/>
      <c r="L155" s="215"/>
      <c r="M155" s="216"/>
      <c r="N155" s="217"/>
      <c r="O155" s="217"/>
      <c r="P155" s="217"/>
      <c r="Q155" s="217"/>
      <c r="R155" s="217"/>
      <c r="S155" s="217"/>
      <c r="T155" s="218"/>
      <c r="AT155" s="219" t="s">
        <v>260</v>
      </c>
      <c r="AU155" s="219" t="s">
        <v>89</v>
      </c>
      <c r="AV155" s="10" t="s">
        <v>24</v>
      </c>
      <c r="AW155" s="10" t="s">
        <v>43</v>
      </c>
      <c r="AX155" s="10" t="s">
        <v>80</v>
      </c>
      <c r="AY155" s="219" t="s">
        <v>159</v>
      </c>
    </row>
    <row r="156" spans="2:65" s="11" customFormat="1" ht="13.5">
      <c r="B156" s="220"/>
      <c r="C156" s="221"/>
      <c r="D156" s="194" t="s">
        <v>260</v>
      </c>
      <c r="E156" s="222" t="s">
        <v>22</v>
      </c>
      <c r="F156" s="223" t="s">
        <v>861</v>
      </c>
      <c r="G156" s="221"/>
      <c r="H156" s="224">
        <v>12.5</v>
      </c>
      <c r="I156" s="225"/>
      <c r="J156" s="221"/>
      <c r="K156" s="221"/>
      <c r="L156" s="226"/>
      <c r="M156" s="227"/>
      <c r="N156" s="228"/>
      <c r="O156" s="228"/>
      <c r="P156" s="228"/>
      <c r="Q156" s="228"/>
      <c r="R156" s="228"/>
      <c r="S156" s="228"/>
      <c r="T156" s="229"/>
      <c r="AT156" s="230" t="s">
        <v>260</v>
      </c>
      <c r="AU156" s="230" t="s">
        <v>89</v>
      </c>
      <c r="AV156" s="11" t="s">
        <v>89</v>
      </c>
      <c r="AW156" s="11" t="s">
        <v>43</v>
      </c>
      <c r="AX156" s="11" t="s">
        <v>80</v>
      </c>
      <c r="AY156" s="230" t="s">
        <v>159</v>
      </c>
    </row>
    <row r="157" spans="2:65" s="11" customFormat="1" ht="13.5">
      <c r="B157" s="220"/>
      <c r="C157" s="221"/>
      <c r="D157" s="194" t="s">
        <v>260</v>
      </c>
      <c r="E157" s="222" t="s">
        <v>22</v>
      </c>
      <c r="F157" s="223" t="s">
        <v>862</v>
      </c>
      <c r="G157" s="221"/>
      <c r="H157" s="224">
        <v>14</v>
      </c>
      <c r="I157" s="225"/>
      <c r="J157" s="221"/>
      <c r="K157" s="221"/>
      <c r="L157" s="226"/>
      <c r="M157" s="227"/>
      <c r="N157" s="228"/>
      <c r="O157" s="228"/>
      <c r="P157" s="228"/>
      <c r="Q157" s="228"/>
      <c r="R157" s="228"/>
      <c r="S157" s="228"/>
      <c r="T157" s="229"/>
      <c r="AT157" s="230" t="s">
        <v>260</v>
      </c>
      <c r="AU157" s="230" t="s">
        <v>89</v>
      </c>
      <c r="AV157" s="11" t="s">
        <v>89</v>
      </c>
      <c r="AW157" s="11" t="s">
        <v>43</v>
      </c>
      <c r="AX157" s="11" t="s">
        <v>80</v>
      </c>
      <c r="AY157" s="230" t="s">
        <v>159</v>
      </c>
    </row>
    <row r="158" spans="2:65" s="11" customFormat="1" ht="13.5">
      <c r="B158" s="220"/>
      <c r="C158" s="221"/>
      <c r="D158" s="194" t="s">
        <v>260</v>
      </c>
      <c r="E158" s="222" t="s">
        <v>22</v>
      </c>
      <c r="F158" s="223" t="s">
        <v>863</v>
      </c>
      <c r="G158" s="221"/>
      <c r="H158" s="224">
        <v>18</v>
      </c>
      <c r="I158" s="225"/>
      <c r="J158" s="221"/>
      <c r="K158" s="221"/>
      <c r="L158" s="226"/>
      <c r="M158" s="227"/>
      <c r="N158" s="228"/>
      <c r="O158" s="228"/>
      <c r="P158" s="228"/>
      <c r="Q158" s="228"/>
      <c r="R158" s="228"/>
      <c r="S158" s="228"/>
      <c r="T158" s="229"/>
      <c r="AT158" s="230" t="s">
        <v>260</v>
      </c>
      <c r="AU158" s="230" t="s">
        <v>89</v>
      </c>
      <c r="AV158" s="11" t="s">
        <v>89</v>
      </c>
      <c r="AW158" s="11" t="s">
        <v>43</v>
      </c>
      <c r="AX158" s="11" t="s">
        <v>80</v>
      </c>
      <c r="AY158" s="230" t="s">
        <v>159</v>
      </c>
    </row>
    <row r="159" spans="2:65" s="11" customFormat="1" ht="13.5">
      <c r="B159" s="220"/>
      <c r="C159" s="221"/>
      <c r="D159" s="194" t="s">
        <v>260</v>
      </c>
      <c r="E159" s="222" t="s">
        <v>22</v>
      </c>
      <c r="F159" s="223" t="s">
        <v>864</v>
      </c>
      <c r="G159" s="221"/>
      <c r="H159" s="224">
        <v>8</v>
      </c>
      <c r="I159" s="225"/>
      <c r="J159" s="221"/>
      <c r="K159" s="221"/>
      <c r="L159" s="226"/>
      <c r="M159" s="227"/>
      <c r="N159" s="228"/>
      <c r="O159" s="228"/>
      <c r="P159" s="228"/>
      <c r="Q159" s="228"/>
      <c r="R159" s="228"/>
      <c r="S159" s="228"/>
      <c r="T159" s="229"/>
      <c r="AT159" s="230" t="s">
        <v>260</v>
      </c>
      <c r="AU159" s="230" t="s">
        <v>89</v>
      </c>
      <c r="AV159" s="11" t="s">
        <v>89</v>
      </c>
      <c r="AW159" s="11" t="s">
        <v>43</v>
      </c>
      <c r="AX159" s="11" t="s">
        <v>80</v>
      </c>
      <c r="AY159" s="230" t="s">
        <v>159</v>
      </c>
    </row>
    <row r="160" spans="2:65" s="11" customFormat="1" ht="13.5">
      <c r="B160" s="220"/>
      <c r="C160" s="221"/>
      <c r="D160" s="194" t="s">
        <v>260</v>
      </c>
      <c r="E160" s="222" t="s">
        <v>22</v>
      </c>
      <c r="F160" s="223" t="s">
        <v>865</v>
      </c>
      <c r="G160" s="221"/>
      <c r="H160" s="224">
        <v>52</v>
      </c>
      <c r="I160" s="225"/>
      <c r="J160" s="221"/>
      <c r="K160" s="221"/>
      <c r="L160" s="226"/>
      <c r="M160" s="227"/>
      <c r="N160" s="228"/>
      <c r="O160" s="228"/>
      <c r="P160" s="228"/>
      <c r="Q160" s="228"/>
      <c r="R160" s="228"/>
      <c r="S160" s="228"/>
      <c r="T160" s="229"/>
      <c r="AT160" s="230" t="s">
        <v>260</v>
      </c>
      <c r="AU160" s="230" t="s">
        <v>89</v>
      </c>
      <c r="AV160" s="11" t="s">
        <v>89</v>
      </c>
      <c r="AW160" s="11" t="s">
        <v>43</v>
      </c>
      <c r="AX160" s="11" t="s">
        <v>80</v>
      </c>
      <c r="AY160" s="230" t="s">
        <v>159</v>
      </c>
    </row>
    <row r="161" spans="2:65" s="12" customFormat="1" ht="13.5">
      <c r="B161" s="231"/>
      <c r="C161" s="232"/>
      <c r="D161" s="197" t="s">
        <v>260</v>
      </c>
      <c r="E161" s="233" t="s">
        <v>22</v>
      </c>
      <c r="F161" s="234" t="s">
        <v>266</v>
      </c>
      <c r="G161" s="232"/>
      <c r="H161" s="235">
        <v>104.5</v>
      </c>
      <c r="I161" s="236"/>
      <c r="J161" s="232"/>
      <c r="K161" s="232"/>
      <c r="L161" s="237"/>
      <c r="M161" s="238"/>
      <c r="N161" s="239"/>
      <c r="O161" s="239"/>
      <c r="P161" s="239"/>
      <c r="Q161" s="239"/>
      <c r="R161" s="239"/>
      <c r="S161" s="239"/>
      <c r="T161" s="240"/>
      <c r="AT161" s="241" t="s">
        <v>260</v>
      </c>
      <c r="AU161" s="241" t="s">
        <v>89</v>
      </c>
      <c r="AV161" s="12" t="s">
        <v>165</v>
      </c>
      <c r="AW161" s="12" t="s">
        <v>43</v>
      </c>
      <c r="AX161" s="12" t="s">
        <v>24</v>
      </c>
      <c r="AY161" s="241" t="s">
        <v>159</v>
      </c>
    </row>
    <row r="162" spans="2:65" s="1" customFormat="1" ht="22.5" customHeight="1">
      <c r="B162" s="40"/>
      <c r="C162" s="199" t="s">
        <v>244</v>
      </c>
      <c r="D162" s="199" t="s">
        <v>235</v>
      </c>
      <c r="E162" s="200" t="s">
        <v>730</v>
      </c>
      <c r="F162" s="201" t="s">
        <v>731</v>
      </c>
      <c r="G162" s="202" t="s">
        <v>177</v>
      </c>
      <c r="H162" s="203">
        <v>106.068</v>
      </c>
      <c r="I162" s="204"/>
      <c r="J162" s="205">
        <f>ROUND(I162*H162,2)</f>
        <v>0</v>
      </c>
      <c r="K162" s="201" t="s">
        <v>164</v>
      </c>
      <c r="L162" s="206"/>
      <c r="M162" s="207" t="s">
        <v>22</v>
      </c>
      <c r="N162" s="208" t="s">
        <v>51</v>
      </c>
      <c r="O162" s="41"/>
      <c r="P162" s="191">
        <f>O162*H162</f>
        <v>0</v>
      </c>
      <c r="Q162" s="191">
        <v>4.2999999999999997E-2</v>
      </c>
      <c r="R162" s="191">
        <f>Q162*H162</f>
        <v>4.560924</v>
      </c>
      <c r="S162" s="191">
        <v>0</v>
      </c>
      <c r="T162" s="192">
        <f>S162*H162</f>
        <v>0</v>
      </c>
      <c r="AR162" s="23" t="s">
        <v>183</v>
      </c>
      <c r="AT162" s="23" t="s">
        <v>235</v>
      </c>
      <c r="AU162" s="23" t="s">
        <v>89</v>
      </c>
      <c r="AY162" s="23" t="s">
        <v>159</v>
      </c>
      <c r="BE162" s="193">
        <f>IF(N162="základní",J162,0)</f>
        <v>0</v>
      </c>
      <c r="BF162" s="193">
        <f>IF(N162="snížená",J162,0)</f>
        <v>0</v>
      </c>
      <c r="BG162" s="193">
        <f>IF(N162="zákl. přenesená",J162,0)</f>
        <v>0</v>
      </c>
      <c r="BH162" s="193">
        <f>IF(N162="sníž. přenesená",J162,0)</f>
        <v>0</v>
      </c>
      <c r="BI162" s="193">
        <f>IF(N162="nulová",J162,0)</f>
        <v>0</v>
      </c>
      <c r="BJ162" s="23" t="s">
        <v>24</v>
      </c>
      <c r="BK162" s="193">
        <f>ROUND(I162*H162,2)</f>
        <v>0</v>
      </c>
      <c r="BL162" s="23" t="s">
        <v>165</v>
      </c>
      <c r="BM162" s="23" t="s">
        <v>866</v>
      </c>
    </row>
    <row r="163" spans="2:65" s="11" customFormat="1" ht="13.5">
      <c r="B163" s="220"/>
      <c r="C163" s="221"/>
      <c r="D163" s="197" t="s">
        <v>260</v>
      </c>
      <c r="E163" s="221"/>
      <c r="F163" s="243" t="s">
        <v>867</v>
      </c>
      <c r="G163" s="221"/>
      <c r="H163" s="244">
        <v>106.068</v>
      </c>
      <c r="I163" s="225"/>
      <c r="J163" s="221"/>
      <c r="K163" s="221"/>
      <c r="L163" s="226"/>
      <c r="M163" s="227"/>
      <c r="N163" s="228"/>
      <c r="O163" s="228"/>
      <c r="P163" s="228"/>
      <c r="Q163" s="228"/>
      <c r="R163" s="228"/>
      <c r="S163" s="228"/>
      <c r="T163" s="229"/>
      <c r="AT163" s="230" t="s">
        <v>260</v>
      </c>
      <c r="AU163" s="230" t="s">
        <v>89</v>
      </c>
      <c r="AV163" s="11" t="s">
        <v>89</v>
      </c>
      <c r="AW163" s="11" t="s">
        <v>6</v>
      </c>
      <c r="AX163" s="11" t="s">
        <v>24</v>
      </c>
      <c r="AY163" s="230" t="s">
        <v>159</v>
      </c>
    </row>
    <row r="164" spans="2:65" s="1" customFormat="1" ht="22.5" customHeight="1">
      <c r="B164" s="40"/>
      <c r="C164" s="182" t="s">
        <v>207</v>
      </c>
      <c r="D164" s="182" t="s">
        <v>160</v>
      </c>
      <c r="E164" s="183" t="s">
        <v>734</v>
      </c>
      <c r="F164" s="184" t="s">
        <v>735</v>
      </c>
      <c r="G164" s="185" t="s">
        <v>356</v>
      </c>
      <c r="H164" s="186">
        <v>1</v>
      </c>
      <c r="I164" s="187"/>
      <c r="J164" s="188">
        <f>ROUND(I164*H164,2)</f>
        <v>0</v>
      </c>
      <c r="K164" s="184" t="s">
        <v>164</v>
      </c>
      <c r="L164" s="60"/>
      <c r="M164" s="189" t="s">
        <v>22</v>
      </c>
      <c r="N164" s="190" t="s">
        <v>51</v>
      </c>
      <c r="O164" s="41"/>
      <c r="P164" s="191">
        <f>O164*H164</f>
        <v>0</v>
      </c>
      <c r="Q164" s="191">
        <v>1.4732499999999999</v>
      </c>
      <c r="R164" s="191">
        <f>Q164*H164</f>
        <v>1.4732499999999999</v>
      </c>
      <c r="S164" s="191">
        <v>0</v>
      </c>
      <c r="T164" s="192">
        <f>S164*H164</f>
        <v>0</v>
      </c>
      <c r="AR164" s="23" t="s">
        <v>165</v>
      </c>
      <c r="AT164" s="23" t="s">
        <v>160</v>
      </c>
      <c r="AU164" s="23" t="s">
        <v>89</v>
      </c>
      <c r="AY164" s="23" t="s">
        <v>159</v>
      </c>
      <c r="BE164" s="193">
        <f>IF(N164="základní",J164,0)</f>
        <v>0</v>
      </c>
      <c r="BF164" s="193">
        <f>IF(N164="snížená",J164,0)</f>
        <v>0</v>
      </c>
      <c r="BG164" s="193">
        <f>IF(N164="zákl. přenesená",J164,0)</f>
        <v>0</v>
      </c>
      <c r="BH164" s="193">
        <f>IF(N164="sníž. přenesená",J164,0)</f>
        <v>0</v>
      </c>
      <c r="BI164" s="193">
        <f>IF(N164="nulová",J164,0)</f>
        <v>0</v>
      </c>
      <c r="BJ164" s="23" t="s">
        <v>24</v>
      </c>
      <c r="BK164" s="193">
        <f>ROUND(I164*H164,2)</f>
        <v>0</v>
      </c>
      <c r="BL164" s="23" t="s">
        <v>165</v>
      </c>
      <c r="BM164" s="23" t="s">
        <v>868</v>
      </c>
    </row>
    <row r="165" spans="2:65" s="1" customFormat="1" ht="67.5">
      <c r="B165" s="40"/>
      <c r="C165" s="62"/>
      <c r="D165" s="197" t="s">
        <v>166</v>
      </c>
      <c r="E165" s="62"/>
      <c r="F165" s="198" t="s">
        <v>737</v>
      </c>
      <c r="G165" s="62"/>
      <c r="H165" s="62"/>
      <c r="I165" s="155"/>
      <c r="J165" s="62"/>
      <c r="K165" s="62"/>
      <c r="L165" s="60"/>
      <c r="M165" s="196"/>
      <c r="N165" s="41"/>
      <c r="O165" s="41"/>
      <c r="P165" s="41"/>
      <c r="Q165" s="41"/>
      <c r="R165" s="41"/>
      <c r="S165" s="41"/>
      <c r="T165" s="77"/>
      <c r="AT165" s="23" t="s">
        <v>166</v>
      </c>
      <c r="AU165" s="23" t="s">
        <v>89</v>
      </c>
    </row>
    <row r="166" spans="2:65" s="1" customFormat="1" ht="31.5" customHeight="1">
      <c r="B166" s="40"/>
      <c r="C166" s="199" t="s">
        <v>254</v>
      </c>
      <c r="D166" s="199" t="s">
        <v>235</v>
      </c>
      <c r="E166" s="200" t="s">
        <v>738</v>
      </c>
      <c r="F166" s="201" t="s">
        <v>739</v>
      </c>
      <c r="G166" s="202" t="s">
        <v>356</v>
      </c>
      <c r="H166" s="203">
        <v>1</v>
      </c>
      <c r="I166" s="204"/>
      <c r="J166" s="205">
        <f>ROUND(I166*H166,2)</f>
        <v>0</v>
      </c>
      <c r="K166" s="201" t="s">
        <v>164</v>
      </c>
      <c r="L166" s="206"/>
      <c r="M166" s="207" t="s">
        <v>22</v>
      </c>
      <c r="N166" s="208" t="s">
        <v>51</v>
      </c>
      <c r="O166" s="41"/>
      <c r="P166" s="191">
        <f>O166*H166</f>
        <v>0</v>
      </c>
      <c r="Q166" s="191">
        <v>8.5999999999999993E-2</v>
      </c>
      <c r="R166" s="191">
        <f>Q166*H166</f>
        <v>8.5999999999999993E-2</v>
      </c>
      <c r="S166" s="191">
        <v>0</v>
      </c>
      <c r="T166" s="192">
        <f>S166*H166</f>
        <v>0</v>
      </c>
      <c r="AR166" s="23" t="s">
        <v>183</v>
      </c>
      <c r="AT166" s="23" t="s">
        <v>235</v>
      </c>
      <c r="AU166" s="23" t="s">
        <v>89</v>
      </c>
      <c r="AY166" s="23" t="s">
        <v>159</v>
      </c>
      <c r="BE166" s="193">
        <f>IF(N166="základní",J166,0)</f>
        <v>0</v>
      </c>
      <c r="BF166" s="193">
        <f>IF(N166="snížená",J166,0)</f>
        <v>0</v>
      </c>
      <c r="BG166" s="193">
        <f>IF(N166="zákl. přenesená",J166,0)</f>
        <v>0</v>
      </c>
      <c r="BH166" s="193">
        <f>IF(N166="sníž. přenesená",J166,0)</f>
        <v>0</v>
      </c>
      <c r="BI166" s="193">
        <f>IF(N166="nulová",J166,0)</f>
        <v>0</v>
      </c>
      <c r="BJ166" s="23" t="s">
        <v>24</v>
      </c>
      <c r="BK166" s="193">
        <f>ROUND(I166*H166,2)</f>
        <v>0</v>
      </c>
      <c r="BL166" s="23" t="s">
        <v>165</v>
      </c>
      <c r="BM166" s="23" t="s">
        <v>869</v>
      </c>
    </row>
    <row r="167" spans="2:65" s="1" customFormat="1" ht="31.5" customHeight="1">
      <c r="B167" s="40"/>
      <c r="C167" s="182" t="s">
        <v>212</v>
      </c>
      <c r="D167" s="182" t="s">
        <v>160</v>
      </c>
      <c r="E167" s="183" t="s">
        <v>741</v>
      </c>
      <c r="F167" s="184" t="s">
        <v>742</v>
      </c>
      <c r="G167" s="185" t="s">
        <v>177</v>
      </c>
      <c r="H167" s="186">
        <v>40</v>
      </c>
      <c r="I167" s="187"/>
      <c r="J167" s="188">
        <f>ROUND(I167*H167,2)</f>
        <v>0</v>
      </c>
      <c r="K167" s="184" t="s">
        <v>164</v>
      </c>
      <c r="L167" s="60"/>
      <c r="M167" s="189" t="s">
        <v>22</v>
      </c>
      <c r="N167" s="190" t="s">
        <v>51</v>
      </c>
      <c r="O167" s="41"/>
      <c r="P167" s="191">
        <f>O167*H167</f>
        <v>0</v>
      </c>
      <c r="Q167" s="191">
        <v>0</v>
      </c>
      <c r="R167" s="191">
        <f>Q167*H167</f>
        <v>0</v>
      </c>
      <c r="S167" s="191">
        <v>0</v>
      </c>
      <c r="T167" s="192">
        <f>S167*H167</f>
        <v>0</v>
      </c>
      <c r="AR167" s="23" t="s">
        <v>165</v>
      </c>
      <c r="AT167" s="23" t="s">
        <v>160</v>
      </c>
      <c r="AU167" s="23" t="s">
        <v>89</v>
      </c>
      <c r="AY167" s="23" t="s">
        <v>159</v>
      </c>
      <c r="BE167" s="193">
        <f>IF(N167="základní",J167,0)</f>
        <v>0</v>
      </c>
      <c r="BF167" s="193">
        <f>IF(N167="snížená",J167,0)</f>
        <v>0</v>
      </c>
      <c r="BG167" s="193">
        <f>IF(N167="zákl. přenesená",J167,0)</f>
        <v>0</v>
      </c>
      <c r="BH167" s="193">
        <f>IF(N167="sníž. přenesená",J167,0)</f>
        <v>0</v>
      </c>
      <c r="BI167" s="193">
        <f>IF(N167="nulová",J167,0)</f>
        <v>0</v>
      </c>
      <c r="BJ167" s="23" t="s">
        <v>24</v>
      </c>
      <c r="BK167" s="193">
        <f>ROUND(I167*H167,2)</f>
        <v>0</v>
      </c>
      <c r="BL167" s="23" t="s">
        <v>165</v>
      </c>
      <c r="BM167" s="23" t="s">
        <v>870</v>
      </c>
    </row>
    <row r="168" spans="2:65" s="1" customFormat="1" ht="27">
      <c r="B168" s="40"/>
      <c r="C168" s="62"/>
      <c r="D168" s="194" t="s">
        <v>166</v>
      </c>
      <c r="E168" s="62"/>
      <c r="F168" s="195" t="s">
        <v>744</v>
      </c>
      <c r="G168" s="62"/>
      <c r="H168" s="62"/>
      <c r="I168" s="155"/>
      <c r="J168" s="62"/>
      <c r="K168" s="62"/>
      <c r="L168" s="60"/>
      <c r="M168" s="196"/>
      <c r="N168" s="41"/>
      <c r="O168" s="41"/>
      <c r="P168" s="41"/>
      <c r="Q168" s="41"/>
      <c r="R168" s="41"/>
      <c r="S168" s="41"/>
      <c r="T168" s="77"/>
      <c r="AT168" s="23" t="s">
        <v>166</v>
      </c>
      <c r="AU168" s="23" t="s">
        <v>89</v>
      </c>
    </row>
    <row r="169" spans="2:65" s="11" customFormat="1" ht="13.5">
      <c r="B169" s="220"/>
      <c r="C169" s="221"/>
      <c r="D169" s="194" t="s">
        <v>260</v>
      </c>
      <c r="E169" s="222" t="s">
        <v>22</v>
      </c>
      <c r="F169" s="223" t="s">
        <v>862</v>
      </c>
      <c r="G169" s="221"/>
      <c r="H169" s="224">
        <v>14</v>
      </c>
      <c r="I169" s="225"/>
      <c r="J169" s="221"/>
      <c r="K169" s="221"/>
      <c r="L169" s="226"/>
      <c r="M169" s="227"/>
      <c r="N169" s="228"/>
      <c r="O169" s="228"/>
      <c r="P169" s="228"/>
      <c r="Q169" s="228"/>
      <c r="R169" s="228"/>
      <c r="S169" s="228"/>
      <c r="T169" s="229"/>
      <c r="AT169" s="230" t="s">
        <v>260</v>
      </c>
      <c r="AU169" s="230" t="s">
        <v>89</v>
      </c>
      <c r="AV169" s="11" t="s">
        <v>89</v>
      </c>
      <c r="AW169" s="11" t="s">
        <v>43</v>
      </c>
      <c r="AX169" s="11" t="s">
        <v>80</v>
      </c>
      <c r="AY169" s="230" t="s">
        <v>159</v>
      </c>
    </row>
    <row r="170" spans="2:65" s="11" customFormat="1" ht="13.5">
      <c r="B170" s="220"/>
      <c r="C170" s="221"/>
      <c r="D170" s="194" t="s">
        <v>260</v>
      </c>
      <c r="E170" s="222" t="s">
        <v>22</v>
      </c>
      <c r="F170" s="223" t="s">
        <v>871</v>
      </c>
      <c r="G170" s="221"/>
      <c r="H170" s="224">
        <v>18</v>
      </c>
      <c r="I170" s="225"/>
      <c r="J170" s="221"/>
      <c r="K170" s="221"/>
      <c r="L170" s="226"/>
      <c r="M170" s="227"/>
      <c r="N170" s="228"/>
      <c r="O170" s="228"/>
      <c r="P170" s="228"/>
      <c r="Q170" s="228"/>
      <c r="R170" s="228"/>
      <c r="S170" s="228"/>
      <c r="T170" s="229"/>
      <c r="AT170" s="230" t="s">
        <v>260</v>
      </c>
      <c r="AU170" s="230" t="s">
        <v>89</v>
      </c>
      <c r="AV170" s="11" t="s">
        <v>89</v>
      </c>
      <c r="AW170" s="11" t="s">
        <v>43</v>
      </c>
      <c r="AX170" s="11" t="s">
        <v>80</v>
      </c>
      <c r="AY170" s="230" t="s">
        <v>159</v>
      </c>
    </row>
    <row r="171" spans="2:65" s="11" customFormat="1" ht="13.5">
      <c r="B171" s="220"/>
      <c r="C171" s="221"/>
      <c r="D171" s="194" t="s">
        <v>260</v>
      </c>
      <c r="E171" s="222" t="s">
        <v>22</v>
      </c>
      <c r="F171" s="223" t="s">
        <v>864</v>
      </c>
      <c r="G171" s="221"/>
      <c r="H171" s="224">
        <v>8</v>
      </c>
      <c r="I171" s="225"/>
      <c r="J171" s="221"/>
      <c r="K171" s="221"/>
      <c r="L171" s="226"/>
      <c r="M171" s="227"/>
      <c r="N171" s="228"/>
      <c r="O171" s="228"/>
      <c r="P171" s="228"/>
      <c r="Q171" s="228"/>
      <c r="R171" s="228"/>
      <c r="S171" s="228"/>
      <c r="T171" s="229"/>
      <c r="AT171" s="230" t="s">
        <v>260</v>
      </c>
      <c r="AU171" s="230" t="s">
        <v>89</v>
      </c>
      <c r="AV171" s="11" t="s">
        <v>89</v>
      </c>
      <c r="AW171" s="11" t="s">
        <v>43</v>
      </c>
      <c r="AX171" s="11" t="s">
        <v>80</v>
      </c>
      <c r="AY171" s="230" t="s">
        <v>159</v>
      </c>
    </row>
    <row r="172" spans="2:65" s="12" customFormat="1" ht="13.5">
      <c r="B172" s="231"/>
      <c r="C172" s="232"/>
      <c r="D172" s="197" t="s">
        <v>260</v>
      </c>
      <c r="E172" s="233" t="s">
        <v>22</v>
      </c>
      <c r="F172" s="234" t="s">
        <v>266</v>
      </c>
      <c r="G172" s="232"/>
      <c r="H172" s="235">
        <v>40</v>
      </c>
      <c r="I172" s="236"/>
      <c r="J172" s="232"/>
      <c r="K172" s="232"/>
      <c r="L172" s="237"/>
      <c r="M172" s="238"/>
      <c r="N172" s="239"/>
      <c r="O172" s="239"/>
      <c r="P172" s="239"/>
      <c r="Q172" s="239"/>
      <c r="R172" s="239"/>
      <c r="S172" s="239"/>
      <c r="T172" s="240"/>
      <c r="AT172" s="241" t="s">
        <v>260</v>
      </c>
      <c r="AU172" s="241" t="s">
        <v>89</v>
      </c>
      <c r="AV172" s="12" t="s">
        <v>165</v>
      </c>
      <c r="AW172" s="12" t="s">
        <v>43</v>
      </c>
      <c r="AX172" s="12" t="s">
        <v>24</v>
      </c>
      <c r="AY172" s="241" t="s">
        <v>159</v>
      </c>
    </row>
    <row r="173" spans="2:65" s="1" customFormat="1" ht="22.5" customHeight="1">
      <c r="B173" s="40"/>
      <c r="C173" s="182" t="s">
        <v>9</v>
      </c>
      <c r="D173" s="182" t="s">
        <v>160</v>
      </c>
      <c r="E173" s="183" t="s">
        <v>745</v>
      </c>
      <c r="F173" s="184" t="s">
        <v>746</v>
      </c>
      <c r="G173" s="185" t="s">
        <v>177</v>
      </c>
      <c r="H173" s="186">
        <v>53</v>
      </c>
      <c r="I173" s="187"/>
      <c r="J173" s="188">
        <f>ROUND(I173*H173,2)</f>
        <v>0</v>
      </c>
      <c r="K173" s="184" t="s">
        <v>164</v>
      </c>
      <c r="L173" s="60"/>
      <c r="M173" s="189" t="s">
        <v>22</v>
      </c>
      <c r="N173" s="190" t="s">
        <v>51</v>
      </c>
      <c r="O173" s="41"/>
      <c r="P173" s="191">
        <f>O173*H173</f>
        <v>0</v>
      </c>
      <c r="Q173" s="191">
        <v>0</v>
      </c>
      <c r="R173" s="191">
        <f>Q173*H173</f>
        <v>0</v>
      </c>
      <c r="S173" s="191">
        <v>0</v>
      </c>
      <c r="T173" s="192">
        <f>S173*H173</f>
        <v>0</v>
      </c>
      <c r="AR173" s="23" t="s">
        <v>165</v>
      </c>
      <c r="AT173" s="23" t="s">
        <v>160</v>
      </c>
      <c r="AU173" s="23" t="s">
        <v>89</v>
      </c>
      <c r="AY173" s="23" t="s">
        <v>159</v>
      </c>
      <c r="BE173" s="193">
        <f>IF(N173="základní",J173,0)</f>
        <v>0</v>
      </c>
      <c r="BF173" s="193">
        <f>IF(N173="snížená",J173,0)</f>
        <v>0</v>
      </c>
      <c r="BG173" s="193">
        <f>IF(N173="zákl. přenesená",J173,0)</f>
        <v>0</v>
      </c>
      <c r="BH173" s="193">
        <f>IF(N173="sníž. přenesená",J173,0)</f>
        <v>0</v>
      </c>
      <c r="BI173" s="193">
        <f>IF(N173="nulová",J173,0)</f>
        <v>0</v>
      </c>
      <c r="BJ173" s="23" t="s">
        <v>24</v>
      </c>
      <c r="BK173" s="193">
        <f>ROUND(I173*H173,2)</f>
        <v>0</v>
      </c>
      <c r="BL173" s="23" t="s">
        <v>165</v>
      </c>
      <c r="BM173" s="23" t="s">
        <v>872</v>
      </c>
    </row>
    <row r="174" spans="2:65" s="1" customFormat="1" ht="94.5">
      <c r="B174" s="40"/>
      <c r="C174" s="62"/>
      <c r="D174" s="194" t="s">
        <v>166</v>
      </c>
      <c r="E174" s="62"/>
      <c r="F174" s="195" t="s">
        <v>748</v>
      </c>
      <c r="G174" s="62"/>
      <c r="H174" s="62"/>
      <c r="I174" s="155"/>
      <c r="J174" s="62"/>
      <c r="K174" s="62"/>
      <c r="L174" s="60"/>
      <c r="M174" s="196"/>
      <c r="N174" s="41"/>
      <c r="O174" s="41"/>
      <c r="P174" s="41"/>
      <c r="Q174" s="41"/>
      <c r="R174" s="41"/>
      <c r="S174" s="41"/>
      <c r="T174" s="77"/>
      <c r="AT174" s="23" t="s">
        <v>166</v>
      </c>
      <c r="AU174" s="23" t="s">
        <v>89</v>
      </c>
    </row>
    <row r="175" spans="2:65" s="11" customFormat="1" ht="13.5">
      <c r="B175" s="220"/>
      <c r="C175" s="221"/>
      <c r="D175" s="197" t="s">
        <v>260</v>
      </c>
      <c r="E175" s="242" t="s">
        <v>22</v>
      </c>
      <c r="F175" s="243" t="s">
        <v>873</v>
      </c>
      <c r="G175" s="221"/>
      <c r="H175" s="244">
        <v>53</v>
      </c>
      <c r="I175" s="225"/>
      <c r="J175" s="221"/>
      <c r="K175" s="221"/>
      <c r="L175" s="226"/>
      <c r="M175" s="227"/>
      <c r="N175" s="228"/>
      <c r="O175" s="228"/>
      <c r="P175" s="228"/>
      <c r="Q175" s="228"/>
      <c r="R175" s="228"/>
      <c r="S175" s="228"/>
      <c r="T175" s="229"/>
      <c r="AT175" s="230" t="s">
        <v>260</v>
      </c>
      <c r="AU175" s="230" t="s">
        <v>89</v>
      </c>
      <c r="AV175" s="11" t="s">
        <v>89</v>
      </c>
      <c r="AW175" s="11" t="s">
        <v>43</v>
      </c>
      <c r="AX175" s="11" t="s">
        <v>24</v>
      </c>
      <c r="AY175" s="230" t="s">
        <v>159</v>
      </c>
    </row>
    <row r="176" spans="2:65" s="1" customFormat="1" ht="22.5" customHeight="1">
      <c r="B176" s="40"/>
      <c r="C176" s="182" t="s">
        <v>217</v>
      </c>
      <c r="D176" s="182" t="s">
        <v>160</v>
      </c>
      <c r="E176" s="183" t="s">
        <v>750</v>
      </c>
      <c r="F176" s="184" t="s">
        <v>751</v>
      </c>
      <c r="G176" s="185" t="s">
        <v>356</v>
      </c>
      <c r="H176" s="186">
        <v>5</v>
      </c>
      <c r="I176" s="187"/>
      <c r="J176" s="188">
        <f>ROUND(I176*H176,2)</f>
        <v>0</v>
      </c>
      <c r="K176" s="184" t="s">
        <v>164</v>
      </c>
      <c r="L176" s="60"/>
      <c r="M176" s="189" t="s">
        <v>22</v>
      </c>
      <c r="N176" s="190" t="s">
        <v>51</v>
      </c>
      <c r="O176" s="41"/>
      <c r="P176" s="191">
        <f>O176*H176</f>
        <v>0</v>
      </c>
      <c r="Q176" s="191">
        <v>0.46005000000000001</v>
      </c>
      <c r="R176" s="191">
        <f>Q176*H176</f>
        <v>2.3002500000000001</v>
      </c>
      <c r="S176" s="191">
        <v>0</v>
      </c>
      <c r="T176" s="192">
        <f>S176*H176</f>
        <v>0</v>
      </c>
      <c r="AR176" s="23" t="s">
        <v>165</v>
      </c>
      <c r="AT176" s="23" t="s">
        <v>160</v>
      </c>
      <c r="AU176" s="23" t="s">
        <v>89</v>
      </c>
      <c r="AY176" s="23" t="s">
        <v>159</v>
      </c>
      <c r="BE176" s="193">
        <f>IF(N176="základní",J176,0)</f>
        <v>0</v>
      </c>
      <c r="BF176" s="193">
        <f>IF(N176="snížená",J176,0)</f>
        <v>0</v>
      </c>
      <c r="BG176" s="193">
        <f>IF(N176="zákl. přenesená",J176,0)</f>
        <v>0</v>
      </c>
      <c r="BH176" s="193">
        <f>IF(N176="sníž. přenesená",J176,0)</f>
        <v>0</v>
      </c>
      <c r="BI176" s="193">
        <f>IF(N176="nulová",J176,0)</f>
        <v>0</v>
      </c>
      <c r="BJ176" s="23" t="s">
        <v>24</v>
      </c>
      <c r="BK176" s="193">
        <f>ROUND(I176*H176,2)</f>
        <v>0</v>
      </c>
      <c r="BL176" s="23" t="s">
        <v>165</v>
      </c>
      <c r="BM176" s="23" t="s">
        <v>874</v>
      </c>
    </row>
    <row r="177" spans="2:65" s="1" customFormat="1" ht="94.5">
      <c r="B177" s="40"/>
      <c r="C177" s="62"/>
      <c r="D177" s="197" t="s">
        <v>166</v>
      </c>
      <c r="E177" s="62"/>
      <c r="F177" s="198" t="s">
        <v>748</v>
      </c>
      <c r="G177" s="62"/>
      <c r="H177" s="62"/>
      <c r="I177" s="155"/>
      <c r="J177" s="62"/>
      <c r="K177" s="62"/>
      <c r="L177" s="60"/>
      <c r="M177" s="196"/>
      <c r="N177" s="41"/>
      <c r="O177" s="41"/>
      <c r="P177" s="41"/>
      <c r="Q177" s="41"/>
      <c r="R177" s="41"/>
      <c r="S177" s="41"/>
      <c r="T177" s="77"/>
      <c r="AT177" s="23" t="s">
        <v>166</v>
      </c>
      <c r="AU177" s="23" t="s">
        <v>89</v>
      </c>
    </row>
    <row r="178" spans="2:65" s="1" customFormat="1" ht="22.5" customHeight="1">
      <c r="B178" s="40"/>
      <c r="C178" s="182" t="s">
        <v>287</v>
      </c>
      <c r="D178" s="182" t="s">
        <v>160</v>
      </c>
      <c r="E178" s="183" t="s">
        <v>875</v>
      </c>
      <c r="F178" s="184" t="s">
        <v>876</v>
      </c>
      <c r="G178" s="185" t="s">
        <v>356</v>
      </c>
      <c r="H178" s="186">
        <v>5</v>
      </c>
      <c r="I178" s="187"/>
      <c r="J178" s="188">
        <f>ROUND(I178*H178,2)</f>
        <v>0</v>
      </c>
      <c r="K178" s="184" t="s">
        <v>164</v>
      </c>
      <c r="L178" s="60"/>
      <c r="M178" s="189" t="s">
        <v>22</v>
      </c>
      <c r="N178" s="190" t="s">
        <v>51</v>
      </c>
      <c r="O178" s="41"/>
      <c r="P178" s="191">
        <f>O178*H178</f>
        <v>0</v>
      </c>
      <c r="Q178" s="191">
        <v>0</v>
      </c>
      <c r="R178" s="191">
        <f>Q178*H178</f>
        <v>0</v>
      </c>
      <c r="S178" s="191">
        <v>0.1</v>
      </c>
      <c r="T178" s="192">
        <f>S178*H178</f>
        <v>0.5</v>
      </c>
      <c r="AR178" s="23" t="s">
        <v>165</v>
      </c>
      <c r="AT178" s="23" t="s">
        <v>160</v>
      </c>
      <c r="AU178" s="23" t="s">
        <v>89</v>
      </c>
      <c r="AY178" s="23" t="s">
        <v>159</v>
      </c>
      <c r="BE178" s="193">
        <f>IF(N178="základní",J178,0)</f>
        <v>0</v>
      </c>
      <c r="BF178" s="193">
        <f>IF(N178="snížená",J178,0)</f>
        <v>0</v>
      </c>
      <c r="BG178" s="193">
        <f>IF(N178="zákl. přenesená",J178,0)</f>
        <v>0</v>
      </c>
      <c r="BH178" s="193">
        <f>IF(N178="sníž. přenesená",J178,0)</f>
        <v>0</v>
      </c>
      <c r="BI178" s="193">
        <f>IF(N178="nulová",J178,0)</f>
        <v>0</v>
      </c>
      <c r="BJ178" s="23" t="s">
        <v>24</v>
      </c>
      <c r="BK178" s="193">
        <f>ROUND(I178*H178,2)</f>
        <v>0</v>
      </c>
      <c r="BL178" s="23" t="s">
        <v>165</v>
      </c>
      <c r="BM178" s="23" t="s">
        <v>877</v>
      </c>
    </row>
    <row r="179" spans="2:65" s="10" customFormat="1" ht="13.5">
      <c r="B179" s="209"/>
      <c r="C179" s="210"/>
      <c r="D179" s="194" t="s">
        <v>260</v>
      </c>
      <c r="E179" s="211" t="s">
        <v>22</v>
      </c>
      <c r="F179" s="212" t="s">
        <v>878</v>
      </c>
      <c r="G179" s="210"/>
      <c r="H179" s="213" t="s">
        <v>22</v>
      </c>
      <c r="I179" s="214"/>
      <c r="J179" s="210"/>
      <c r="K179" s="210"/>
      <c r="L179" s="215"/>
      <c r="M179" s="216"/>
      <c r="N179" s="217"/>
      <c r="O179" s="217"/>
      <c r="P179" s="217"/>
      <c r="Q179" s="217"/>
      <c r="R179" s="217"/>
      <c r="S179" s="217"/>
      <c r="T179" s="218"/>
      <c r="AT179" s="219" t="s">
        <v>260</v>
      </c>
      <c r="AU179" s="219" t="s">
        <v>89</v>
      </c>
      <c r="AV179" s="10" t="s">
        <v>24</v>
      </c>
      <c r="AW179" s="10" t="s">
        <v>43</v>
      </c>
      <c r="AX179" s="10" t="s">
        <v>80</v>
      </c>
      <c r="AY179" s="219" t="s">
        <v>159</v>
      </c>
    </row>
    <row r="180" spans="2:65" s="11" customFormat="1" ht="13.5">
      <c r="B180" s="220"/>
      <c r="C180" s="221"/>
      <c r="D180" s="197" t="s">
        <v>260</v>
      </c>
      <c r="E180" s="242" t="s">
        <v>22</v>
      </c>
      <c r="F180" s="243" t="s">
        <v>185</v>
      </c>
      <c r="G180" s="221"/>
      <c r="H180" s="244">
        <v>5</v>
      </c>
      <c r="I180" s="225"/>
      <c r="J180" s="221"/>
      <c r="K180" s="221"/>
      <c r="L180" s="226"/>
      <c r="M180" s="227"/>
      <c r="N180" s="228"/>
      <c r="O180" s="228"/>
      <c r="P180" s="228"/>
      <c r="Q180" s="228"/>
      <c r="R180" s="228"/>
      <c r="S180" s="228"/>
      <c r="T180" s="229"/>
      <c r="AT180" s="230" t="s">
        <v>260</v>
      </c>
      <c r="AU180" s="230" t="s">
        <v>89</v>
      </c>
      <c r="AV180" s="11" t="s">
        <v>89</v>
      </c>
      <c r="AW180" s="11" t="s">
        <v>43</v>
      </c>
      <c r="AX180" s="11" t="s">
        <v>24</v>
      </c>
      <c r="AY180" s="230" t="s">
        <v>159</v>
      </c>
    </row>
    <row r="181" spans="2:65" s="1" customFormat="1" ht="31.5" customHeight="1">
      <c r="B181" s="40"/>
      <c r="C181" s="182" t="s">
        <v>222</v>
      </c>
      <c r="D181" s="182" t="s">
        <v>160</v>
      </c>
      <c r="E181" s="183" t="s">
        <v>879</v>
      </c>
      <c r="F181" s="184" t="s">
        <v>880</v>
      </c>
      <c r="G181" s="185" t="s">
        <v>200</v>
      </c>
      <c r="H181" s="186">
        <v>29.657</v>
      </c>
      <c r="I181" s="187"/>
      <c r="J181" s="188">
        <f>ROUND(I181*H181,2)</f>
        <v>0</v>
      </c>
      <c r="K181" s="184" t="s">
        <v>164</v>
      </c>
      <c r="L181" s="60"/>
      <c r="M181" s="189" t="s">
        <v>22</v>
      </c>
      <c r="N181" s="190" t="s">
        <v>51</v>
      </c>
      <c r="O181" s="41"/>
      <c r="P181" s="191">
        <f>O181*H181</f>
        <v>0</v>
      </c>
      <c r="Q181" s="191">
        <v>0</v>
      </c>
      <c r="R181" s="191">
        <f>Q181*H181</f>
        <v>0</v>
      </c>
      <c r="S181" s="191">
        <v>0</v>
      </c>
      <c r="T181" s="192">
        <f>S181*H181</f>
        <v>0</v>
      </c>
      <c r="AR181" s="23" t="s">
        <v>165</v>
      </c>
      <c r="AT181" s="23" t="s">
        <v>160</v>
      </c>
      <c r="AU181" s="23" t="s">
        <v>89</v>
      </c>
      <c r="AY181" s="23" t="s">
        <v>159</v>
      </c>
      <c r="BE181" s="193">
        <f>IF(N181="základní",J181,0)</f>
        <v>0</v>
      </c>
      <c r="BF181" s="193">
        <f>IF(N181="snížená",J181,0)</f>
        <v>0</v>
      </c>
      <c r="BG181" s="193">
        <f>IF(N181="zákl. přenesená",J181,0)</f>
        <v>0</v>
      </c>
      <c r="BH181" s="193">
        <f>IF(N181="sníž. přenesená",J181,0)</f>
        <v>0</v>
      </c>
      <c r="BI181" s="193">
        <f>IF(N181="nulová",J181,0)</f>
        <v>0</v>
      </c>
      <c r="BJ181" s="23" t="s">
        <v>24</v>
      </c>
      <c r="BK181" s="193">
        <f>ROUND(I181*H181,2)</f>
        <v>0</v>
      </c>
      <c r="BL181" s="23" t="s">
        <v>165</v>
      </c>
      <c r="BM181" s="23" t="s">
        <v>881</v>
      </c>
    </row>
    <row r="182" spans="2:65" s="1" customFormat="1" ht="40.5">
      <c r="B182" s="40"/>
      <c r="C182" s="62"/>
      <c r="D182" s="194" t="s">
        <v>166</v>
      </c>
      <c r="E182" s="62"/>
      <c r="F182" s="195" t="s">
        <v>882</v>
      </c>
      <c r="G182" s="62"/>
      <c r="H182" s="62"/>
      <c r="I182" s="155"/>
      <c r="J182" s="62"/>
      <c r="K182" s="62"/>
      <c r="L182" s="60"/>
      <c r="M182" s="196"/>
      <c r="N182" s="41"/>
      <c r="O182" s="41"/>
      <c r="P182" s="41"/>
      <c r="Q182" s="41"/>
      <c r="R182" s="41"/>
      <c r="S182" s="41"/>
      <c r="T182" s="77"/>
      <c r="AT182" s="23" t="s">
        <v>166</v>
      </c>
      <c r="AU182" s="23" t="s">
        <v>89</v>
      </c>
    </row>
    <row r="183" spans="2:65" s="11" customFormat="1" ht="13.5">
      <c r="B183" s="220"/>
      <c r="C183" s="221"/>
      <c r="D183" s="194" t="s">
        <v>260</v>
      </c>
      <c r="E183" s="222" t="s">
        <v>22</v>
      </c>
      <c r="F183" s="223" t="s">
        <v>883</v>
      </c>
      <c r="G183" s="221"/>
      <c r="H183" s="224">
        <v>12.645</v>
      </c>
      <c r="I183" s="225"/>
      <c r="J183" s="221"/>
      <c r="K183" s="221"/>
      <c r="L183" s="226"/>
      <c r="M183" s="227"/>
      <c r="N183" s="228"/>
      <c r="O183" s="228"/>
      <c r="P183" s="228"/>
      <c r="Q183" s="228"/>
      <c r="R183" s="228"/>
      <c r="S183" s="228"/>
      <c r="T183" s="229"/>
      <c r="AT183" s="230" t="s">
        <v>260</v>
      </c>
      <c r="AU183" s="230" t="s">
        <v>89</v>
      </c>
      <c r="AV183" s="11" t="s">
        <v>89</v>
      </c>
      <c r="AW183" s="11" t="s">
        <v>43</v>
      </c>
      <c r="AX183" s="11" t="s">
        <v>80</v>
      </c>
      <c r="AY183" s="230" t="s">
        <v>159</v>
      </c>
    </row>
    <row r="184" spans="2:65" s="11" customFormat="1" ht="13.5">
      <c r="B184" s="220"/>
      <c r="C184" s="221"/>
      <c r="D184" s="194" t="s">
        <v>260</v>
      </c>
      <c r="E184" s="222" t="s">
        <v>22</v>
      </c>
      <c r="F184" s="223" t="s">
        <v>884</v>
      </c>
      <c r="G184" s="221"/>
      <c r="H184" s="224">
        <v>2.4</v>
      </c>
      <c r="I184" s="225"/>
      <c r="J184" s="221"/>
      <c r="K184" s="221"/>
      <c r="L184" s="226"/>
      <c r="M184" s="227"/>
      <c r="N184" s="228"/>
      <c r="O184" s="228"/>
      <c r="P184" s="228"/>
      <c r="Q184" s="228"/>
      <c r="R184" s="228"/>
      <c r="S184" s="228"/>
      <c r="T184" s="229"/>
      <c r="AT184" s="230" t="s">
        <v>260</v>
      </c>
      <c r="AU184" s="230" t="s">
        <v>89</v>
      </c>
      <c r="AV184" s="11" t="s">
        <v>89</v>
      </c>
      <c r="AW184" s="11" t="s">
        <v>43</v>
      </c>
      <c r="AX184" s="11" t="s">
        <v>80</v>
      </c>
      <c r="AY184" s="230" t="s">
        <v>159</v>
      </c>
    </row>
    <row r="185" spans="2:65" s="11" customFormat="1" ht="13.5">
      <c r="B185" s="220"/>
      <c r="C185" s="221"/>
      <c r="D185" s="194" t="s">
        <v>260</v>
      </c>
      <c r="E185" s="222" t="s">
        <v>22</v>
      </c>
      <c r="F185" s="223" t="s">
        <v>885</v>
      </c>
      <c r="G185" s="221"/>
      <c r="H185" s="224">
        <v>14.612</v>
      </c>
      <c r="I185" s="225"/>
      <c r="J185" s="221"/>
      <c r="K185" s="221"/>
      <c r="L185" s="226"/>
      <c r="M185" s="227"/>
      <c r="N185" s="228"/>
      <c r="O185" s="228"/>
      <c r="P185" s="228"/>
      <c r="Q185" s="228"/>
      <c r="R185" s="228"/>
      <c r="S185" s="228"/>
      <c r="T185" s="229"/>
      <c r="AT185" s="230" t="s">
        <v>260</v>
      </c>
      <c r="AU185" s="230" t="s">
        <v>89</v>
      </c>
      <c r="AV185" s="11" t="s">
        <v>89</v>
      </c>
      <c r="AW185" s="11" t="s">
        <v>43</v>
      </c>
      <c r="AX185" s="11" t="s">
        <v>80</v>
      </c>
      <c r="AY185" s="230" t="s">
        <v>159</v>
      </c>
    </row>
    <row r="186" spans="2:65" s="12" customFormat="1" ht="13.5">
      <c r="B186" s="231"/>
      <c r="C186" s="232"/>
      <c r="D186" s="197" t="s">
        <v>260</v>
      </c>
      <c r="E186" s="233" t="s">
        <v>22</v>
      </c>
      <c r="F186" s="234" t="s">
        <v>266</v>
      </c>
      <c r="G186" s="232"/>
      <c r="H186" s="235">
        <v>29.657</v>
      </c>
      <c r="I186" s="236"/>
      <c r="J186" s="232"/>
      <c r="K186" s="232"/>
      <c r="L186" s="237"/>
      <c r="M186" s="238"/>
      <c r="N186" s="239"/>
      <c r="O186" s="239"/>
      <c r="P186" s="239"/>
      <c r="Q186" s="239"/>
      <c r="R186" s="239"/>
      <c r="S186" s="239"/>
      <c r="T186" s="240"/>
      <c r="AT186" s="241" t="s">
        <v>260</v>
      </c>
      <c r="AU186" s="241" t="s">
        <v>89</v>
      </c>
      <c r="AV186" s="12" t="s">
        <v>165</v>
      </c>
      <c r="AW186" s="12" t="s">
        <v>43</v>
      </c>
      <c r="AX186" s="12" t="s">
        <v>24</v>
      </c>
      <c r="AY186" s="241" t="s">
        <v>159</v>
      </c>
    </row>
    <row r="187" spans="2:65" s="1" customFormat="1" ht="22.5" customHeight="1">
      <c r="B187" s="40"/>
      <c r="C187" s="182" t="s">
        <v>298</v>
      </c>
      <c r="D187" s="182" t="s">
        <v>160</v>
      </c>
      <c r="E187" s="183" t="s">
        <v>886</v>
      </c>
      <c r="F187" s="184" t="s">
        <v>887</v>
      </c>
      <c r="G187" s="185" t="s">
        <v>177</v>
      </c>
      <c r="H187" s="186">
        <v>50</v>
      </c>
      <c r="I187" s="187"/>
      <c r="J187" s="188">
        <f>ROUND(I187*H187,2)</f>
        <v>0</v>
      </c>
      <c r="K187" s="184" t="s">
        <v>22</v>
      </c>
      <c r="L187" s="60"/>
      <c r="M187" s="189" t="s">
        <v>22</v>
      </c>
      <c r="N187" s="190" t="s">
        <v>51</v>
      </c>
      <c r="O187" s="41"/>
      <c r="P187" s="191">
        <f>O187*H187</f>
        <v>0</v>
      </c>
      <c r="Q187" s="191">
        <v>0</v>
      </c>
      <c r="R187" s="191">
        <f>Q187*H187</f>
        <v>0</v>
      </c>
      <c r="S187" s="191">
        <v>0</v>
      </c>
      <c r="T187" s="192">
        <f>S187*H187</f>
        <v>0</v>
      </c>
      <c r="AR187" s="23" t="s">
        <v>165</v>
      </c>
      <c r="AT187" s="23" t="s">
        <v>160</v>
      </c>
      <c r="AU187" s="23" t="s">
        <v>89</v>
      </c>
      <c r="AY187" s="23" t="s">
        <v>159</v>
      </c>
      <c r="BE187" s="193">
        <f>IF(N187="základní",J187,0)</f>
        <v>0</v>
      </c>
      <c r="BF187" s="193">
        <f>IF(N187="snížená",J187,0)</f>
        <v>0</v>
      </c>
      <c r="BG187" s="193">
        <f>IF(N187="zákl. přenesená",J187,0)</f>
        <v>0</v>
      </c>
      <c r="BH187" s="193">
        <f>IF(N187="sníž. přenesená",J187,0)</f>
        <v>0</v>
      </c>
      <c r="BI187" s="193">
        <f>IF(N187="nulová",J187,0)</f>
        <v>0</v>
      </c>
      <c r="BJ187" s="23" t="s">
        <v>24</v>
      </c>
      <c r="BK187" s="193">
        <f>ROUND(I187*H187,2)</f>
        <v>0</v>
      </c>
      <c r="BL187" s="23" t="s">
        <v>165</v>
      </c>
      <c r="BM187" s="23" t="s">
        <v>888</v>
      </c>
    </row>
    <row r="188" spans="2:65" s="10" customFormat="1" ht="13.5">
      <c r="B188" s="209"/>
      <c r="C188" s="210"/>
      <c r="D188" s="194" t="s">
        <v>260</v>
      </c>
      <c r="E188" s="211" t="s">
        <v>22</v>
      </c>
      <c r="F188" s="212" t="s">
        <v>889</v>
      </c>
      <c r="G188" s="210"/>
      <c r="H188" s="213" t="s">
        <v>22</v>
      </c>
      <c r="I188" s="214"/>
      <c r="J188" s="210"/>
      <c r="K188" s="210"/>
      <c r="L188" s="215"/>
      <c r="M188" s="216"/>
      <c r="N188" s="217"/>
      <c r="O188" s="217"/>
      <c r="P188" s="217"/>
      <c r="Q188" s="217"/>
      <c r="R188" s="217"/>
      <c r="S188" s="217"/>
      <c r="T188" s="218"/>
      <c r="AT188" s="219" t="s">
        <v>260</v>
      </c>
      <c r="AU188" s="219" t="s">
        <v>89</v>
      </c>
      <c r="AV188" s="10" t="s">
        <v>24</v>
      </c>
      <c r="AW188" s="10" t="s">
        <v>43</v>
      </c>
      <c r="AX188" s="10" t="s">
        <v>80</v>
      </c>
      <c r="AY188" s="219" t="s">
        <v>159</v>
      </c>
    </row>
    <row r="189" spans="2:65" s="11" customFormat="1" ht="13.5">
      <c r="B189" s="220"/>
      <c r="C189" s="221"/>
      <c r="D189" s="194" t="s">
        <v>260</v>
      </c>
      <c r="E189" s="222" t="s">
        <v>22</v>
      </c>
      <c r="F189" s="223" t="s">
        <v>301</v>
      </c>
      <c r="G189" s="221"/>
      <c r="H189" s="224">
        <v>50</v>
      </c>
      <c r="I189" s="225"/>
      <c r="J189" s="221"/>
      <c r="K189" s="221"/>
      <c r="L189" s="226"/>
      <c r="M189" s="227"/>
      <c r="N189" s="228"/>
      <c r="O189" s="228"/>
      <c r="P189" s="228"/>
      <c r="Q189" s="228"/>
      <c r="R189" s="228"/>
      <c r="S189" s="228"/>
      <c r="T189" s="229"/>
      <c r="AT189" s="230" t="s">
        <v>260</v>
      </c>
      <c r="AU189" s="230" t="s">
        <v>89</v>
      </c>
      <c r="AV189" s="11" t="s">
        <v>89</v>
      </c>
      <c r="AW189" s="11" t="s">
        <v>43</v>
      </c>
      <c r="AX189" s="11" t="s">
        <v>80</v>
      </c>
      <c r="AY189" s="230" t="s">
        <v>159</v>
      </c>
    </row>
    <row r="190" spans="2:65" s="12" customFormat="1" ht="13.5">
      <c r="B190" s="231"/>
      <c r="C190" s="232"/>
      <c r="D190" s="197" t="s">
        <v>260</v>
      </c>
      <c r="E190" s="233" t="s">
        <v>22</v>
      </c>
      <c r="F190" s="234" t="s">
        <v>266</v>
      </c>
      <c r="G190" s="232"/>
      <c r="H190" s="235">
        <v>50</v>
      </c>
      <c r="I190" s="236"/>
      <c r="J190" s="232"/>
      <c r="K190" s="232"/>
      <c r="L190" s="237"/>
      <c r="M190" s="238"/>
      <c r="N190" s="239"/>
      <c r="O190" s="239"/>
      <c r="P190" s="239"/>
      <c r="Q190" s="239"/>
      <c r="R190" s="239"/>
      <c r="S190" s="239"/>
      <c r="T190" s="240"/>
      <c r="AT190" s="241" t="s">
        <v>260</v>
      </c>
      <c r="AU190" s="241" t="s">
        <v>89</v>
      </c>
      <c r="AV190" s="12" t="s">
        <v>165</v>
      </c>
      <c r="AW190" s="12" t="s">
        <v>43</v>
      </c>
      <c r="AX190" s="12" t="s">
        <v>24</v>
      </c>
      <c r="AY190" s="241" t="s">
        <v>159</v>
      </c>
    </row>
    <row r="191" spans="2:65" s="1" customFormat="1" ht="22.5" customHeight="1">
      <c r="B191" s="40"/>
      <c r="C191" s="182" t="s">
        <v>228</v>
      </c>
      <c r="D191" s="182" t="s">
        <v>160</v>
      </c>
      <c r="E191" s="183" t="s">
        <v>890</v>
      </c>
      <c r="F191" s="184" t="s">
        <v>891</v>
      </c>
      <c r="G191" s="185" t="s">
        <v>555</v>
      </c>
      <c r="H191" s="186">
        <v>44</v>
      </c>
      <c r="I191" s="187"/>
      <c r="J191" s="188">
        <f>ROUND(I191*H191,2)</f>
        <v>0</v>
      </c>
      <c r="K191" s="184" t="s">
        <v>22</v>
      </c>
      <c r="L191" s="60"/>
      <c r="M191" s="189" t="s">
        <v>22</v>
      </c>
      <c r="N191" s="190" t="s">
        <v>51</v>
      </c>
      <c r="O191" s="41"/>
      <c r="P191" s="191">
        <f>O191*H191</f>
        <v>0</v>
      </c>
      <c r="Q191" s="191">
        <v>0</v>
      </c>
      <c r="R191" s="191">
        <f>Q191*H191</f>
        <v>0</v>
      </c>
      <c r="S191" s="191">
        <v>0</v>
      </c>
      <c r="T191" s="192">
        <f>S191*H191</f>
        <v>0</v>
      </c>
      <c r="AR191" s="23" t="s">
        <v>165</v>
      </c>
      <c r="AT191" s="23" t="s">
        <v>160</v>
      </c>
      <c r="AU191" s="23" t="s">
        <v>89</v>
      </c>
      <c r="AY191" s="23" t="s">
        <v>159</v>
      </c>
      <c r="BE191" s="193">
        <f>IF(N191="základní",J191,0)</f>
        <v>0</v>
      </c>
      <c r="BF191" s="193">
        <f>IF(N191="snížená",J191,0)</f>
        <v>0</v>
      </c>
      <c r="BG191" s="193">
        <f>IF(N191="zákl. přenesená",J191,0)</f>
        <v>0</v>
      </c>
      <c r="BH191" s="193">
        <f>IF(N191="sníž. přenesená",J191,0)</f>
        <v>0</v>
      </c>
      <c r="BI191" s="193">
        <f>IF(N191="nulová",J191,0)</f>
        <v>0</v>
      </c>
      <c r="BJ191" s="23" t="s">
        <v>24</v>
      </c>
      <c r="BK191" s="193">
        <f>ROUND(I191*H191,2)</f>
        <v>0</v>
      </c>
      <c r="BL191" s="23" t="s">
        <v>165</v>
      </c>
      <c r="BM191" s="23" t="s">
        <v>892</v>
      </c>
    </row>
    <row r="192" spans="2:65" s="10" customFormat="1" ht="13.5">
      <c r="B192" s="209"/>
      <c r="C192" s="210"/>
      <c r="D192" s="194" t="s">
        <v>260</v>
      </c>
      <c r="E192" s="211" t="s">
        <v>22</v>
      </c>
      <c r="F192" s="212" t="s">
        <v>893</v>
      </c>
      <c r="G192" s="210"/>
      <c r="H192" s="213" t="s">
        <v>22</v>
      </c>
      <c r="I192" s="214"/>
      <c r="J192" s="210"/>
      <c r="K192" s="210"/>
      <c r="L192" s="215"/>
      <c r="M192" s="216"/>
      <c r="N192" s="217"/>
      <c r="O192" s="217"/>
      <c r="P192" s="217"/>
      <c r="Q192" s="217"/>
      <c r="R192" s="217"/>
      <c r="S192" s="217"/>
      <c r="T192" s="218"/>
      <c r="AT192" s="219" t="s">
        <v>260</v>
      </c>
      <c r="AU192" s="219" t="s">
        <v>89</v>
      </c>
      <c r="AV192" s="10" t="s">
        <v>24</v>
      </c>
      <c r="AW192" s="10" t="s">
        <v>43</v>
      </c>
      <c r="AX192" s="10" t="s">
        <v>80</v>
      </c>
      <c r="AY192" s="219" t="s">
        <v>159</v>
      </c>
    </row>
    <row r="193" spans="2:65" s="11" customFormat="1" ht="13.5">
      <c r="B193" s="220"/>
      <c r="C193" s="221"/>
      <c r="D193" s="194" t="s">
        <v>260</v>
      </c>
      <c r="E193" s="222" t="s">
        <v>22</v>
      </c>
      <c r="F193" s="223" t="s">
        <v>280</v>
      </c>
      <c r="G193" s="221"/>
      <c r="H193" s="224">
        <v>44</v>
      </c>
      <c r="I193" s="225"/>
      <c r="J193" s="221"/>
      <c r="K193" s="221"/>
      <c r="L193" s="226"/>
      <c r="M193" s="227"/>
      <c r="N193" s="228"/>
      <c r="O193" s="228"/>
      <c r="P193" s="228"/>
      <c r="Q193" s="228"/>
      <c r="R193" s="228"/>
      <c r="S193" s="228"/>
      <c r="T193" s="229"/>
      <c r="AT193" s="230" t="s">
        <v>260</v>
      </c>
      <c r="AU193" s="230" t="s">
        <v>89</v>
      </c>
      <c r="AV193" s="11" t="s">
        <v>89</v>
      </c>
      <c r="AW193" s="11" t="s">
        <v>43</v>
      </c>
      <c r="AX193" s="11" t="s">
        <v>80</v>
      </c>
      <c r="AY193" s="230" t="s">
        <v>159</v>
      </c>
    </row>
    <row r="194" spans="2:65" s="12" customFormat="1" ht="13.5">
      <c r="B194" s="231"/>
      <c r="C194" s="232"/>
      <c r="D194" s="197" t="s">
        <v>260</v>
      </c>
      <c r="E194" s="233" t="s">
        <v>22</v>
      </c>
      <c r="F194" s="234" t="s">
        <v>266</v>
      </c>
      <c r="G194" s="232"/>
      <c r="H194" s="235">
        <v>44</v>
      </c>
      <c r="I194" s="236"/>
      <c r="J194" s="232"/>
      <c r="K194" s="232"/>
      <c r="L194" s="237"/>
      <c r="M194" s="238"/>
      <c r="N194" s="239"/>
      <c r="O194" s="239"/>
      <c r="P194" s="239"/>
      <c r="Q194" s="239"/>
      <c r="R194" s="239"/>
      <c r="S194" s="239"/>
      <c r="T194" s="240"/>
      <c r="AT194" s="241" t="s">
        <v>260</v>
      </c>
      <c r="AU194" s="241" t="s">
        <v>89</v>
      </c>
      <c r="AV194" s="12" t="s">
        <v>165</v>
      </c>
      <c r="AW194" s="12" t="s">
        <v>43</v>
      </c>
      <c r="AX194" s="12" t="s">
        <v>24</v>
      </c>
      <c r="AY194" s="241" t="s">
        <v>159</v>
      </c>
    </row>
    <row r="195" spans="2:65" s="1" customFormat="1" ht="31.5" customHeight="1">
      <c r="B195" s="40"/>
      <c r="C195" s="182" t="s">
        <v>307</v>
      </c>
      <c r="D195" s="182" t="s">
        <v>160</v>
      </c>
      <c r="E195" s="183" t="s">
        <v>753</v>
      </c>
      <c r="F195" s="184" t="s">
        <v>754</v>
      </c>
      <c r="G195" s="185" t="s">
        <v>356</v>
      </c>
      <c r="H195" s="186">
        <v>1</v>
      </c>
      <c r="I195" s="187"/>
      <c r="J195" s="188">
        <f>ROUND(I195*H195,2)</f>
        <v>0</v>
      </c>
      <c r="K195" s="184" t="s">
        <v>22</v>
      </c>
      <c r="L195" s="60"/>
      <c r="M195" s="189" t="s">
        <v>22</v>
      </c>
      <c r="N195" s="190" t="s">
        <v>51</v>
      </c>
      <c r="O195" s="41"/>
      <c r="P195" s="191">
        <f>O195*H195</f>
        <v>0</v>
      </c>
      <c r="Q195" s="191">
        <v>0</v>
      </c>
      <c r="R195" s="191">
        <f>Q195*H195</f>
        <v>0</v>
      </c>
      <c r="S195" s="191">
        <v>0</v>
      </c>
      <c r="T195" s="192">
        <f>S195*H195</f>
        <v>0</v>
      </c>
      <c r="AR195" s="23" t="s">
        <v>165</v>
      </c>
      <c r="AT195" s="23" t="s">
        <v>160</v>
      </c>
      <c r="AU195" s="23" t="s">
        <v>89</v>
      </c>
      <c r="AY195" s="23" t="s">
        <v>159</v>
      </c>
      <c r="BE195" s="193">
        <f>IF(N195="základní",J195,0)</f>
        <v>0</v>
      </c>
      <c r="BF195" s="193">
        <f>IF(N195="snížená",J195,0)</f>
        <v>0</v>
      </c>
      <c r="BG195" s="193">
        <f>IF(N195="zákl. přenesená",J195,0)</f>
        <v>0</v>
      </c>
      <c r="BH195" s="193">
        <f>IF(N195="sníž. přenesená",J195,0)</f>
        <v>0</v>
      </c>
      <c r="BI195" s="193">
        <f>IF(N195="nulová",J195,0)</f>
        <v>0</v>
      </c>
      <c r="BJ195" s="23" t="s">
        <v>24</v>
      </c>
      <c r="BK195" s="193">
        <f>ROUND(I195*H195,2)</f>
        <v>0</v>
      </c>
      <c r="BL195" s="23" t="s">
        <v>165</v>
      </c>
      <c r="BM195" s="23" t="s">
        <v>894</v>
      </c>
    </row>
    <row r="196" spans="2:65" s="1" customFormat="1" ht="22.5" customHeight="1">
      <c r="B196" s="40"/>
      <c r="C196" s="182" t="s">
        <v>233</v>
      </c>
      <c r="D196" s="182" t="s">
        <v>160</v>
      </c>
      <c r="E196" s="183" t="s">
        <v>756</v>
      </c>
      <c r="F196" s="184" t="s">
        <v>757</v>
      </c>
      <c r="G196" s="185" t="s">
        <v>356</v>
      </c>
      <c r="H196" s="186">
        <v>3</v>
      </c>
      <c r="I196" s="187"/>
      <c r="J196" s="188">
        <f>ROUND(I196*H196,2)</f>
        <v>0</v>
      </c>
      <c r="K196" s="184" t="s">
        <v>22</v>
      </c>
      <c r="L196" s="60"/>
      <c r="M196" s="189" t="s">
        <v>22</v>
      </c>
      <c r="N196" s="190" t="s">
        <v>51</v>
      </c>
      <c r="O196" s="41"/>
      <c r="P196" s="191">
        <f>O196*H196</f>
        <v>0</v>
      </c>
      <c r="Q196" s="191">
        <v>0</v>
      </c>
      <c r="R196" s="191">
        <f>Q196*H196</f>
        <v>0</v>
      </c>
      <c r="S196" s="191">
        <v>0</v>
      </c>
      <c r="T196" s="192">
        <f>S196*H196</f>
        <v>0</v>
      </c>
      <c r="AR196" s="23" t="s">
        <v>165</v>
      </c>
      <c r="AT196" s="23" t="s">
        <v>160</v>
      </c>
      <c r="AU196" s="23" t="s">
        <v>89</v>
      </c>
      <c r="AY196" s="23" t="s">
        <v>159</v>
      </c>
      <c r="BE196" s="193">
        <f>IF(N196="základní",J196,0)</f>
        <v>0</v>
      </c>
      <c r="BF196" s="193">
        <f>IF(N196="snížená",J196,0)</f>
        <v>0</v>
      </c>
      <c r="BG196" s="193">
        <f>IF(N196="zákl. přenesená",J196,0)</f>
        <v>0</v>
      </c>
      <c r="BH196" s="193">
        <f>IF(N196="sníž. přenesená",J196,0)</f>
        <v>0</v>
      </c>
      <c r="BI196" s="193">
        <f>IF(N196="nulová",J196,0)</f>
        <v>0</v>
      </c>
      <c r="BJ196" s="23" t="s">
        <v>24</v>
      </c>
      <c r="BK196" s="193">
        <f>ROUND(I196*H196,2)</f>
        <v>0</v>
      </c>
      <c r="BL196" s="23" t="s">
        <v>165</v>
      </c>
      <c r="BM196" s="23" t="s">
        <v>895</v>
      </c>
    </row>
    <row r="197" spans="2:65" s="1" customFormat="1" ht="22.5" customHeight="1">
      <c r="B197" s="40"/>
      <c r="C197" s="182" t="s">
        <v>317</v>
      </c>
      <c r="D197" s="182" t="s">
        <v>160</v>
      </c>
      <c r="E197" s="183" t="s">
        <v>896</v>
      </c>
      <c r="F197" s="184" t="s">
        <v>897</v>
      </c>
      <c r="G197" s="185" t="s">
        <v>356</v>
      </c>
      <c r="H197" s="186">
        <v>5</v>
      </c>
      <c r="I197" s="187"/>
      <c r="J197" s="188">
        <f>ROUND(I197*H197,2)</f>
        <v>0</v>
      </c>
      <c r="K197" s="184" t="s">
        <v>22</v>
      </c>
      <c r="L197" s="60"/>
      <c r="M197" s="189" t="s">
        <v>22</v>
      </c>
      <c r="N197" s="190" t="s">
        <v>51</v>
      </c>
      <c r="O197" s="41"/>
      <c r="P197" s="191">
        <f>O197*H197</f>
        <v>0</v>
      </c>
      <c r="Q197" s="191">
        <v>0</v>
      </c>
      <c r="R197" s="191">
        <f>Q197*H197</f>
        <v>0</v>
      </c>
      <c r="S197" s="191">
        <v>0.5</v>
      </c>
      <c r="T197" s="192">
        <f>S197*H197</f>
        <v>2.5</v>
      </c>
      <c r="AR197" s="23" t="s">
        <v>165</v>
      </c>
      <c r="AT197" s="23" t="s">
        <v>160</v>
      </c>
      <c r="AU197" s="23" t="s">
        <v>89</v>
      </c>
      <c r="AY197" s="23" t="s">
        <v>159</v>
      </c>
      <c r="BE197" s="193">
        <f>IF(N197="základní",J197,0)</f>
        <v>0</v>
      </c>
      <c r="BF197" s="193">
        <f>IF(N197="snížená",J197,0)</f>
        <v>0</v>
      </c>
      <c r="BG197" s="193">
        <f>IF(N197="zákl. přenesená",J197,0)</f>
        <v>0</v>
      </c>
      <c r="BH197" s="193">
        <f>IF(N197="sníž. přenesená",J197,0)</f>
        <v>0</v>
      </c>
      <c r="BI197" s="193">
        <f>IF(N197="nulová",J197,0)</f>
        <v>0</v>
      </c>
      <c r="BJ197" s="23" t="s">
        <v>24</v>
      </c>
      <c r="BK197" s="193">
        <f>ROUND(I197*H197,2)</f>
        <v>0</v>
      </c>
      <c r="BL197" s="23" t="s">
        <v>165</v>
      </c>
      <c r="BM197" s="23" t="s">
        <v>898</v>
      </c>
    </row>
    <row r="198" spans="2:65" s="10" customFormat="1" ht="13.5">
      <c r="B198" s="209"/>
      <c r="C198" s="210"/>
      <c r="D198" s="194" t="s">
        <v>260</v>
      </c>
      <c r="E198" s="211" t="s">
        <v>22</v>
      </c>
      <c r="F198" s="212" t="s">
        <v>899</v>
      </c>
      <c r="G198" s="210"/>
      <c r="H198" s="213" t="s">
        <v>22</v>
      </c>
      <c r="I198" s="214"/>
      <c r="J198" s="210"/>
      <c r="K198" s="210"/>
      <c r="L198" s="215"/>
      <c r="M198" s="216"/>
      <c r="N198" s="217"/>
      <c r="O198" s="217"/>
      <c r="P198" s="217"/>
      <c r="Q198" s="217"/>
      <c r="R198" s="217"/>
      <c r="S198" s="217"/>
      <c r="T198" s="218"/>
      <c r="AT198" s="219" t="s">
        <v>260</v>
      </c>
      <c r="AU198" s="219" t="s">
        <v>89</v>
      </c>
      <c r="AV198" s="10" t="s">
        <v>24</v>
      </c>
      <c r="AW198" s="10" t="s">
        <v>43</v>
      </c>
      <c r="AX198" s="10" t="s">
        <v>80</v>
      </c>
      <c r="AY198" s="219" t="s">
        <v>159</v>
      </c>
    </row>
    <row r="199" spans="2:65" s="11" customFormat="1" ht="13.5">
      <c r="B199" s="220"/>
      <c r="C199" s="221"/>
      <c r="D199" s="197" t="s">
        <v>260</v>
      </c>
      <c r="E199" s="242" t="s">
        <v>22</v>
      </c>
      <c r="F199" s="243" t="s">
        <v>185</v>
      </c>
      <c r="G199" s="221"/>
      <c r="H199" s="244">
        <v>5</v>
      </c>
      <c r="I199" s="225"/>
      <c r="J199" s="221"/>
      <c r="K199" s="221"/>
      <c r="L199" s="226"/>
      <c r="M199" s="227"/>
      <c r="N199" s="228"/>
      <c r="O199" s="228"/>
      <c r="P199" s="228"/>
      <c r="Q199" s="228"/>
      <c r="R199" s="228"/>
      <c r="S199" s="228"/>
      <c r="T199" s="229"/>
      <c r="AT199" s="230" t="s">
        <v>260</v>
      </c>
      <c r="AU199" s="230" t="s">
        <v>89</v>
      </c>
      <c r="AV199" s="11" t="s">
        <v>89</v>
      </c>
      <c r="AW199" s="11" t="s">
        <v>43</v>
      </c>
      <c r="AX199" s="11" t="s">
        <v>24</v>
      </c>
      <c r="AY199" s="230" t="s">
        <v>159</v>
      </c>
    </row>
    <row r="200" spans="2:65" s="1" customFormat="1" ht="22.5" customHeight="1">
      <c r="B200" s="40"/>
      <c r="C200" s="182" t="s">
        <v>239</v>
      </c>
      <c r="D200" s="182" t="s">
        <v>160</v>
      </c>
      <c r="E200" s="183" t="s">
        <v>900</v>
      </c>
      <c r="F200" s="184" t="s">
        <v>901</v>
      </c>
      <c r="G200" s="185" t="s">
        <v>177</v>
      </c>
      <c r="H200" s="186">
        <v>52</v>
      </c>
      <c r="I200" s="187"/>
      <c r="J200" s="188">
        <f>ROUND(I200*H200,2)</f>
        <v>0</v>
      </c>
      <c r="K200" s="184" t="s">
        <v>22</v>
      </c>
      <c r="L200" s="60"/>
      <c r="M200" s="189" t="s">
        <v>22</v>
      </c>
      <c r="N200" s="190" t="s">
        <v>51</v>
      </c>
      <c r="O200" s="41"/>
      <c r="P200" s="191">
        <f>O200*H200</f>
        <v>0</v>
      </c>
      <c r="Q200" s="191">
        <v>0</v>
      </c>
      <c r="R200" s="191">
        <f>Q200*H200</f>
        <v>0</v>
      </c>
      <c r="S200" s="191">
        <v>1.0054000000000001</v>
      </c>
      <c r="T200" s="192">
        <f>S200*H200</f>
        <v>52.280800000000006</v>
      </c>
      <c r="AR200" s="23" t="s">
        <v>165</v>
      </c>
      <c r="AT200" s="23" t="s">
        <v>160</v>
      </c>
      <c r="AU200" s="23" t="s">
        <v>89</v>
      </c>
      <c r="AY200" s="23" t="s">
        <v>159</v>
      </c>
      <c r="BE200" s="193">
        <f>IF(N200="základní",J200,0)</f>
        <v>0</v>
      </c>
      <c r="BF200" s="193">
        <f>IF(N200="snížená",J200,0)</f>
        <v>0</v>
      </c>
      <c r="BG200" s="193">
        <f>IF(N200="zákl. přenesená",J200,0)</f>
        <v>0</v>
      </c>
      <c r="BH200" s="193">
        <f>IF(N200="sníž. přenesená",J200,0)</f>
        <v>0</v>
      </c>
      <c r="BI200" s="193">
        <f>IF(N200="nulová",J200,0)</f>
        <v>0</v>
      </c>
      <c r="BJ200" s="23" t="s">
        <v>24</v>
      </c>
      <c r="BK200" s="193">
        <f>ROUND(I200*H200,2)</f>
        <v>0</v>
      </c>
      <c r="BL200" s="23" t="s">
        <v>165</v>
      </c>
      <c r="BM200" s="23" t="s">
        <v>902</v>
      </c>
    </row>
    <row r="201" spans="2:65" s="9" customFormat="1" ht="29.85" customHeight="1">
      <c r="B201" s="168"/>
      <c r="C201" s="169"/>
      <c r="D201" s="170" t="s">
        <v>79</v>
      </c>
      <c r="E201" s="258" t="s">
        <v>204</v>
      </c>
      <c r="F201" s="258" t="s">
        <v>762</v>
      </c>
      <c r="G201" s="169"/>
      <c r="H201" s="169"/>
      <c r="I201" s="172"/>
      <c r="J201" s="259">
        <f>BK201</f>
        <v>0</v>
      </c>
      <c r="K201" s="169"/>
      <c r="L201" s="174"/>
      <c r="M201" s="175"/>
      <c r="N201" s="176"/>
      <c r="O201" s="176"/>
      <c r="P201" s="177">
        <f>SUM(P202:P207)</f>
        <v>0</v>
      </c>
      <c r="Q201" s="176"/>
      <c r="R201" s="177">
        <f>SUM(R202:R207)</f>
        <v>1.8072000000000001E-3</v>
      </c>
      <c r="S201" s="176"/>
      <c r="T201" s="178">
        <f>SUM(T202:T207)</f>
        <v>0</v>
      </c>
      <c r="AR201" s="179" t="s">
        <v>24</v>
      </c>
      <c r="AT201" s="180" t="s">
        <v>79</v>
      </c>
      <c r="AU201" s="180" t="s">
        <v>24</v>
      </c>
      <c r="AY201" s="179" t="s">
        <v>159</v>
      </c>
      <c r="BK201" s="181">
        <f>SUM(BK202:BK207)</f>
        <v>0</v>
      </c>
    </row>
    <row r="202" spans="2:65" s="1" customFormat="1" ht="22.5" customHeight="1">
      <c r="B202" s="40"/>
      <c r="C202" s="182" t="s">
        <v>326</v>
      </c>
      <c r="D202" s="182" t="s">
        <v>160</v>
      </c>
      <c r="E202" s="183" t="s">
        <v>768</v>
      </c>
      <c r="F202" s="184" t="s">
        <v>769</v>
      </c>
      <c r="G202" s="185" t="s">
        <v>177</v>
      </c>
      <c r="H202" s="186">
        <v>60.24</v>
      </c>
      <c r="I202" s="187"/>
      <c r="J202" s="188">
        <f>ROUND(I202*H202,2)</f>
        <v>0</v>
      </c>
      <c r="K202" s="184" t="s">
        <v>164</v>
      </c>
      <c r="L202" s="60"/>
      <c r="M202" s="189" t="s">
        <v>22</v>
      </c>
      <c r="N202" s="190" t="s">
        <v>51</v>
      </c>
      <c r="O202" s="41"/>
      <c r="P202" s="191">
        <f>O202*H202</f>
        <v>0</v>
      </c>
      <c r="Q202" s="191">
        <v>0</v>
      </c>
      <c r="R202" s="191">
        <f>Q202*H202</f>
        <v>0</v>
      </c>
      <c r="S202" s="191">
        <v>0</v>
      </c>
      <c r="T202" s="192">
        <f>S202*H202</f>
        <v>0</v>
      </c>
      <c r="AR202" s="23" t="s">
        <v>165</v>
      </c>
      <c r="AT202" s="23" t="s">
        <v>160</v>
      </c>
      <c r="AU202" s="23" t="s">
        <v>89</v>
      </c>
      <c r="AY202" s="23" t="s">
        <v>159</v>
      </c>
      <c r="BE202" s="193">
        <f>IF(N202="základní",J202,0)</f>
        <v>0</v>
      </c>
      <c r="BF202" s="193">
        <f>IF(N202="snížená",J202,0)</f>
        <v>0</v>
      </c>
      <c r="BG202" s="193">
        <f>IF(N202="zákl. přenesená",J202,0)</f>
        <v>0</v>
      </c>
      <c r="BH202" s="193">
        <f>IF(N202="sníž. přenesená",J202,0)</f>
        <v>0</v>
      </c>
      <c r="BI202" s="193">
        <f>IF(N202="nulová",J202,0)</f>
        <v>0</v>
      </c>
      <c r="BJ202" s="23" t="s">
        <v>24</v>
      </c>
      <c r="BK202" s="193">
        <f>ROUND(I202*H202,2)</f>
        <v>0</v>
      </c>
      <c r="BL202" s="23" t="s">
        <v>165</v>
      </c>
      <c r="BM202" s="23" t="s">
        <v>903</v>
      </c>
    </row>
    <row r="203" spans="2:65" s="1" customFormat="1" ht="27">
      <c r="B203" s="40"/>
      <c r="C203" s="62"/>
      <c r="D203" s="194" t="s">
        <v>166</v>
      </c>
      <c r="E203" s="62"/>
      <c r="F203" s="195" t="s">
        <v>771</v>
      </c>
      <c r="G203" s="62"/>
      <c r="H203" s="62"/>
      <c r="I203" s="155"/>
      <c r="J203" s="62"/>
      <c r="K203" s="62"/>
      <c r="L203" s="60"/>
      <c r="M203" s="196"/>
      <c r="N203" s="41"/>
      <c r="O203" s="41"/>
      <c r="P203" s="41"/>
      <c r="Q203" s="41"/>
      <c r="R203" s="41"/>
      <c r="S203" s="41"/>
      <c r="T203" s="77"/>
      <c r="AT203" s="23" t="s">
        <v>166</v>
      </c>
      <c r="AU203" s="23" t="s">
        <v>89</v>
      </c>
    </row>
    <row r="204" spans="2:65" s="11" customFormat="1" ht="13.5">
      <c r="B204" s="220"/>
      <c r="C204" s="221"/>
      <c r="D204" s="197" t="s">
        <v>260</v>
      </c>
      <c r="E204" s="242" t="s">
        <v>22</v>
      </c>
      <c r="F204" s="243" t="s">
        <v>904</v>
      </c>
      <c r="G204" s="221"/>
      <c r="H204" s="244">
        <v>60.24</v>
      </c>
      <c r="I204" s="225"/>
      <c r="J204" s="221"/>
      <c r="K204" s="221"/>
      <c r="L204" s="226"/>
      <c r="M204" s="227"/>
      <c r="N204" s="228"/>
      <c r="O204" s="228"/>
      <c r="P204" s="228"/>
      <c r="Q204" s="228"/>
      <c r="R204" s="228"/>
      <c r="S204" s="228"/>
      <c r="T204" s="229"/>
      <c r="AT204" s="230" t="s">
        <v>260</v>
      </c>
      <c r="AU204" s="230" t="s">
        <v>89</v>
      </c>
      <c r="AV204" s="11" t="s">
        <v>89</v>
      </c>
      <c r="AW204" s="11" t="s">
        <v>43</v>
      </c>
      <c r="AX204" s="11" t="s">
        <v>24</v>
      </c>
      <c r="AY204" s="230" t="s">
        <v>159</v>
      </c>
    </row>
    <row r="205" spans="2:65" s="1" customFormat="1" ht="22.5" customHeight="1">
      <c r="B205" s="40"/>
      <c r="C205" s="182" t="s">
        <v>242</v>
      </c>
      <c r="D205" s="182" t="s">
        <v>160</v>
      </c>
      <c r="E205" s="183" t="s">
        <v>772</v>
      </c>
      <c r="F205" s="184" t="s">
        <v>773</v>
      </c>
      <c r="G205" s="185" t="s">
        <v>177</v>
      </c>
      <c r="H205" s="186">
        <v>60.24</v>
      </c>
      <c r="I205" s="187"/>
      <c r="J205" s="188">
        <f>ROUND(I205*H205,2)</f>
        <v>0</v>
      </c>
      <c r="K205" s="184" t="s">
        <v>164</v>
      </c>
      <c r="L205" s="60"/>
      <c r="M205" s="189" t="s">
        <v>22</v>
      </c>
      <c r="N205" s="190" t="s">
        <v>51</v>
      </c>
      <c r="O205" s="41"/>
      <c r="P205" s="191">
        <f>O205*H205</f>
        <v>0</v>
      </c>
      <c r="Q205" s="191">
        <v>3.0000000000000001E-5</v>
      </c>
      <c r="R205" s="191">
        <f>Q205*H205</f>
        <v>1.8072000000000001E-3</v>
      </c>
      <c r="S205" s="191">
        <v>0</v>
      </c>
      <c r="T205" s="192">
        <f>S205*H205</f>
        <v>0</v>
      </c>
      <c r="AR205" s="23" t="s">
        <v>165</v>
      </c>
      <c r="AT205" s="23" t="s">
        <v>160</v>
      </c>
      <c r="AU205" s="23" t="s">
        <v>89</v>
      </c>
      <c r="AY205" s="23" t="s">
        <v>159</v>
      </c>
      <c r="BE205" s="193">
        <f>IF(N205="základní",J205,0)</f>
        <v>0</v>
      </c>
      <c r="BF205" s="193">
        <f>IF(N205="snížená",J205,0)</f>
        <v>0</v>
      </c>
      <c r="BG205" s="193">
        <f>IF(N205="zákl. přenesená",J205,0)</f>
        <v>0</v>
      </c>
      <c r="BH205" s="193">
        <f>IF(N205="sníž. přenesená",J205,0)</f>
        <v>0</v>
      </c>
      <c r="BI205" s="193">
        <f>IF(N205="nulová",J205,0)</f>
        <v>0</v>
      </c>
      <c r="BJ205" s="23" t="s">
        <v>24</v>
      </c>
      <c r="BK205" s="193">
        <f>ROUND(I205*H205,2)</f>
        <v>0</v>
      </c>
      <c r="BL205" s="23" t="s">
        <v>165</v>
      </c>
      <c r="BM205" s="23" t="s">
        <v>905</v>
      </c>
    </row>
    <row r="206" spans="2:65" s="1" customFormat="1" ht="27">
      <c r="B206" s="40"/>
      <c r="C206" s="62"/>
      <c r="D206" s="194" t="s">
        <v>166</v>
      </c>
      <c r="E206" s="62"/>
      <c r="F206" s="195" t="s">
        <v>771</v>
      </c>
      <c r="G206" s="62"/>
      <c r="H206" s="62"/>
      <c r="I206" s="155"/>
      <c r="J206" s="62"/>
      <c r="K206" s="62"/>
      <c r="L206" s="60"/>
      <c r="M206" s="196"/>
      <c r="N206" s="41"/>
      <c r="O206" s="41"/>
      <c r="P206" s="41"/>
      <c r="Q206" s="41"/>
      <c r="R206" s="41"/>
      <c r="S206" s="41"/>
      <c r="T206" s="77"/>
      <c r="AT206" s="23" t="s">
        <v>166</v>
      </c>
      <c r="AU206" s="23" t="s">
        <v>89</v>
      </c>
    </row>
    <row r="207" spans="2:65" s="11" customFormat="1" ht="13.5">
      <c r="B207" s="220"/>
      <c r="C207" s="221"/>
      <c r="D207" s="194" t="s">
        <v>260</v>
      </c>
      <c r="E207" s="222" t="s">
        <v>22</v>
      </c>
      <c r="F207" s="223" t="s">
        <v>904</v>
      </c>
      <c r="G207" s="221"/>
      <c r="H207" s="224">
        <v>60.24</v>
      </c>
      <c r="I207" s="225"/>
      <c r="J207" s="221"/>
      <c r="K207" s="221"/>
      <c r="L207" s="226"/>
      <c r="M207" s="227"/>
      <c r="N207" s="228"/>
      <c r="O207" s="228"/>
      <c r="P207" s="228"/>
      <c r="Q207" s="228"/>
      <c r="R207" s="228"/>
      <c r="S207" s="228"/>
      <c r="T207" s="229"/>
      <c r="AT207" s="230" t="s">
        <v>260</v>
      </c>
      <c r="AU207" s="230" t="s">
        <v>89</v>
      </c>
      <c r="AV207" s="11" t="s">
        <v>89</v>
      </c>
      <c r="AW207" s="11" t="s">
        <v>43</v>
      </c>
      <c r="AX207" s="11" t="s">
        <v>24</v>
      </c>
      <c r="AY207" s="230" t="s">
        <v>159</v>
      </c>
    </row>
    <row r="208" spans="2:65" s="9" customFormat="1" ht="29.85" customHeight="1">
      <c r="B208" s="168"/>
      <c r="C208" s="169"/>
      <c r="D208" s="170" t="s">
        <v>79</v>
      </c>
      <c r="E208" s="258" t="s">
        <v>775</v>
      </c>
      <c r="F208" s="258" t="s">
        <v>776</v>
      </c>
      <c r="G208" s="169"/>
      <c r="H208" s="169"/>
      <c r="I208" s="172"/>
      <c r="J208" s="259">
        <f>BK208</f>
        <v>0</v>
      </c>
      <c r="K208" s="169"/>
      <c r="L208" s="174"/>
      <c r="M208" s="175"/>
      <c r="N208" s="176"/>
      <c r="O208" s="176"/>
      <c r="P208" s="177">
        <f>SUM(P209:P215)</f>
        <v>0</v>
      </c>
      <c r="Q208" s="176"/>
      <c r="R208" s="177">
        <f>SUM(R209:R215)</f>
        <v>0</v>
      </c>
      <c r="S208" s="176"/>
      <c r="T208" s="178">
        <f>SUM(T209:T215)</f>
        <v>0</v>
      </c>
      <c r="AR208" s="179" t="s">
        <v>24</v>
      </c>
      <c r="AT208" s="180" t="s">
        <v>79</v>
      </c>
      <c r="AU208" s="180" t="s">
        <v>24</v>
      </c>
      <c r="AY208" s="179" t="s">
        <v>159</v>
      </c>
      <c r="BK208" s="181">
        <f>SUM(BK209:BK215)</f>
        <v>0</v>
      </c>
    </row>
    <row r="209" spans="2:65" s="1" customFormat="1" ht="31.5" customHeight="1">
      <c r="B209" s="40"/>
      <c r="C209" s="182" t="s">
        <v>333</v>
      </c>
      <c r="D209" s="182" t="s">
        <v>160</v>
      </c>
      <c r="E209" s="183" t="s">
        <v>433</v>
      </c>
      <c r="F209" s="184" t="s">
        <v>434</v>
      </c>
      <c r="G209" s="185" t="s">
        <v>430</v>
      </c>
      <c r="H209" s="186">
        <v>71.561999999999998</v>
      </c>
      <c r="I209" s="187"/>
      <c r="J209" s="188">
        <f>ROUND(I209*H209,2)</f>
        <v>0</v>
      </c>
      <c r="K209" s="184" t="s">
        <v>164</v>
      </c>
      <c r="L209" s="60"/>
      <c r="M209" s="189" t="s">
        <v>22</v>
      </c>
      <c r="N209" s="190" t="s">
        <v>51</v>
      </c>
      <c r="O209" s="41"/>
      <c r="P209" s="191">
        <f>O209*H209</f>
        <v>0</v>
      </c>
      <c r="Q209" s="191">
        <v>0</v>
      </c>
      <c r="R209" s="191">
        <f>Q209*H209</f>
        <v>0</v>
      </c>
      <c r="S209" s="191">
        <v>0</v>
      </c>
      <c r="T209" s="192">
        <f>S209*H209</f>
        <v>0</v>
      </c>
      <c r="AR209" s="23" t="s">
        <v>165</v>
      </c>
      <c r="AT209" s="23" t="s">
        <v>160</v>
      </c>
      <c r="AU209" s="23" t="s">
        <v>89</v>
      </c>
      <c r="AY209" s="23" t="s">
        <v>159</v>
      </c>
      <c r="BE209" s="193">
        <f>IF(N209="základní",J209,0)</f>
        <v>0</v>
      </c>
      <c r="BF209" s="193">
        <f>IF(N209="snížená",J209,0)</f>
        <v>0</v>
      </c>
      <c r="BG209" s="193">
        <f>IF(N209="zákl. přenesená",J209,0)</f>
        <v>0</v>
      </c>
      <c r="BH209" s="193">
        <f>IF(N209="sníž. přenesená",J209,0)</f>
        <v>0</v>
      </c>
      <c r="BI209" s="193">
        <f>IF(N209="nulová",J209,0)</f>
        <v>0</v>
      </c>
      <c r="BJ209" s="23" t="s">
        <v>24</v>
      </c>
      <c r="BK209" s="193">
        <f>ROUND(I209*H209,2)</f>
        <v>0</v>
      </c>
      <c r="BL209" s="23" t="s">
        <v>165</v>
      </c>
      <c r="BM209" s="23" t="s">
        <v>906</v>
      </c>
    </row>
    <row r="210" spans="2:65" s="1" customFormat="1" ht="94.5">
      <c r="B210" s="40"/>
      <c r="C210" s="62"/>
      <c r="D210" s="197" t="s">
        <v>166</v>
      </c>
      <c r="E210" s="62"/>
      <c r="F210" s="198" t="s">
        <v>436</v>
      </c>
      <c r="G210" s="62"/>
      <c r="H210" s="62"/>
      <c r="I210" s="155"/>
      <c r="J210" s="62"/>
      <c r="K210" s="62"/>
      <c r="L210" s="60"/>
      <c r="M210" s="196"/>
      <c r="N210" s="41"/>
      <c r="O210" s="41"/>
      <c r="P210" s="41"/>
      <c r="Q210" s="41"/>
      <c r="R210" s="41"/>
      <c r="S210" s="41"/>
      <c r="T210" s="77"/>
      <c r="AT210" s="23" t="s">
        <v>166</v>
      </c>
      <c r="AU210" s="23" t="s">
        <v>89</v>
      </c>
    </row>
    <row r="211" spans="2:65" s="1" customFormat="1" ht="31.5" customHeight="1">
      <c r="B211" s="40"/>
      <c r="C211" s="182" t="s">
        <v>247</v>
      </c>
      <c r="D211" s="182" t="s">
        <v>160</v>
      </c>
      <c r="E211" s="183" t="s">
        <v>439</v>
      </c>
      <c r="F211" s="184" t="s">
        <v>440</v>
      </c>
      <c r="G211" s="185" t="s">
        <v>430</v>
      </c>
      <c r="H211" s="186">
        <v>2146.86</v>
      </c>
      <c r="I211" s="187"/>
      <c r="J211" s="188">
        <f>ROUND(I211*H211,2)</f>
        <v>0</v>
      </c>
      <c r="K211" s="184" t="s">
        <v>164</v>
      </c>
      <c r="L211" s="60"/>
      <c r="M211" s="189" t="s">
        <v>22</v>
      </c>
      <c r="N211" s="190" t="s">
        <v>51</v>
      </c>
      <c r="O211" s="41"/>
      <c r="P211" s="191">
        <f>O211*H211</f>
        <v>0</v>
      </c>
      <c r="Q211" s="191">
        <v>0</v>
      </c>
      <c r="R211" s="191">
        <f>Q211*H211</f>
        <v>0</v>
      </c>
      <c r="S211" s="191">
        <v>0</v>
      </c>
      <c r="T211" s="192">
        <f>S211*H211</f>
        <v>0</v>
      </c>
      <c r="AR211" s="23" t="s">
        <v>165</v>
      </c>
      <c r="AT211" s="23" t="s">
        <v>160</v>
      </c>
      <c r="AU211" s="23" t="s">
        <v>89</v>
      </c>
      <c r="AY211" s="23" t="s">
        <v>159</v>
      </c>
      <c r="BE211" s="193">
        <f>IF(N211="základní",J211,0)</f>
        <v>0</v>
      </c>
      <c r="BF211" s="193">
        <f>IF(N211="snížená",J211,0)</f>
        <v>0</v>
      </c>
      <c r="BG211" s="193">
        <f>IF(N211="zákl. přenesená",J211,0)</f>
        <v>0</v>
      </c>
      <c r="BH211" s="193">
        <f>IF(N211="sníž. přenesená",J211,0)</f>
        <v>0</v>
      </c>
      <c r="BI211" s="193">
        <f>IF(N211="nulová",J211,0)</f>
        <v>0</v>
      </c>
      <c r="BJ211" s="23" t="s">
        <v>24</v>
      </c>
      <c r="BK211" s="193">
        <f>ROUND(I211*H211,2)</f>
        <v>0</v>
      </c>
      <c r="BL211" s="23" t="s">
        <v>165</v>
      </c>
      <c r="BM211" s="23" t="s">
        <v>907</v>
      </c>
    </row>
    <row r="212" spans="2:65" s="1" customFormat="1" ht="94.5">
      <c r="B212" s="40"/>
      <c r="C212" s="62"/>
      <c r="D212" s="194" t="s">
        <v>166</v>
      </c>
      <c r="E212" s="62"/>
      <c r="F212" s="195" t="s">
        <v>436</v>
      </c>
      <c r="G212" s="62"/>
      <c r="H212" s="62"/>
      <c r="I212" s="155"/>
      <c r="J212" s="62"/>
      <c r="K212" s="62"/>
      <c r="L212" s="60"/>
      <c r="M212" s="196"/>
      <c r="N212" s="41"/>
      <c r="O212" s="41"/>
      <c r="P212" s="41"/>
      <c r="Q212" s="41"/>
      <c r="R212" s="41"/>
      <c r="S212" s="41"/>
      <c r="T212" s="77"/>
      <c r="AT212" s="23" t="s">
        <v>166</v>
      </c>
      <c r="AU212" s="23" t="s">
        <v>89</v>
      </c>
    </row>
    <row r="213" spans="2:65" s="11" customFormat="1" ht="13.5">
      <c r="B213" s="220"/>
      <c r="C213" s="221"/>
      <c r="D213" s="197" t="s">
        <v>260</v>
      </c>
      <c r="E213" s="221"/>
      <c r="F213" s="243" t="s">
        <v>908</v>
      </c>
      <c r="G213" s="221"/>
      <c r="H213" s="244">
        <v>2146.86</v>
      </c>
      <c r="I213" s="225"/>
      <c r="J213" s="221"/>
      <c r="K213" s="221"/>
      <c r="L213" s="226"/>
      <c r="M213" s="227"/>
      <c r="N213" s="228"/>
      <c r="O213" s="228"/>
      <c r="P213" s="228"/>
      <c r="Q213" s="228"/>
      <c r="R213" s="228"/>
      <c r="S213" s="228"/>
      <c r="T213" s="229"/>
      <c r="AT213" s="230" t="s">
        <v>260</v>
      </c>
      <c r="AU213" s="230" t="s">
        <v>89</v>
      </c>
      <c r="AV213" s="11" t="s">
        <v>89</v>
      </c>
      <c r="AW213" s="11" t="s">
        <v>6</v>
      </c>
      <c r="AX213" s="11" t="s">
        <v>24</v>
      </c>
      <c r="AY213" s="230" t="s">
        <v>159</v>
      </c>
    </row>
    <row r="214" spans="2:65" s="1" customFormat="1" ht="31.5" customHeight="1">
      <c r="B214" s="40"/>
      <c r="C214" s="182" t="s">
        <v>342</v>
      </c>
      <c r="D214" s="182" t="s">
        <v>160</v>
      </c>
      <c r="E214" s="183" t="s">
        <v>780</v>
      </c>
      <c r="F214" s="184" t="s">
        <v>909</v>
      </c>
      <c r="G214" s="185" t="s">
        <v>430</v>
      </c>
      <c r="H214" s="186">
        <v>71.561999999999998</v>
      </c>
      <c r="I214" s="187"/>
      <c r="J214" s="188">
        <f>ROUND(I214*H214,2)</f>
        <v>0</v>
      </c>
      <c r="K214" s="184" t="s">
        <v>164</v>
      </c>
      <c r="L214" s="60"/>
      <c r="M214" s="189" t="s">
        <v>22</v>
      </c>
      <c r="N214" s="190" t="s">
        <v>51</v>
      </c>
      <c r="O214" s="41"/>
      <c r="P214" s="191">
        <f>O214*H214</f>
        <v>0</v>
      </c>
      <c r="Q214" s="191">
        <v>0</v>
      </c>
      <c r="R214" s="191">
        <f>Q214*H214</f>
        <v>0</v>
      </c>
      <c r="S214" s="191">
        <v>0</v>
      </c>
      <c r="T214" s="192">
        <f>S214*H214</f>
        <v>0</v>
      </c>
      <c r="AR214" s="23" t="s">
        <v>165</v>
      </c>
      <c r="AT214" s="23" t="s">
        <v>160</v>
      </c>
      <c r="AU214" s="23" t="s">
        <v>89</v>
      </c>
      <c r="AY214" s="23" t="s">
        <v>159</v>
      </c>
      <c r="BE214" s="193">
        <f>IF(N214="základní",J214,0)</f>
        <v>0</v>
      </c>
      <c r="BF214" s="193">
        <f>IF(N214="snížená",J214,0)</f>
        <v>0</v>
      </c>
      <c r="BG214" s="193">
        <f>IF(N214="zákl. přenesená",J214,0)</f>
        <v>0</v>
      </c>
      <c r="BH214" s="193">
        <f>IF(N214="sníž. přenesená",J214,0)</f>
        <v>0</v>
      </c>
      <c r="BI214" s="193">
        <f>IF(N214="nulová",J214,0)</f>
        <v>0</v>
      </c>
      <c r="BJ214" s="23" t="s">
        <v>24</v>
      </c>
      <c r="BK214" s="193">
        <f>ROUND(I214*H214,2)</f>
        <v>0</v>
      </c>
      <c r="BL214" s="23" t="s">
        <v>165</v>
      </c>
      <c r="BM214" s="23" t="s">
        <v>910</v>
      </c>
    </row>
    <row r="215" spans="2:65" s="1" customFormat="1" ht="67.5">
      <c r="B215" s="40"/>
      <c r="C215" s="62"/>
      <c r="D215" s="194" t="s">
        <v>166</v>
      </c>
      <c r="E215" s="62"/>
      <c r="F215" s="195" t="s">
        <v>455</v>
      </c>
      <c r="G215" s="62"/>
      <c r="H215" s="62"/>
      <c r="I215" s="155"/>
      <c r="J215" s="62"/>
      <c r="K215" s="62"/>
      <c r="L215" s="60"/>
      <c r="M215" s="196"/>
      <c r="N215" s="41"/>
      <c r="O215" s="41"/>
      <c r="P215" s="41"/>
      <c r="Q215" s="41"/>
      <c r="R215" s="41"/>
      <c r="S215" s="41"/>
      <c r="T215" s="77"/>
      <c r="AT215" s="23" t="s">
        <v>166</v>
      </c>
      <c r="AU215" s="23" t="s">
        <v>89</v>
      </c>
    </row>
    <row r="216" spans="2:65" s="9" customFormat="1" ht="29.85" customHeight="1">
      <c r="B216" s="168"/>
      <c r="C216" s="169"/>
      <c r="D216" s="170" t="s">
        <v>79</v>
      </c>
      <c r="E216" s="258" t="s">
        <v>786</v>
      </c>
      <c r="F216" s="258" t="s">
        <v>787</v>
      </c>
      <c r="G216" s="169"/>
      <c r="H216" s="169"/>
      <c r="I216" s="172"/>
      <c r="J216" s="259">
        <f>BK216</f>
        <v>0</v>
      </c>
      <c r="K216" s="169"/>
      <c r="L216" s="174"/>
      <c r="M216" s="175"/>
      <c r="N216" s="176"/>
      <c r="O216" s="176"/>
      <c r="P216" s="177">
        <f>SUM(P217:P218)</f>
        <v>0</v>
      </c>
      <c r="Q216" s="176"/>
      <c r="R216" s="177">
        <f>SUM(R217:R218)</f>
        <v>0</v>
      </c>
      <c r="S216" s="176"/>
      <c r="T216" s="178">
        <f>SUM(T217:T218)</f>
        <v>0</v>
      </c>
      <c r="AR216" s="179" t="s">
        <v>24</v>
      </c>
      <c r="AT216" s="180" t="s">
        <v>79</v>
      </c>
      <c r="AU216" s="180" t="s">
        <v>24</v>
      </c>
      <c r="AY216" s="179" t="s">
        <v>159</v>
      </c>
      <c r="BK216" s="181">
        <f>SUM(BK217:BK218)</f>
        <v>0</v>
      </c>
    </row>
    <row r="217" spans="2:65" s="1" customFormat="1" ht="31.5" customHeight="1">
      <c r="B217" s="40"/>
      <c r="C217" s="182" t="s">
        <v>252</v>
      </c>
      <c r="D217" s="182" t="s">
        <v>160</v>
      </c>
      <c r="E217" s="183" t="s">
        <v>911</v>
      </c>
      <c r="F217" s="184" t="s">
        <v>912</v>
      </c>
      <c r="G217" s="185" t="s">
        <v>430</v>
      </c>
      <c r="H217" s="186">
        <v>9.2110000000000003</v>
      </c>
      <c r="I217" s="187"/>
      <c r="J217" s="188">
        <f>ROUND(I217*H217,2)</f>
        <v>0</v>
      </c>
      <c r="K217" s="184" t="s">
        <v>164</v>
      </c>
      <c r="L217" s="60"/>
      <c r="M217" s="189" t="s">
        <v>22</v>
      </c>
      <c r="N217" s="190" t="s">
        <v>51</v>
      </c>
      <c r="O217" s="41"/>
      <c r="P217" s="191">
        <f>O217*H217</f>
        <v>0</v>
      </c>
      <c r="Q217" s="191">
        <v>0</v>
      </c>
      <c r="R217" s="191">
        <f>Q217*H217</f>
        <v>0</v>
      </c>
      <c r="S217" s="191">
        <v>0</v>
      </c>
      <c r="T217" s="192">
        <f>S217*H217</f>
        <v>0</v>
      </c>
      <c r="AR217" s="23" t="s">
        <v>165</v>
      </c>
      <c r="AT217" s="23" t="s">
        <v>160</v>
      </c>
      <c r="AU217" s="23" t="s">
        <v>89</v>
      </c>
      <c r="AY217" s="23" t="s">
        <v>159</v>
      </c>
      <c r="BE217" s="193">
        <f>IF(N217="základní",J217,0)</f>
        <v>0</v>
      </c>
      <c r="BF217" s="193">
        <f>IF(N217="snížená",J217,0)</f>
        <v>0</v>
      </c>
      <c r="BG217" s="193">
        <f>IF(N217="zákl. přenesená",J217,0)</f>
        <v>0</v>
      </c>
      <c r="BH217" s="193">
        <f>IF(N217="sníž. přenesená",J217,0)</f>
        <v>0</v>
      </c>
      <c r="BI217" s="193">
        <f>IF(N217="nulová",J217,0)</f>
        <v>0</v>
      </c>
      <c r="BJ217" s="23" t="s">
        <v>24</v>
      </c>
      <c r="BK217" s="193">
        <f>ROUND(I217*H217,2)</f>
        <v>0</v>
      </c>
      <c r="BL217" s="23" t="s">
        <v>165</v>
      </c>
      <c r="BM217" s="23" t="s">
        <v>913</v>
      </c>
    </row>
    <row r="218" spans="2:65" s="1" customFormat="1" ht="54">
      <c r="B218" s="40"/>
      <c r="C218" s="62"/>
      <c r="D218" s="194" t="s">
        <v>166</v>
      </c>
      <c r="E218" s="62"/>
      <c r="F218" s="195" t="s">
        <v>914</v>
      </c>
      <c r="G218" s="62"/>
      <c r="H218" s="62"/>
      <c r="I218" s="155"/>
      <c r="J218" s="62"/>
      <c r="K218" s="62"/>
      <c r="L218" s="60"/>
      <c r="M218" s="245"/>
      <c r="N218" s="246"/>
      <c r="O218" s="246"/>
      <c r="P218" s="246"/>
      <c r="Q218" s="246"/>
      <c r="R218" s="246"/>
      <c r="S218" s="246"/>
      <c r="T218" s="247"/>
      <c r="AT218" s="23" t="s">
        <v>166</v>
      </c>
      <c r="AU218" s="23" t="s">
        <v>89</v>
      </c>
    </row>
    <row r="219" spans="2:65" s="1" customFormat="1" ht="6.95" customHeight="1">
      <c r="B219" s="55"/>
      <c r="C219" s="56"/>
      <c r="D219" s="56"/>
      <c r="E219" s="56"/>
      <c r="F219" s="56"/>
      <c r="G219" s="56"/>
      <c r="H219" s="56"/>
      <c r="I219" s="138"/>
      <c r="J219" s="56"/>
      <c r="K219" s="56"/>
      <c r="L219" s="60"/>
    </row>
  </sheetData>
  <sheetProtection password="CC35" sheet="1" objects="1" scenarios="1" formatCells="0" formatColumns="0" formatRows="0" sort="0" autoFilter="0"/>
  <autoFilter ref="C82:K218"/>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6"/>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101</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915</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ROUND(SUM(BE83:BE215), 2)</f>
        <v>0</v>
      </c>
      <c r="G30" s="41"/>
      <c r="H30" s="41"/>
      <c r="I30" s="130">
        <v>0.21</v>
      </c>
      <c r="J30" s="129">
        <f>ROUND(ROUND((SUM(BE83:BE215)), 2)*I30, 2)</f>
        <v>0</v>
      </c>
      <c r="K30" s="44"/>
    </row>
    <row r="31" spans="2:11" s="1" customFormat="1" ht="14.45" customHeight="1">
      <c r="B31" s="40"/>
      <c r="C31" s="41"/>
      <c r="D31" s="41"/>
      <c r="E31" s="48" t="s">
        <v>52</v>
      </c>
      <c r="F31" s="129">
        <f>ROUND(SUM(BF83:BF215), 2)</f>
        <v>0</v>
      </c>
      <c r="G31" s="41"/>
      <c r="H31" s="41"/>
      <c r="I31" s="130">
        <v>0.15</v>
      </c>
      <c r="J31" s="129">
        <f>ROUND(ROUND((SUM(BF83:BF215)), 2)*I31, 2)</f>
        <v>0</v>
      </c>
      <c r="K31" s="44"/>
    </row>
    <row r="32" spans="2:11" s="1" customFormat="1" ht="14.45" hidden="1" customHeight="1">
      <c r="B32" s="40"/>
      <c r="C32" s="41"/>
      <c r="D32" s="41"/>
      <c r="E32" s="48" t="s">
        <v>53</v>
      </c>
      <c r="F32" s="129">
        <f>ROUND(SUM(BG83:BG215), 2)</f>
        <v>0</v>
      </c>
      <c r="G32" s="41"/>
      <c r="H32" s="41"/>
      <c r="I32" s="130">
        <v>0.21</v>
      </c>
      <c r="J32" s="129">
        <v>0</v>
      </c>
      <c r="K32" s="44"/>
    </row>
    <row r="33" spans="2:11" s="1" customFormat="1" ht="14.45" hidden="1" customHeight="1">
      <c r="B33" s="40"/>
      <c r="C33" s="41"/>
      <c r="D33" s="41"/>
      <c r="E33" s="48" t="s">
        <v>54</v>
      </c>
      <c r="F33" s="129">
        <f>ROUND(SUM(BH83:BH215), 2)</f>
        <v>0</v>
      </c>
      <c r="G33" s="41"/>
      <c r="H33" s="41"/>
      <c r="I33" s="130">
        <v>0.15</v>
      </c>
      <c r="J33" s="129">
        <v>0</v>
      </c>
      <c r="K33" s="44"/>
    </row>
    <row r="34" spans="2:11" s="1" customFormat="1" ht="14.45" hidden="1" customHeight="1">
      <c r="B34" s="40"/>
      <c r="C34" s="41"/>
      <c r="D34" s="41"/>
      <c r="E34" s="48" t="s">
        <v>55</v>
      </c>
      <c r="F34" s="129">
        <f>ROUND(SUM(BI83:BI215),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02.3 - Přípojky uličních vpustí (ZC)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J83</f>
        <v>0</v>
      </c>
      <c r="K56" s="44"/>
      <c r="AU56" s="23" t="s">
        <v>138</v>
      </c>
    </row>
    <row r="57" spans="2:47" s="7" customFormat="1" ht="24.95" customHeight="1">
      <c r="B57" s="148"/>
      <c r="C57" s="149"/>
      <c r="D57" s="150" t="s">
        <v>525</v>
      </c>
      <c r="E57" s="151"/>
      <c r="F57" s="151"/>
      <c r="G57" s="151"/>
      <c r="H57" s="151"/>
      <c r="I57" s="152"/>
      <c r="J57" s="153">
        <f>J84</f>
        <v>0</v>
      </c>
      <c r="K57" s="154"/>
    </row>
    <row r="58" spans="2:47" s="13" customFormat="1" ht="19.899999999999999" customHeight="1">
      <c r="B58" s="248"/>
      <c r="C58" s="249"/>
      <c r="D58" s="250" t="s">
        <v>526</v>
      </c>
      <c r="E58" s="251"/>
      <c r="F58" s="251"/>
      <c r="G58" s="251"/>
      <c r="H58" s="251"/>
      <c r="I58" s="252"/>
      <c r="J58" s="253">
        <f>J85</f>
        <v>0</v>
      </c>
      <c r="K58" s="254"/>
    </row>
    <row r="59" spans="2:47" s="13" customFormat="1" ht="19.899999999999999" customHeight="1">
      <c r="B59" s="248"/>
      <c r="C59" s="249"/>
      <c r="D59" s="250" t="s">
        <v>529</v>
      </c>
      <c r="E59" s="251"/>
      <c r="F59" s="251"/>
      <c r="G59" s="251"/>
      <c r="H59" s="251"/>
      <c r="I59" s="252"/>
      <c r="J59" s="253">
        <f>J145</f>
        <v>0</v>
      </c>
      <c r="K59" s="254"/>
    </row>
    <row r="60" spans="2:47" s="13" customFormat="1" ht="19.899999999999999" customHeight="1">
      <c r="B60" s="248"/>
      <c r="C60" s="249"/>
      <c r="D60" s="250" t="s">
        <v>531</v>
      </c>
      <c r="E60" s="251"/>
      <c r="F60" s="251"/>
      <c r="G60" s="251"/>
      <c r="H60" s="251"/>
      <c r="I60" s="252"/>
      <c r="J60" s="253">
        <f>J151</f>
        <v>0</v>
      </c>
      <c r="K60" s="254"/>
    </row>
    <row r="61" spans="2:47" s="13" customFormat="1" ht="19.899999999999999" customHeight="1">
      <c r="B61" s="248"/>
      <c r="C61" s="249"/>
      <c r="D61" s="250" t="s">
        <v>532</v>
      </c>
      <c r="E61" s="251"/>
      <c r="F61" s="251"/>
      <c r="G61" s="251"/>
      <c r="H61" s="251"/>
      <c r="I61" s="252"/>
      <c r="J61" s="253">
        <f>J197</f>
        <v>0</v>
      </c>
      <c r="K61" s="254"/>
    </row>
    <row r="62" spans="2:47" s="13" customFormat="1" ht="19.899999999999999" customHeight="1">
      <c r="B62" s="248"/>
      <c r="C62" s="249"/>
      <c r="D62" s="250" t="s">
        <v>533</v>
      </c>
      <c r="E62" s="251"/>
      <c r="F62" s="251"/>
      <c r="G62" s="251"/>
      <c r="H62" s="251"/>
      <c r="I62" s="252"/>
      <c r="J62" s="253">
        <f>J205</f>
        <v>0</v>
      </c>
      <c r="K62" s="254"/>
    </row>
    <row r="63" spans="2:47" s="13" customFormat="1" ht="19.899999999999999" customHeight="1">
      <c r="B63" s="248"/>
      <c r="C63" s="249"/>
      <c r="D63" s="250" t="s">
        <v>534</v>
      </c>
      <c r="E63" s="251"/>
      <c r="F63" s="251"/>
      <c r="G63" s="251"/>
      <c r="H63" s="251"/>
      <c r="I63" s="252"/>
      <c r="J63" s="253">
        <f>J213</f>
        <v>0</v>
      </c>
      <c r="K63" s="254"/>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144</v>
      </c>
      <c r="D70" s="62"/>
      <c r="E70" s="62"/>
      <c r="F70" s="62"/>
      <c r="G70" s="62"/>
      <c r="H70" s="62"/>
      <c r="I70" s="155"/>
      <c r="J70" s="62"/>
      <c r="K70" s="62"/>
      <c r="L70" s="60"/>
    </row>
    <row r="71" spans="2:12" s="1" customFormat="1" ht="6.95" customHeight="1">
      <c r="B71" s="40"/>
      <c r="C71" s="62"/>
      <c r="D71" s="62"/>
      <c r="E71" s="62"/>
      <c r="F71" s="62"/>
      <c r="G71" s="62"/>
      <c r="H71" s="62"/>
      <c r="I71" s="155"/>
      <c r="J71" s="62"/>
      <c r="K71" s="62"/>
      <c r="L71" s="60"/>
    </row>
    <row r="72" spans="2:12" s="1" customFormat="1" ht="14.45" customHeight="1">
      <c r="B72" s="40"/>
      <c r="C72" s="64" t="s">
        <v>18</v>
      </c>
      <c r="D72" s="62"/>
      <c r="E72" s="62"/>
      <c r="F72" s="62"/>
      <c r="G72" s="62"/>
      <c r="H72" s="62"/>
      <c r="I72" s="155"/>
      <c r="J72" s="62"/>
      <c r="K72" s="62"/>
      <c r="L72" s="60"/>
    </row>
    <row r="73" spans="2:12" s="1" customFormat="1" ht="22.5" customHeight="1">
      <c r="B73" s="40"/>
      <c r="C73" s="62"/>
      <c r="D73" s="62"/>
      <c r="E73" s="390" t="str">
        <f>E7</f>
        <v>OCELKOVA, PRAHA 14,Č.AKCE 999</v>
      </c>
      <c r="F73" s="391"/>
      <c r="G73" s="391"/>
      <c r="H73" s="391"/>
      <c r="I73" s="155"/>
      <c r="J73" s="62"/>
      <c r="K73" s="62"/>
      <c r="L73" s="60"/>
    </row>
    <row r="74" spans="2:12" s="1" customFormat="1" ht="14.45" customHeight="1">
      <c r="B74" s="40"/>
      <c r="C74" s="64" t="s">
        <v>132</v>
      </c>
      <c r="D74" s="62"/>
      <c r="E74" s="62"/>
      <c r="F74" s="62"/>
      <c r="G74" s="62"/>
      <c r="H74" s="62"/>
      <c r="I74" s="155"/>
      <c r="J74" s="62"/>
      <c r="K74" s="62"/>
      <c r="L74" s="60"/>
    </row>
    <row r="75" spans="2:12" s="1" customFormat="1" ht="23.25" customHeight="1">
      <c r="B75" s="40"/>
      <c r="C75" s="62"/>
      <c r="D75" s="62"/>
      <c r="E75" s="366" t="str">
        <f>E9</f>
        <v>SO 02.3 - Přípojky uličních vpustí (ZC)</v>
      </c>
      <c r="F75" s="392"/>
      <c r="G75" s="392"/>
      <c r="H75" s="392"/>
      <c r="I75" s="155"/>
      <c r="J75" s="62"/>
      <c r="K75" s="62"/>
      <c r="L75" s="60"/>
    </row>
    <row r="76" spans="2:12" s="1" customFormat="1" ht="6.95" customHeight="1">
      <c r="B76" s="40"/>
      <c r="C76" s="62"/>
      <c r="D76" s="62"/>
      <c r="E76" s="62"/>
      <c r="F76" s="62"/>
      <c r="G76" s="62"/>
      <c r="H76" s="62"/>
      <c r="I76" s="155"/>
      <c r="J76" s="62"/>
      <c r="K76" s="62"/>
      <c r="L76" s="60"/>
    </row>
    <row r="77" spans="2:12" s="1" customFormat="1" ht="18" customHeight="1">
      <c r="B77" s="40"/>
      <c r="C77" s="64" t="s">
        <v>25</v>
      </c>
      <c r="D77" s="62"/>
      <c r="E77" s="62"/>
      <c r="F77" s="156" t="str">
        <f>F12</f>
        <v>Praha</v>
      </c>
      <c r="G77" s="62"/>
      <c r="H77" s="62"/>
      <c r="I77" s="157" t="s">
        <v>27</v>
      </c>
      <c r="J77" s="72" t="str">
        <f>IF(J12="","",J12)</f>
        <v>3. 11. 2016</v>
      </c>
      <c r="K77" s="62"/>
      <c r="L77" s="60"/>
    </row>
    <row r="78" spans="2:12" s="1" customFormat="1" ht="6.95" customHeight="1">
      <c r="B78" s="40"/>
      <c r="C78" s="62"/>
      <c r="D78" s="62"/>
      <c r="E78" s="62"/>
      <c r="F78" s="62"/>
      <c r="G78" s="62"/>
      <c r="H78" s="62"/>
      <c r="I78" s="155"/>
      <c r="J78" s="62"/>
      <c r="K78" s="62"/>
      <c r="L78" s="60"/>
    </row>
    <row r="79" spans="2:12" s="1" customFormat="1" ht="15">
      <c r="B79" s="40"/>
      <c r="C79" s="64" t="s">
        <v>31</v>
      </c>
      <c r="D79" s="62"/>
      <c r="E79" s="62"/>
      <c r="F79" s="156" t="str">
        <f>E15</f>
        <v>Technická správa komunikací hl. m. Prahy, a.s.</v>
      </c>
      <c r="G79" s="62"/>
      <c r="H79" s="62"/>
      <c r="I79" s="157" t="s">
        <v>39</v>
      </c>
      <c r="J79" s="156" t="str">
        <f>E21</f>
        <v>METROPROJEKT Praha a.s.</v>
      </c>
      <c r="K79" s="62"/>
      <c r="L79" s="60"/>
    </row>
    <row r="80" spans="2:12" s="1" customFormat="1" ht="14.45" customHeight="1">
      <c r="B80" s="40"/>
      <c r="C80" s="64" t="s">
        <v>37</v>
      </c>
      <c r="D80" s="62"/>
      <c r="E80" s="62"/>
      <c r="F80" s="156" t="str">
        <f>IF(E18="","",E18)</f>
        <v/>
      </c>
      <c r="G80" s="62"/>
      <c r="H80" s="62"/>
      <c r="I80" s="155"/>
      <c r="J80" s="62"/>
      <c r="K80" s="62"/>
      <c r="L80" s="60"/>
    </row>
    <row r="81" spans="2:65" s="1" customFormat="1" ht="10.35" customHeight="1">
      <c r="B81" s="40"/>
      <c r="C81" s="62"/>
      <c r="D81" s="62"/>
      <c r="E81" s="62"/>
      <c r="F81" s="62"/>
      <c r="G81" s="62"/>
      <c r="H81" s="62"/>
      <c r="I81" s="155"/>
      <c r="J81" s="62"/>
      <c r="K81" s="62"/>
      <c r="L81" s="60"/>
    </row>
    <row r="82" spans="2:65" s="8" customFormat="1" ht="29.25" customHeight="1">
      <c r="B82" s="158"/>
      <c r="C82" s="159" t="s">
        <v>145</v>
      </c>
      <c r="D82" s="160" t="s">
        <v>65</v>
      </c>
      <c r="E82" s="160" t="s">
        <v>61</v>
      </c>
      <c r="F82" s="160" t="s">
        <v>146</v>
      </c>
      <c r="G82" s="160" t="s">
        <v>147</v>
      </c>
      <c r="H82" s="160" t="s">
        <v>148</v>
      </c>
      <c r="I82" s="161" t="s">
        <v>149</v>
      </c>
      <c r="J82" s="160" t="s">
        <v>136</v>
      </c>
      <c r="K82" s="162" t="s">
        <v>150</v>
      </c>
      <c r="L82" s="163"/>
      <c r="M82" s="80" t="s">
        <v>151</v>
      </c>
      <c r="N82" s="81" t="s">
        <v>50</v>
      </c>
      <c r="O82" s="81" t="s">
        <v>152</v>
      </c>
      <c r="P82" s="81" t="s">
        <v>153</v>
      </c>
      <c r="Q82" s="81" t="s">
        <v>154</v>
      </c>
      <c r="R82" s="81" t="s">
        <v>155</v>
      </c>
      <c r="S82" s="81" t="s">
        <v>156</v>
      </c>
      <c r="T82" s="82" t="s">
        <v>157</v>
      </c>
    </row>
    <row r="83" spans="2:65" s="1" customFormat="1" ht="29.25" customHeight="1">
      <c r="B83" s="40"/>
      <c r="C83" s="86" t="s">
        <v>137</v>
      </c>
      <c r="D83" s="62"/>
      <c r="E83" s="62"/>
      <c r="F83" s="62"/>
      <c r="G83" s="62"/>
      <c r="H83" s="62"/>
      <c r="I83" s="155"/>
      <c r="J83" s="164">
        <f>BK83</f>
        <v>0</v>
      </c>
      <c r="K83" s="62"/>
      <c r="L83" s="60"/>
      <c r="M83" s="83"/>
      <c r="N83" s="84"/>
      <c r="O83" s="84"/>
      <c r="P83" s="165">
        <f>P84</f>
        <v>0</v>
      </c>
      <c r="Q83" s="84"/>
      <c r="R83" s="165">
        <f>R84</f>
        <v>5.8181057999999997</v>
      </c>
      <c r="S83" s="84"/>
      <c r="T83" s="166">
        <f>T84</f>
        <v>75.031400000000005</v>
      </c>
      <c r="AT83" s="23" t="s">
        <v>79</v>
      </c>
      <c r="AU83" s="23" t="s">
        <v>138</v>
      </c>
      <c r="BK83" s="167">
        <f>BK84</f>
        <v>0</v>
      </c>
    </row>
    <row r="84" spans="2:65" s="9" customFormat="1" ht="37.35" customHeight="1">
      <c r="B84" s="168"/>
      <c r="C84" s="169"/>
      <c r="D84" s="255" t="s">
        <v>79</v>
      </c>
      <c r="E84" s="256" t="s">
        <v>535</v>
      </c>
      <c r="F84" s="256" t="s">
        <v>536</v>
      </c>
      <c r="G84" s="169"/>
      <c r="H84" s="169"/>
      <c r="I84" s="172"/>
      <c r="J84" s="257">
        <f>BK84</f>
        <v>0</v>
      </c>
      <c r="K84" s="169"/>
      <c r="L84" s="174"/>
      <c r="M84" s="175"/>
      <c r="N84" s="176"/>
      <c r="O84" s="176"/>
      <c r="P84" s="177">
        <f>P85+P145+P151+P197+P205+P213</f>
        <v>0</v>
      </c>
      <c r="Q84" s="176"/>
      <c r="R84" s="177">
        <f>R85+R145+R151+R197+R205+R213</f>
        <v>5.8181057999999997</v>
      </c>
      <c r="S84" s="176"/>
      <c r="T84" s="178">
        <f>T85+T145+T151+T197+T205+T213</f>
        <v>75.031400000000005</v>
      </c>
      <c r="AR84" s="179" t="s">
        <v>24</v>
      </c>
      <c r="AT84" s="180" t="s">
        <v>79</v>
      </c>
      <c r="AU84" s="180" t="s">
        <v>80</v>
      </c>
      <c r="AY84" s="179" t="s">
        <v>159</v>
      </c>
      <c r="BK84" s="181">
        <f>BK85+BK145+BK151+BK197+BK205+BK213</f>
        <v>0</v>
      </c>
    </row>
    <row r="85" spans="2:65" s="9" customFormat="1" ht="19.899999999999999" customHeight="1">
      <c r="B85" s="168"/>
      <c r="C85" s="169"/>
      <c r="D85" s="170" t="s">
        <v>79</v>
      </c>
      <c r="E85" s="258" t="s">
        <v>24</v>
      </c>
      <c r="F85" s="258" t="s">
        <v>158</v>
      </c>
      <c r="G85" s="169"/>
      <c r="H85" s="169"/>
      <c r="I85" s="172"/>
      <c r="J85" s="259">
        <f>BK85</f>
        <v>0</v>
      </c>
      <c r="K85" s="169"/>
      <c r="L85" s="174"/>
      <c r="M85" s="175"/>
      <c r="N85" s="176"/>
      <c r="O85" s="176"/>
      <c r="P85" s="177">
        <f>SUM(P86:P144)</f>
        <v>0</v>
      </c>
      <c r="Q85" s="176"/>
      <c r="R85" s="177">
        <f>SUM(R86:R144)</f>
        <v>0.46089999999999998</v>
      </c>
      <c r="S85" s="176"/>
      <c r="T85" s="178">
        <f>SUM(T86:T144)</f>
        <v>16.928999999999998</v>
      </c>
      <c r="AR85" s="179" t="s">
        <v>24</v>
      </c>
      <c r="AT85" s="180" t="s">
        <v>79</v>
      </c>
      <c r="AU85" s="180" t="s">
        <v>24</v>
      </c>
      <c r="AY85" s="179" t="s">
        <v>159</v>
      </c>
      <c r="BK85" s="181">
        <f>SUM(BK86:BK144)</f>
        <v>0</v>
      </c>
    </row>
    <row r="86" spans="2:65" s="1" customFormat="1" ht="44.25" customHeight="1">
      <c r="B86" s="40"/>
      <c r="C86" s="182" t="s">
        <v>24</v>
      </c>
      <c r="D86" s="182" t="s">
        <v>160</v>
      </c>
      <c r="E86" s="183" t="s">
        <v>537</v>
      </c>
      <c r="F86" s="184" t="s">
        <v>538</v>
      </c>
      <c r="G86" s="185" t="s">
        <v>163</v>
      </c>
      <c r="H86" s="186">
        <v>25.08</v>
      </c>
      <c r="I86" s="187"/>
      <c r="J86" s="188">
        <f>ROUND(I86*H86,2)</f>
        <v>0</v>
      </c>
      <c r="K86" s="184" t="s">
        <v>164</v>
      </c>
      <c r="L86" s="60"/>
      <c r="M86" s="189" t="s">
        <v>22</v>
      </c>
      <c r="N86" s="190" t="s">
        <v>51</v>
      </c>
      <c r="O86" s="41"/>
      <c r="P86" s="191">
        <f>O86*H86</f>
        <v>0</v>
      </c>
      <c r="Q86" s="191">
        <v>0</v>
      </c>
      <c r="R86" s="191">
        <f>Q86*H86</f>
        <v>0</v>
      </c>
      <c r="S86" s="191">
        <v>0.22500000000000001</v>
      </c>
      <c r="T86" s="192">
        <f>S86*H86</f>
        <v>5.6429999999999998</v>
      </c>
      <c r="AR86" s="23" t="s">
        <v>165</v>
      </c>
      <c r="AT86" s="23" t="s">
        <v>160</v>
      </c>
      <c r="AU86" s="23" t="s">
        <v>89</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916</v>
      </c>
    </row>
    <row r="87" spans="2:65" s="1" customFormat="1" ht="229.5">
      <c r="B87" s="40"/>
      <c r="C87" s="62"/>
      <c r="D87" s="194" t="s">
        <v>166</v>
      </c>
      <c r="E87" s="62"/>
      <c r="F87" s="195" t="s">
        <v>540</v>
      </c>
      <c r="G87" s="62"/>
      <c r="H87" s="62"/>
      <c r="I87" s="155"/>
      <c r="J87" s="62"/>
      <c r="K87" s="62"/>
      <c r="L87" s="60"/>
      <c r="M87" s="196"/>
      <c r="N87" s="41"/>
      <c r="O87" s="41"/>
      <c r="P87" s="41"/>
      <c r="Q87" s="41"/>
      <c r="R87" s="41"/>
      <c r="S87" s="41"/>
      <c r="T87" s="77"/>
      <c r="AT87" s="23" t="s">
        <v>166</v>
      </c>
      <c r="AU87" s="23" t="s">
        <v>89</v>
      </c>
    </row>
    <row r="88" spans="2:65" s="10" customFormat="1" ht="13.5">
      <c r="B88" s="209"/>
      <c r="C88" s="210"/>
      <c r="D88" s="194" t="s">
        <v>260</v>
      </c>
      <c r="E88" s="211" t="s">
        <v>22</v>
      </c>
      <c r="F88" s="212" t="s">
        <v>796</v>
      </c>
      <c r="G88" s="210"/>
      <c r="H88" s="213" t="s">
        <v>22</v>
      </c>
      <c r="I88" s="214"/>
      <c r="J88" s="210"/>
      <c r="K88" s="210"/>
      <c r="L88" s="215"/>
      <c r="M88" s="216"/>
      <c r="N88" s="217"/>
      <c r="O88" s="217"/>
      <c r="P88" s="217"/>
      <c r="Q88" s="217"/>
      <c r="R88" s="217"/>
      <c r="S88" s="217"/>
      <c r="T88" s="218"/>
      <c r="AT88" s="219" t="s">
        <v>260</v>
      </c>
      <c r="AU88" s="219" t="s">
        <v>89</v>
      </c>
      <c r="AV88" s="10" t="s">
        <v>24</v>
      </c>
      <c r="AW88" s="10" t="s">
        <v>43</v>
      </c>
      <c r="AX88" s="10" t="s">
        <v>80</v>
      </c>
      <c r="AY88" s="219" t="s">
        <v>159</v>
      </c>
    </row>
    <row r="89" spans="2:65" s="11" customFormat="1" ht="13.5">
      <c r="B89" s="220"/>
      <c r="C89" s="221"/>
      <c r="D89" s="197" t="s">
        <v>260</v>
      </c>
      <c r="E89" s="242" t="s">
        <v>22</v>
      </c>
      <c r="F89" s="243" t="s">
        <v>917</v>
      </c>
      <c r="G89" s="221"/>
      <c r="H89" s="244">
        <v>25.08</v>
      </c>
      <c r="I89" s="225"/>
      <c r="J89" s="221"/>
      <c r="K89" s="221"/>
      <c r="L89" s="226"/>
      <c r="M89" s="227"/>
      <c r="N89" s="228"/>
      <c r="O89" s="228"/>
      <c r="P89" s="228"/>
      <c r="Q89" s="228"/>
      <c r="R89" s="228"/>
      <c r="S89" s="228"/>
      <c r="T89" s="229"/>
      <c r="AT89" s="230" t="s">
        <v>260</v>
      </c>
      <c r="AU89" s="230" t="s">
        <v>89</v>
      </c>
      <c r="AV89" s="11" t="s">
        <v>89</v>
      </c>
      <c r="AW89" s="11" t="s">
        <v>43</v>
      </c>
      <c r="AX89" s="11" t="s">
        <v>24</v>
      </c>
      <c r="AY89" s="230" t="s">
        <v>159</v>
      </c>
    </row>
    <row r="90" spans="2:65" s="1" customFormat="1" ht="44.25" customHeight="1">
      <c r="B90" s="40"/>
      <c r="C90" s="182" t="s">
        <v>89</v>
      </c>
      <c r="D90" s="182" t="s">
        <v>160</v>
      </c>
      <c r="E90" s="183" t="s">
        <v>549</v>
      </c>
      <c r="F90" s="184" t="s">
        <v>550</v>
      </c>
      <c r="G90" s="185" t="s">
        <v>163</v>
      </c>
      <c r="H90" s="186">
        <v>25.08</v>
      </c>
      <c r="I90" s="187"/>
      <c r="J90" s="188">
        <f>ROUND(I90*H90,2)</f>
        <v>0</v>
      </c>
      <c r="K90" s="184" t="s">
        <v>164</v>
      </c>
      <c r="L90" s="60"/>
      <c r="M90" s="189" t="s">
        <v>22</v>
      </c>
      <c r="N90" s="190" t="s">
        <v>51</v>
      </c>
      <c r="O90" s="41"/>
      <c r="P90" s="191">
        <f>O90*H90</f>
        <v>0</v>
      </c>
      <c r="Q90" s="191">
        <v>0</v>
      </c>
      <c r="R90" s="191">
        <f>Q90*H90</f>
        <v>0</v>
      </c>
      <c r="S90" s="191">
        <v>0.45</v>
      </c>
      <c r="T90" s="192">
        <f>S90*H90</f>
        <v>11.286</v>
      </c>
      <c r="AR90" s="23" t="s">
        <v>165</v>
      </c>
      <c r="AT90" s="23" t="s">
        <v>160</v>
      </c>
      <c r="AU90" s="23" t="s">
        <v>89</v>
      </c>
      <c r="AY90" s="23" t="s">
        <v>159</v>
      </c>
      <c r="BE90" s="193">
        <f>IF(N90="základní",J90,0)</f>
        <v>0</v>
      </c>
      <c r="BF90" s="193">
        <f>IF(N90="snížená",J90,0)</f>
        <v>0</v>
      </c>
      <c r="BG90" s="193">
        <f>IF(N90="zákl. přenesená",J90,0)</f>
        <v>0</v>
      </c>
      <c r="BH90" s="193">
        <f>IF(N90="sníž. přenesená",J90,0)</f>
        <v>0</v>
      </c>
      <c r="BI90" s="193">
        <f>IF(N90="nulová",J90,0)</f>
        <v>0</v>
      </c>
      <c r="BJ90" s="23" t="s">
        <v>24</v>
      </c>
      <c r="BK90" s="193">
        <f>ROUND(I90*H90,2)</f>
        <v>0</v>
      </c>
      <c r="BL90" s="23" t="s">
        <v>165</v>
      </c>
      <c r="BM90" s="23" t="s">
        <v>918</v>
      </c>
    </row>
    <row r="91" spans="2:65" s="1" customFormat="1" ht="229.5">
      <c r="B91" s="40"/>
      <c r="C91" s="62"/>
      <c r="D91" s="194" t="s">
        <v>166</v>
      </c>
      <c r="E91" s="62"/>
      <c r="F91" s="195" t="s">
        <v>540</v>
      </c>
      <c r="G91" s="62"/>
      <c r="H91" s="62"/>
      <c r="I91" s="155"/>
      <c r="J91" s="62"/>
      <c r="K91" s="62"/>
      <c r="L91" s="60"/>
      <c r="M91" s="196"/>
      <c r="N91" s="41"/>
      <c r="O91" s="41"/>
      <c r="P91" s="41"/>
      <c r="Q91" s="41"/>
      <c r="R91" s="41"/>
      <c r="S91" s="41"/>
      <c r="T91" s="77"/>
      <c r="AT91" s="23" t="s">
        <v>166</v>
      </c>
      <c r="AU91" s="23" t="s">
        <v>89</v>
      </c>
    </row>
    <row r="92" spans="2:65" s="10" customFormat="1" ht="13.5">
      <c r="B92" s="209"/>
      <c r="C92" s="210"/>
      <c r="D92" s="194" t="s">
        <v>260</v>
      </c>
      <c r="E92" s="211" t="s">
        <v>22</v>
      </c>
      <c r="F92" s="212" t="s">
        <v>799</v>
      </c>
      <c r="G92" s="210"/>
      <c r="H92" s="213" t="s">
        <v>22</v>
      </c>
      <c r="I92" s="214"/>
      <c r="J92" s="210"/>
      <c r="K92" s="210"/>
      <c r="L92" s="215"/>
      <c r="M92" s="216"/>
      <c r="N92" s="217"/>
      <c r="O92" s="217"/>
      <c r="P92" s="217"/>
      <c r="Q92" s="217"/>
      <c r="R92" s="217"/>
      <c r="S92" s="217"/>
      <c r="T92" s="218"/>
      <c r="AT92" s="219" t="s">
        <v>260</v>
      </c>
      <c r="AU92" s="219" t="s">
        <v>89</v>
      </c>
      <c r="AV92" s="10" t="s">
        <v>24</v>
      </c>
      <c r="AW92" s="10" t="s">
        <v>43</v>
      </c>
      <c r="AX92" s="10" t="s">
        <v>80</v>
      </c>
      <c r="AY92" s="219" t="s">
        <v>159</v>
      </c>
    </row>
    <row r="93" spans="2:65" s="11" customFormat="1" ht="13.5">
      <c r="B93" s="220"/>
      <c r="C93" s="221"/>
      <c r="D93" s="197" t="s">
        <v>260</v>
      </c>
      <c r="E93" s="242" t="s">
        <v>22</v>
      </c>
      <c r="F93" s="243" t="s">
        <v>917</v>
      </c>
      <c r="G93" s="221"/>
      <c r="H93" s="244">
        <v>25.08</v>
      </c>
      <c r="I93" s="225"/>
      <c r="J93" s="221"/>
      <c r="K93" s="221"/>
      <c r="L93" s="226"/>
      <c r="M93" s="227"/>
      <c r="N93" s="228"/>
      <c r="O93" s="228"/>
      <c r="P93" s="228"/>
      <c r="Q93" s="228"/>
      <c r="R93" s="228"/>
      <c r="S93" s="228"/>
      <c r="T93" s="229"/>
      <c r="AT93" s="230" t="s">
        <v>260</v>
      </c>
      <c r="AU93" s="230" t="s">
        <v>89</v>
      </c>
      <c r="AV93" s="11" t="s">
        <v>89</v>
      </c>
      <c r="AW93" s="11" t="s">
        <v>43</v>
      </c>
      <c r="AX93" s="11" t="s">
        <v>24</v>
      </c>
      <c r="AY93" s="230" t="s">
        <v>159</v>
      </c>
    </row>
    <row r="94" spans="2:65" s="1" customFormat="1" ht="57" customHeight="1">
      <c r="B94" s="40"/>
      <c r="C94" s="182" t="s">
        <v>174</v>
      </c>
      <c r="D94" s="182" t="s">
        <v>160</v>
      </c>
      <c r="E94" s="183" t="s">
        <v>800</v>
      </c>
      <c r="F94" s="184" t="s">
        <v>801</v>
      </c>
      <c r="G94" s="185" t="s">
        <v>177</v>
      </c>
      <c r="H94" s="186">
        <v>2.4</v>
      </c>
      <c r="I94" s="187"/>
      <c r="J94" s="188">
        <f>ROUND(I94*H94,2)</f>
        <v>0</v>
      </c>
      <c r="K94" s="184" t="s">
        <v>164</v>
      </c>
      <c r="L94" s="60"/>
      <c r="M94" s="189" t="s">
        <v>22</v>
      </c>
      <c r="N94" s="190" t="s">
        <v>51</v>
      </c>
      <c r="O94" s="41"/>
      <c r="P94" s="191">
        <f>O94*H94</f>
        <v>0</v>
      </c>
      <c r="Q94" s="191">
        <v>0.10775</v>
      </c>
      <c r="R94" s="191">
        <f>Q94*H94</f>
        <v>0.2586</v>
      </c>
      <c r="S94" s="191">
        <v>0</v>
      </c>
      <c r="T94" s="192">
        <f>S94*H94</f>
        <v>0</v>
      </c>
      <c r="AR94" s="23" t="s">
        <v>165</v>
      </c>
      <c r="AT94" s="23" t="s">
        <v>160</v>
      </c>
      <c r="AU94" s="23" t="s">
        <v>89</v>
      </c>
      <c r="AY94" s="23" t="s">
        <v>159</v>
      </c>
      <c r="BE94" s="193">
        <f>IF(N94="základní",J94,0)</f>
        <v>0</v>
      </c>
      <c r="BF94" s="193">
        <f>IF(N94="snížená",J94,0)</f>
        <v>0</v>
      </c>
      <c r="BG94" s="193">
        <f>IF(N94="zákl. přenesená",J94,0)</f>
        <v>0</v>
      </c>
      <c r="BH94" s="193">
        <f>IF(N94="sníž. přenesená",J94,0)</f>
        <v>0</v>
      </c>
      <c r="BI94" s="193">
        <f>IF(N94="nulová",J94,0)</f>
        <v>0</v>
      </c>
      <c r="BJ94" s="23" t="s">
        <v>24</v>
      </c>
      <c r="BK94" s="193">
        <f>ROUND(I94*H94,2)</f>
        <v>0</v>
      </c>
      <c r="BL94" s="23" t="s">
        <v>165</v>
      </c>
      <c r="BM94" s="23" t="s">
        <v>919</v>
      </c>
    </row>
    <row r="95" spans="2:65" s="1" customFormat="1" ht="81">
      <c r="B95" s="40"/>
      <c r="C95" s="62"/>
      <c r="D95" s="194" t="s">
        <v>166</v>
      </c>
      <c r="E95" s="62"/>
      <c r="F95" s="195" t="s">
        <v>803</v>
      </c>
      <c r="G95" s="62"/>
      <c r="H95" s="62"/>
      <c r="I95" s="155"/>
      <c r="J95" s="62"/>
      <c r="K95" s="62"/>
      <c r="L95" s="60"/>
      <c r="M95" s="196"/>
      <c r="N95" s="41"/>
      <c r="O95" s="41"/>
      <c r="P95" s="41"/>
      <c r="Q95" s="41"/>
      <c r="R95" s="41"/>
      <c r="S95" s="41"/>
      <c r="T95" s="77"/>
      <c r="AT95" s="23" t="s">
        <v>166</v>
      </c>
      <c r="AU95" s="23" t="s">
        <v>89</v>
      </c>
    </row>
    <row r="96" spans="2:65" s="11" customFormat="1" ht="13.5">
      <c r="B96" s="220"/>
      <c r="C96" s="221"/>
      <c r="D96" s="197" t="s">
        <v>260</v>
      </c>
      <c r="E96" s="242" t="s">
        <v>22</v>
      </c>
      <c r="F96" s="243" t="s">
        <v>920</v>
      </c>
      <c r="G96" s="221"/>
      <c r="H96" s="244">
        <v>2.4</v>
      </c>
      <c r="I96" s="225"/>
      <c r="J96" s="221"/>
      <c r="K96" s="221"/>
      <c r="L96" s="226"/>
      <c r="M96" s="227"/>
      <c r="N96" s="228"/>
      <c r="O96" s="228"/>
      <c r="P96" s="228"/>
      <c r="Q96" s="228"/>
      <c r="R96" s="228"/>
      <c r="S96" s="228"/>
      <c r="T96" s="229"/>
      <c r="AT96" s="230" t="s">
        <v>260</v>
      </c>
      <c r="AU96" s="230" t="s">
        <v>89</v>
      </c>
      <c r="AV96" s="11" t="s">
        <v>89</v>
      </c>
      <c r="AW96" s="11" t="s">
        <v>43</v>
      </c>
      <c r="AX96" s="11" t="s">
        <v>24</v>
      </c>
      <c r="AY96" s="230" t="s">
        <v>159</v>
      </c>
    </row>
    <row r="97" spans="2:65" s="1" customFormat="1" ht="31.5" customHeight="1">
      <c r="B97" s="40"/>
      <c r="C97" s="182" t="s">
        <v>165</v>
      </c>
      <c r="D97" s="182" t="s">
        <v>160</v>
      </c>
      <c r="E97" s="183" t="s">
        <v>805</v>
      </c>
      <c r="F97" s="184" t="s">
        <v>806</v>
      </c>
      <c r="G97" s="185" t="s">
        <v>200</v>
      </c>
      <c r="H97" s="186">
        <v>126.88800000000001</v>
      </c>
      <c r="I97" s="187"/>
      <c r="J97" s="188">
        <f>ROUND(I97*H97,2)</f>
        <v>0</v>
      </c>
      <c r="K97" s="184" t="s">
        <v>164</v>
      </c>
      <c r="L97" s="60"/>
      <c r="M97" s="189" t="s">
        <v>22</v>
      </c>
      <c r="N97" s="190" t="s">
        <v>51</v>
      </c>
      <c r="O97" s="41"/>
      <c r="P97" s="191">
        <f>O97*H97</f>
        <v>0</v>
      </c>
      <c r="Q97" s="191">
        <v>0</v>
      </c>
      <c r="R97" s="191">
        <f>Q97*H97</f>
        <v>0</v>
      </c>
      <c r="S97" s="191">
        <v>0</v>
      </c>
      <c r="T97" s="192">
        <f>S97*H97</f>
        <v>0</v>
      </c>
      <c r="AR97" s="23" t="s">
        <v>165</v>
      </c>
      <c r="AT97" s="23" t="s">
        <v>160</v>
      </c>
      <c r="AU97" s="23" t="s">
        <v>89</v>
      </c>
      <c r="AY97" s="23" t="s">
        <v>159</v>
      </c>
      <c r="BE97" s="193">
        <f>IF(N97="základní",J97,0)</f>
        <v>0</v>
      </c>
      <c r="BF97" s="193">
        <f>IF(N97="snížená",J97,0)</f>
        <v>0</v>
      </c>
      <c r="BG97" s="193">
        <f>IF(N97="zákl. přenesená",J97,0)</f>
        <v>0</v>
      </c>
      <c r="BH97" s="193">
        <f>IF(N97="sníž. přenesená",J97,0)</f>
        <v>0</v>
      </c>
      <c r="BI97" s="193">
        <f>IF(N97="nulová",J97,0)</f>
        <v>0</v>
      </c>
      <c r="BJ97" s="23" t="s">
        <v>24</v>
      </c>
      <c r="BK97" s="193">
        <f>ROUND(I97*H97,2)</f>
        <v>0</v>
      </c>
      <c r="BL97" s="23" t="s">
        <v>165</v>
      </c>
      <c r="BM97" s="23" t="s">
        <v>921</v>
      </c>
    </row>
    <row r="98" spans="2:65" s="1" customFormat="1" ht="202.5">
      <c r="B98" s="40"/>
      <c r="C98" s="62"/>
      <c r="D98" s="194" t="s">
        <v>166</v>
      </c>
      <c r="E98" s="62"/>
      <c r="F98" s="195" t="s">
        <v>808</v>
      </c>
      <c r="G98" s="62"/>
      <c r="H98" s="62"/>
      <c r="I98" s="155"/>
      <c r="J98" s="62"/>
      <c r="K98" s="62"/>
      <c r="L98" s="60"/>
      <c r="M98" s="196"/>
      <c r="N98" s="41"/>
      <c r="O98" s="41"/>
      <c r="P98" s="41"/>
      <c r="Q98" s="41"/>
      <c r="R98" s="41"/>
      <c r="S98" s="41"/>
      <c r="T98" s="77"/>
      <c r="AT98" s="23" t="s">
        <v>166</v>
      </c>
      <c r="AU98" s="23" t="s">
        <v>89</v>
      </c>
    </row>
    <row r="99" spans="2:65" s="10" customFormat="1" ht="13.5">
      <c r="B99" s="209"/>
      <c r="C99" s="210"/>
      <c r="D99" s="194" t="s">
        <v>260</v>
      </c>
      <c r="E99" s="211" t="s">
        <v>22</v>
      </c>
      <c r="F99" s="212" t="s">
        <v>809</v>
      </c>
      <c r="G99" s="210"/>
      <c r="H99" s="213" t="s">
        <v>22</v>
      </c>
      <c r="I99" s="214"/>
      <c r="J99" s="210"/>
      <c r="K99" s="210"/>
      <c r="L99" s="215"/>
      <c r="M99" s="216"/>
      <c r="N99" s="217"/>
      <c r="O99" s="217"/>
      <c r="P99" s="217"/>
      <c r="Q99" s="217"/>
      <c r="R99" s="217"/>
      <c r="S99" s="217"/>
      <c r="T99" s="218"/>
      <c r="AT99" s="219" t="s">
        <v>260</v>
      </c>
      <c r="AU99" s="219" t="s">
        <v>89</v>
      </c>
      <c r="AV99" s="10" t="s">
        <v>24</v>
      </c>
      <c r="AW99" s="10" t="s">
        <v>43</v>
      </c>
      <c r="AX99" s="10" t="s">
        <v>80</v>
      </c>
      <c r="AY99" s="219" t="s">
        <v>159</v>
      </c>
    </row>
    <row r="100" spans="2:65" s="11" customFormat="1" ht="13.5">
      <c r="B100" s="220"/>
      <c r="C100" s="221"/>
      <c r="D100" s="194" t="s">
        <v>260</v>
      </c>
      <c r="E100" s="222" t="s">
        <v>22</v>
      </c>
      <c r="F100" s="223" t="s">
        <v>922</v>
      </c>
      <c r="G100" s="221"/>
      <c r="H100" s="224">
        <v>85.272000000000006</v>
      </c>
      <c r="I100" s="225"/>
      <c r="J100" s="221"/>
      <c r="K100" s="221"/>
      <c r="L100" s="226"/>
      <c r="M100" s="227"/>
      <c r="N100" s="228"/>
      <c r="O100" s="228"/>
      <c r="P100" s="228"/>
      <c r="Q100" s="228"/>
      <c r="R100" s="228"/>
      <c r="S100" s="228"/>
      <c r="T100" s="229"/>
      <c r="AT100" s="230" t="s">
        <v>260</v>
      </c>
      <c r="AU100" s="230" t="s">
        <v>89</v>
      </c>
      <c r="AV100" s="11" t="s">
        <v>89</v>
      </c>
      <c r="AW100" s="11" t="s">
        <v>43</v>
      </c>
      <c r="AX100" s="11" t="s">
        <v>80</v>
      </c>
      <c r="AY100" s="230" t="s">
        <v>159</v>
      </c>
    </row>
    <row r="101" spans="2:65" s="11" customFormat="1" ht="13.5">
      <c r="B101" s="220"/>
      <c r="C101" s="221"/>
      <c r="D101" s="194" t="s">
        <v>260</v>
      </c>
      <c r="E101" s="222" t="s">
        <v>22</v>
      </c>
      <c r="F101" s="223" t="s">
        <v>923</v>
      </c>
      <c r="G101" s="221"/>
      <c r="H101" s="224">
        <v>41.616</v>
      </c>
      <c r="I101" s="225"/>
      <c r="J101" s="221"/>
      <c r="K101" s="221"/>
      <c r="L101" s="226"/>
      <c r="M101" s="227"/>
      <c r="N101" s="228"/>
      <c r="O101" s="228"/>
      <c r="P101" s="228"/>
      <c r="Q101" s="228"/>
      <c r="R101" s="228"/>
      <c r="S101" s="228"/>
      <c r="T101" s="229"/>
      <c r="AT101" s="230" t="s">
        <v>260</v>
      </c>
      <c r="AU101" s="230" t="s">
        <v>89</v>
      </c>
      <c r="AV101" s="11" t="s">
        <v>89</v>
      </c>
      <c r="AW101" s="11" t="s">
        <v>43</v>
      </c>
      <c r="AX101" s="11" t="s">
        <v>80</v>
      </c>
      <c r="AY101" s="230" t="s">
        <v>159</v>
      </c>
    </row>
    <row r="102" spans="2:65" s="11" customFormat="1" ht="13.5">
      <c r="B102" s="220"/>
      <c r="C102" s="221"/>
      <c r="D102" s="194" t="s">
        <v>260</v>
      </c>
      <c r="E102" s="222" t="s">
        <v>22</v>
      </c>
      <c r="F102" s="223" t="s">
        <v>22</v>
      </c>
      <c r="G102" s="221"/>
      <c r="H102" s="224">
        <v>0</v>
      </c>
      <c r="I102" s="225"/>
      <c r="J102" s="221"/>
      <c r="K102" s="221"/>
      <c r="L102" s="226"/>
      <c r="M102" s="227"/>
      <c r="N102" s="228"/>
      <c r="O102" s="228"/>
      <c r="P102" s="228"/>
      <c r="Q102" s="228"/>
      <c r="R102" s="228"/>
      <c r="S102" s="228"/>
      <c r="T102" s="229"/>
      <c r="AT102" s="230" t="s">
        <v>260</v>
      </c>
      <c r="AU102" s="230" t="s">
        <v>89</v>
      </c>
      <c r="AV102" s="11" t="s">
        <v>89</v>
      </c>
      <c r="AW102" s="11" t="s">
        <v>43</v>
      </c>
      <c r="AX102" s="11" t="s">
        <v>80</v>
      </c>
      <c r="AY102" s="230" t="s">
        <v>159</v>
      </c>
    </row>
    <row r="103" spans="2:65" s="12" customFormat="1" ht="13.5">
      <c r="B103" s="231"/>
      <c r="C103" s="232"/>
      <c r="D103" s="197" t="s">
        <v>260</v>
      </c>
      <c r="E103" s="233" t="s">
        <v>22</v>
      </c>
      <c r="F103" s="234" t="s">
        <v>266</v>
      </c>
      <c r="G103" s="232"/>
      <c r="H103" s="235">
        <v>126.88800000000001</v>
      </c>
      <c r="I103" s="236"/>
      <c r="J103" s="232"/>
      <c r="K103" s="232"/>
      <c r="L103" s="237"/>
      <c r="M103" s="238"/>
      <c r="N103" s="239"/>
      <c r="O103" s="239"/>
      <c r="P103" s="239"/>
      <c r="Q103" s="239"/>
      <c r="R103" s="239"/>
      <c r="S103" s="239"/>
      <c r="T103" s="240"/>
      <c r="AT103" s="241" t="s">
        <v>260</v>
      </c>
      <c r="AU103" s="241" t="s">
        <v>89</v>
      </c>
      <c r="AV103" s="12" t="s">
        <v>165</v>
      </c>
      <c r="AW103" s="12" t="s">
        <v>43</v>
      </c>
      <c r="AX103" s="12" t="s">
        <v>24</v>
      </c>
      <c r="AY103" s="241" t="s">
        <v>159</v>
      </c>
    </row>
    <row r="104" spans="2:65" s="1" customFormat="1" ht="31.5" customHeight="1">
      <c r="B104" s="40"/>
      <c r="C104" s="182" t="s">
        <v>185</v>
      </c>
      <c r="D104" s="182" t="s">
        <v>160</v>
      </c>
      <c r="E104" s="183" t="s">
        <v>812</v>
      </c>
      <c r="F104" s="184" t="s">
        <v>813</v>
      </c>
      <c r="G104" s="185" t="s">
        <v>200</v>
      </c>
      <c r="H104" s="186">
        <v>126.88800000000001</v>
      </c>
      <c r="I104" s="187"/>
      <c r="J104" s="188">
        <f>ROUND(I104*H104,2)</f>
        <v>0</v>
      </c>
      <c r="K104" s="184" t="s">
        <v>164</v>
      </c>
      <c r="L104" s="60"/>
      <c r="M104" s="189" t="s">
        <v>22</v>
      </c>
      <c r="N104" s="190" t="s">
        <v>51</v>
      </c>
      <c r="O104" s="41"/>
      <c r="P104" s="191">
        <f>O104*H104</f>
        <v>0</v>
      </c>
      <c r="Q104" s="191">
        <v>0</v>
      </c>
      <c r="R104" s="191">
        <f>Q104*H104</f>
        <v>0</v>
      </c>
      <c r="S104" s="191">
        <v>0</v>
      </c>
      <c r="T104" s="192">
        <f>S104*H104</f>
        <v>0</v>
      </c>
      <c r="AR104" s="23" t="s">
        <v>165</v>
      </c>
      <c r="AT104" s="23" t="s">
        <v>160</v>
      </c>
      <c r="AU104" s="23" t="s">
        <v>89</v>
      </c>
      <c r="AY104" s="23" t="s">
        <v>159</v>
      </c>
      <c r="BE104" s="193">
        <f>IF(N104="základní",J104,0)</f>
        <v>0</v>
      </c>
      <c r="BF104" s="193">
        <f>IF(N104="snížená",J104,0)</f>
        <v>0</v>
      </c>
      <c r="BG104" s="193">
        <f>IF(N104="zákl. přenesená",J104,0)</f>
        <v>0</v>
      </c>
      <c r="BH104" s="193">
        <f>IF(N104="sníž. přenesená",J104,0)</f>
        <v>0</v>
      </c>
      <c r="BI104" s="193">
        <f>IF(N104="nulová",J104,0)</f>
        <v>0</v>
      </c>
      <c r="BJ104" s="23" t="s">
        <v>24</v>
      </c>
      <c r="BK104" s="193">
        <f>ROUND(I104*H104,2)</f>
        <v>0</v>
      </c>
      <c r="BL104" s="23" t="s">
        <v>165</v>
      </c>
      <c r="BM104" s="23" t="s">
        <v>924</v>
      </c>
    </row>
    <row r="105" spans="2:65" s="1" customFormat="1" ht="202.5">
      <c r="B105" s="40"/>
      <c r="C105" s="62"/>
      <c r="D105" s="194" t="s">
        <v>166</v>
      </c>
      <c r="E105" s="62"/>
      <c r="F105" s="195" t="s">
        <v>808</v>
      </c>
      <c r="G105" s="62"/>
      <c r="H105" s="62"/>
      <c r="I105" s="155"/>
      <c r="J105" s="62"/>
      <c r="K105" s="62"/>
      <c r="L105" s="60"/>
      <c r="M105" s="196"/>
      <c r="N105" s="41"/>
      <c r="O105" s="41"/>
      <c r="P105" s="41"/>
      <c r="Q105" s="41"/>
      <c r="R105" s="41"/>
      <c r="S105" s="41"/>
      <c r="T105" s="77"/>
      <c r="AT105" s="23" t="s">
        <v>166</v>
      </c>
      <c r="AU105" s="23" t="s">
        <v>89</v>
      </c>
    </row>
    <row r="106" spans="2:65" s="11" customFormat="1" ht="13.5">
      <c r="B106" s="220"/>
      <c r="C106" s="221"/>
      <c r="D106" s="197" t="s">
        <v>260</v>
      </c>
      <c r="E106" s="242" t="s">
        <v>22</v>
      </c>
      <c r="F106" s="243" t="s">
        <v>925</v>
      </c>
      <c r="G106" s="221"/>
      <c r="H106" s="244">
        <v>126.88800000000001</v>
      </c>
      <c r="I106" s="225"/>
      <c r="J106" s="221"/>
      <c r="K106" s="221"/>
      <c r="L106" s="226"/>
      <c r="M106" s="227"/>
      <c r="N106" s="228"/>
      <c r="O106" s="228"/>
      <c r="P106" s="228"/>
      <c r="Q106" s="228"/>
      <c r="R106" s="228"/>
      <c r="S106" s="228"/>
      <c r="T106" s="229"/>
      <c r="AT106" s="230" t="s">
        <v>260</v>
      </c>
      <c r="AU106" s="230" t="s">
        <v>89</v>
      </c>
      <c r="AV106" s="11" t="s">
        <v>89</v>
      </c>
      <c r="AW106" s="11" t="s">
        <v>43</v>
      </c>
      <c r="AX106" s="11" t="s">
        <v>24</v>
      </c>
      <c r="AY106" s="230" t="s">
        <v>159</v>
      </c>
    </row>
    <row r="107" spans="2:65" s="1" customFormat="1" ht="31.5" customHeight="1">
      <c r="B107" s="40"/>
      <c r="C107" s="182" t="s">
        <v>178</v>
      </c>
      <c r="D107" s="182" t="s">
        <v>160</v>
      </c>
      <c r="E107" s="183" t="s">
        <v>816</v>
      </c>
      <c r="F107" s="184" t="s">
        <v>817</v>
      </c>
      <c r="G107" s="185" t="s">
        <v>163</v>
      </c>
      <c r="H107" s="186">
        <v>238</v>
      </c>
      <c r="I107" s="187"/>
      <c r="J107" s="188">
        <f>ROUND(I107*H107,2)</f>
        <v>0</v>
      </c>
      <c r="K107" s="184" t="s">
        <v>164</v>
      </c>
      <c r="L107" s="60"/>
      <c r="M107" s="189" t="s">
        <v>22</v>
      </c>
      <c r="N107" s="190" t="s">
        <v>51</v>
      </c>
      <c r="O107" s="41"/>
      <c r="P107" s="191">
        <f>O107*H107</f>
        <v>0</v>
      </c>
      <c r="Q107" s="191">
        <v>8.4999999999999995E-4</v>
      </c>
      <c r="R107" s="191">
        <f>Q107*H107</f>
        <v>0.20229999999999998</v>
      </c>
      <c r="S107" s="191">
        <v>0</v>
      </c>
      <c r="T107" s="192">
        <f>S107*H107</f>
        <v>0</v>
      </c>
      <c r="AR107" s="23" t="s">
        <v>165</v>
      </c>
      <c r="AT107" s="23" t="s">
        <v>160</v>
      </c>
      <c r="AU107" s="23" t="s">
        <v>89</v>
      </c>
      <c r="AY107" s="23" t="s">
        <v>159</v>
      </c>
      <c r="BE107" s="193">
        <f>IF(N107="základní",J107,0)</f>
        <v>0</v>
      </c>
      <c r="BF107" s="193">
        <f>IF(N107="snížená",J107,0)</f>
        <v>0</v>
      </c>
      <c r="BG107" s="193">
        <f>IF(N107="zákl. přenesená",J107,0)</f>
        <v>0</v>
      </c>
      <c r="BH107" s="193">
        <f>IF(N107="sníž. přenesená",J107,0)</f>
        <v>0</v>
      </c>
      <c r="BI107" s="193">
        <f>IF(N107="nulová",J107,0)</f>
        <v>0</v>
      </c>
      <c r="BJ107" s="23" t="s">
        <v>24</v>
      </c>
      <c r="BK107" s="193">
        <f>ROUND(I107*H107,2)</f>
        <v>0</v>
      </c>
      <c r="BL107" s="23" t="s">
        <v>165</v>
      </c>
      <c r="BM107" s="23" t="s">
        <v>926</v>
      </c>
    </row>
    <row r="108" spans="2:65" s="1" customFormat="1" ht="148.5">
      <c r="B108" s="40"/>
      <c r="C108" s="62"/>
      <c r="D108" s="194" t="s">
        <v>166</v>
      </c>
      <c r="E108" s="62"/>
      <c r="F108" s="195" t="s">
        <v>819</v>
      </c>
      <c r="G108" s="62"/>
      <c r="H108" s="62"/>
      <c r="I108" s="155"/>
      <c r="J108" s="62"/>
      <c r="K108" s="62"/>
      <c r="L108" s="60"/>
      <c r="M108" s="196"/>
      <c r="N108" s="41"/>
      <c r="O108" s="41"/>
      <c r="P108" s="41"/>
      <c r="Q108" s="41"/>
      <c r="R108" s="41"/>
      <c r="S108" s="41"/>
      <c r="T108" s="77"/>
      <c r="AT108" s="23" t="s">
        <v>166</v>
      </c>
      <c r="AU108" s="23" t="s">
        <v>89</v>
      </c>
    </row>
    <row r="109" spans="2:65" s="10" customFormat="1" ht="13.5">
      <c r="B109" s="209"/>
      <c r="C109" s="210"/>
      <c r="D109" s="194" t="s">
        <v>260</v>
      </c>
      <c r="E109" s="211" t="s">
        <v>22</v>
      </c>
      <c r="F109" s="212" t="s">
        <v>820</v>
      </c>
      <c r="G109" s="210"/>
      <c r="H109" s="213" t="s">
        <v>22</v>
      </c>
      <c r="I109" s="214"/>
      <c r="J109" s="210"/>
      <c r="K109" s="210"/>
      <c r="L109" s="215"/>
      <c r="M109" s="216"/>
      <c r="N109" s="217"/>
      <c r="O109" s="217"/>
      <c r="P109" s="217"/>
      <c r="Q109" s="217"/>
      <c r="R109" s="217"/>
      <c r="S109" s="217"/>
      <c r="T109" s="218"/>
      <c r="AT109" s="219" t="s">
        <v>260</v>
      </c>
      <c r="AU109" s="219" t="s">
        <v>89</v>
      </c>
      <c r="AV109" s="10" t="s">
        <v>24</v>
      </c>
      <c r="AW109" s="10" t="s">
        <v>43</v>
      </c>
      <c r="AX109" s="10" t="s">
        <v>80</v>
      </c>
      <c r="AY109" s="219" t="s">
        <v>159</v>
      </c>
    </row>
    <row r="110" spans="2:65" s="10" customFormat="1" ht="13.5">
      <c r="B110" s="209"/>
      <c r="C110" s="210"/>
      <c r="D110" s="194" t="s">
        <v>260</v>
      </c>
      <c r="E110" s="211" t="s">
        <v>22</v>
      </c>
      <c r="F110" s="212" t="s">
        <v>821</v>
      </c>
      <c r="G110" s="210"/>
      <c r="H110" s="213" t="s">
        <v>22</v>
      </c>
      <c r="I110" s="214"/>
      <c r="J110" s="210"/>
      <c r="K110" s="210"/>
      <c r="L110" s="215"/>
      <c r="M110" s="216"/>
      <c r="N110" s="217"/>
      <c r="O110" s="217"/>
      <c r="P110" s="217"/>
      <c r="Q110" s="217"/>
      <c r="R110" s="217"/>
      <c r="S110" s="217"/>
      <c r="T110" s="218"/>
      <c r="AT110" s="219" t="s">
        <v>260</v>
      </c>
      <c r="AU110" s="219" t="s">
        <v>89</v>
      </c>
      <c r="AV110" s="10" t="s">
        <v>24</v>
      </c>
      <c r="AW110" s="10" t="s">
        <v>43</v>
      </c>
      <c r="AX110" s="10" t="s">
        <v>80</v>
      </c>
      <c r="AY110" s="219" t="s">
        <v>159</v>
      </c>
    </row>
    <row r="111" spans="2:65" s="11" customFormat="1" ht="13.5">
      <c r="B111" s="220"/>
      <c r="C111" s="221"/>
      <c r="D111" s="197" t="s">
        <v>260</v>
      </c>
      <c r="E111" s="242" t="s">
        <v>22</v>
      </c>
      <c r="F111" s="243" t="s">
        <v>927</v>
      </c>
      <c r="G111" s="221"/>
      <c r="H111" s="244">
        <v>238</v>
      </c>
      <c r="I111" s="225"/>
      <c r="J111" s="221"/>
      <c r="K111" s="221"/>
      <c r="L111" s="226"/>
      <c r="M111" s="227"/>
      <c r="N111" s="228"/>
      <c r="O111" s="228"/>
      <c r="P111" s="228"/>
      <c r="Q111" s="228"/>
      <c r="R111" s="228"/>
      <c r="S111" s="228"/>
      <c r="T111" s="229"/>
      <c r="AT111" s="230" t="s">
        <v>260</v>
      </c>
      <c r="AU111" s="230" t="s">
        <v>89</v>
      </c>
      <c r="AV111" s="11" t="s">
        <v>89</v>
      </c>
      <c r="AW111" s="11" t="s">
        <v>43</v>
      </c>
      <c r="AX111" s="11" t="s">
        <v>24</v>
      </c>
      <c r="AY111" s="230" t="s">
        <v>159</v>
      </c>
    </row>
    <row r="112" spans="2:65" s="1" customFormat="1" ht="31.5" customHeight="1">
      <c r="B112" s="40"/>
      <c r="C112" s="182" t="s">
        <v>192</v>
      </c>
      <c r="D112" s="182" t="s">
        <v>160</v>
      </c>
      <c r="E112" s="183" t="s">
        <v>823</v>
      </c>
      <c r="F112" s="184" t="s">
        <v>824</v>
      </c>
      <c r="G112" s="185" t="s">
        <v>163</v>
      </c>
      <c r="H112" s="186">
        <v>238</v>
      </c>
      <c r="I112" s="187"/>
      <c r="J112" s="188">
        <f>ROUND(I112*H112,2)</f>
        <v>0</v>
      </c>
      <c r="K112" s="184" t="s">
        <v>164</v>
      </c>
      <c r="L112" s="60"/>
      <c r="M112" s="189" t="s">
        <v>22</v>
      </c>
      <c r="N112" s="190" t="s">
        <v>51</v>
      </c>
      <c r="O112" s="41"/>
      <c r="P112" s="191">
        <f>O112*H112</f>
        <v>0</v>
      </c>
      <c r="Q112" s="191">
        <v>0</v>
      </c>
      <c r="R112" s="191">
        <f>Q112*H112</f>
        <v>0</v>
      </c>
      <c r="S112" s="191">
        <v>0</v>
      </c>
      <c r="T112" s="192">
        <f>S112*H112</f>
        <v>0</v>
      </c>
      <c r="AR112" s="23" t="s">
        <v>165</v>
      </c>
      <c r="AT112" s="23" t="s">
        <v>160</v>
      </c>
      <c r="AU112" s="23" t="s">
        <v>89</v>
      </c>
      <c r="AY112" s="23" t="s">
        <v>159</v>
      </c>
      <c r="BE112" s="193">
        <f>IF(N112="základní",J112,0)</f>
        <v>0</v>
      </c>
      <c r="BF112" s="193">
        <f>IF(N112="snížená",J112,0)</f>
        <v>0</v>
      </c>
      <c r="BG112" s="193">
        <f>IF(N112="zákl. přenesená",J112,0)</f>
        <v>0</v>
      </c>
      <c r="BH112" s="193">
        <f>IF(N112="sníž. přenesená",J112,0)</f>
        <v>0</v>
      </c>
      <c r="BI112" s="193">
        <f>IF(N112="nulová",J112,0)</f>
        <v>0</v>
      </c>
      <c r="BJ112" s="23" t="s">
        <v>24</v>
      </c>
      <c r="BK112" s="193">
        <f>ROUND(I112*H112,2)</f>
        <v>0</v>
      </c>
      <c r="BL112" s="23" t="s">
        <v>165</v>
      </c>
      <c r="BM112" s="23" t="s">
        <v>928</v>
      </c>
    </row>
    <row r="113" spans="2:65" s="10" customFormat="1" ht="13.5">
      <c r="B113" s="209"/>
      <c r="C113" s="210"/>
      <c r="D113" s="194" t="s">
        <v>260</v>
      </c>
      <c r="E113" s="211" t="s">
        <v>22</v>
      </c>
      <c r="F113" s="212" t="s">
        <v>826</v>
      </c>
      <c r="G113" s="210"/>
      <c r="H113" s="213" t="s">
        <v>22</v>
      </c>
      <c r="I113" s="214"/>
      <c r="J113" s="210"/>
      <c r="K113" s="210"/>
      <c r="L113" s="215"/>
      <c r="M113" s="216"/>
      <c r="N113" s="217"/>
      <c r="O113" s="217"/>
      <c r="P113" s="217"/>
      <c r="Q113" s="217"/>
      <c r="R113" s="217"/>
      <c r="S113" s="217"/>
      <c r="T113" s="218"/>
      <c r="AT113" s="219" t="s">
        <v>260</v>
      </c>
      <c r="AU113" s="219" t="s">
        <v>89</v>
      </c>
      <c r="AV113" s="10" t="s">
        <v>24</v>
      </c>
      <c r="AW113" s="10" t="s">
        <v>43</v>
      </c>
      <c r="AX113" s="10" t="s">
        <v>80</v>
      </c>
      <c r="AY113" s="219" t="s">
        <v>159</v>
      </c>
    </row>
    <row r="114" spans="2:65" s="11" customFormat="1" ht="13.5">
      <c r="B114" s="220"/>
      <c r="C114" s="221"/>
      <c r="D114" s="197" t="s">
        <v>260</v>
      </c>
      <c r="E114" s="242" t="s">
        <v>22</v>
      </c>
      <c r="F114" s="243" t="s">
        <v>929</v>
      </c>
      <c r="G114" s="221"/>
      <c r="H114" s="244">
        <v>238</v>
      </c>
      <c r="I114" s="225"/>
      <c r="J114" s="221"/>
      <c r="K114" s="221"/>
      <c r="L114" s="226"/>
      <c r="M114" s="227"/>
      <c r="N114" s="228"/>
      <c r="O114" s="228"/>
      <c r="P114" s="228"/>
      <c r="Q114" s="228"/>
      <c r="R114" s="228"/>
      <c r="S114" s="228"/>
      <c r="T114" s="229"/>
      <c r="AT114" s="230" t="s">
        <v>260</v>
      </c>
      <c r="AU114" s="230" t="s">
        <v>89</v>
      </c>
      <c r="AV114" s="11" t="s">
        <v>89</v>
      </c>
      <c r="AW114" s="11" t="s">
        <v>43</v>
      </c>
      <c r="AX114" s="11" t="s">
        <v>24</v>
      </c>
      <c r="AY114" s="230" t="s">
        <v>159</v>
      </c>
    </row>
    <row r="115" spans="2:65" s="1" customFormat="1" ht="44.25" customHeight="1">
      <c r="B115" s="40"/>
      <c r="C115" s="182" t="s">
        <v>183</v>
      </c>
      <c r="D115" s="182" t="s">
        <v>160</v>
      </c>
      <c r="E115" s="183" t="s">
        <v>828</v>
      </c>
      <c r="F115" s="184" t="s">
        <v>829</v>
      </c>
      <c r="G115" s="185" t="s">
        <v>200</v>
      </c>
      <c r="H115" s="186">
        <v>247.8</v>
      </c>
      <c r="I115" s="187"/>
      <c r="J115" s="188">
        <f>ROUND(I115*H115,2)</f>
        <v>0</v>
      </c>
      <c r="K115" s="184" t="s">
        <v>164</v>
      </c>
      <c r="L115" s="60"/>
      <c r="M115" s="189" t="s">
        <v>22</v>
      </c>
      <c r="N115" s="190" t="s">
        <v>51</v>
      </c>
      <c r="O115" s="41"/>
      <c r="P115" s="191">
        <f>O115*H115</f>
        <v>0</v>
      </c>
      <c r="Q115" s="191">
        <v>0</v>
      </c>
      <c r="R115" s="191">
        <f>Q115*H115</f>
        <v>0</v>
      </c>
      <c r="S115" s="191">
        <v>0</v>
      </c>
      <c r="T115" s="192">
        <f>S115*H115</f>
        <v>0</v>
      </c>
      <c r="AR115" s="23" t="s">
        <v>165</v>
      </c>
      <c r="AT115" s="23" t="s">
        <v>160</v>
      </c>
      <c r="AU115" s="23" t="s">
        <v>89</v>
      </c>
      <c r="AY115" s="23" t="s">
        <v>159</v>
      </c>
      <c r="BE115" s="193">
        <f>IF(N115="základní",J115,0)</f>
        <v>0</v>
      </c>
      <c r="BF115" s="193">
        <f>IF(N115="snížená",J115,0)</f>
        <v>0</v>
      </c>
      <c r="BG115" s="193">
        <f>IF(N115="zákl. přenesená",J115,0)</f>
        <v>0</v>
      </c>
      <c r="BH115" s="193">
        <f>IF(N115="sníž. přenesená",J115,0)</f>
        <v>0</v>
      </c>
      <c r="BI115" s="193">
        <f>IF(N115="nulová",J115,0)</f>
        <v>0</v>
      </c>
      <c r="BJ115" s="23" t="s">
        <v>24</v>
      </c>
      <c r="BK115" s="193">
        <f>ROUND(I115*H115,2)</f>
        <v>0</v>
      </c>
      <c r="BL115" s="23" t="s">
        <v>165</v>
      </c>
      <c r="BM115" s="23" t="s">
        <v>930</v>
      </c>
    </row>
    <row r="116" spans="2:65" s="1" customFormat="1" ht="189">
      <c r="B116" s="40"/>
      <c r="C116" s="62"/>
      <c r="D116" s="194" t="s">
        <v>166</v>
      </c>
      <c r="E116" s="62"/>
      <c r="F116" s="195" t="s">
        <v>208</v>
      </c>
      <c r="G116" s="62"/>
      <c r="H116" s="62"/>
      <c r="I116" s="155"/>
      <c r="J116" s="62"/>
      <c r="K116" s="62"/>
      <c r="L116" s="60"/>
      <c r="M116" s="196"/>
      <c r="N116" s="41"/>
      <c r="O116" s="41"/>
      <c r="P116" s="41"/>
      <c r="Q116" s="41"/>
      <c r="R116" s="41"/>
      <c r="S116" s="41"/>
      <c r="T116" s="77"/>
      <c r="AT116" s="23" t="s">
        <v>166</v>
      </c>
      <c r="AU116" s="23" t="s">
        <v>89</v>
      </c>
    </row>
    <row r="117" spans="2:65" s="10" customFormat="1" ht="13.5">
      <c r="B117" s="209"/>
      <c r="C117" s="210"/>
      <c r="D117" s="194" t="s">
        <v>260</v>
      </c>
      <c r="E117" s="211" t="s">
        <v>22</v>
      </c>
      <c r="F117" s="212" t="s">
        <v>831</v>
      </c>
      <c r="G117" s="210"/>
      <c r="H117" s="213" t="s">
        <v>22</v>
      </c>
      <c r="I117" s="214"/>
      <c r="J117" s="210"/>
      <c r="K117" s="210"/>
      <c r="L117" s="215"/>
      <c r="M117" s="216"/>
      <c r="N117" s="217"/>
      <c r="O117" s="217"/>
      <c r="P117" s="217"/>
      <c r="Q117" s="217"/>
      <c r="R117" s="217"/>
      <c r="S117" s="217"/>
      <c r="T117" s="218"/>
      <c r="AT117" s="219" t="s">
        <v>260</v>
      </c>
      <c r="AU117" s="219" t="s">
        <v>89</v>
      </c>
      <c r="AV117" s="10" t="s">
        <v>24</v>
      </c>
      <c r="AW117" s="10" t="s">
        <v>43</v>
      </c>
      <c r="AX117" s="10" t="s">
        <v>80</v>
      </c>
      <c r="AY117" s="219" t="s">
        <v>159</v>
      </c>
    </row>
    <row r="118" spans="2:65" s="11" customFormat="1" ht="13.5">
      <c r="B118" s="220"/>
      <c r="C118" s="221"/>
      <c r="D118" s="197" t="s">
        <v>260</v>
      </c>
      <c r="E118" s="242" t="s">
        <v>22</v>
      </c>
      <c r="F118" s="243" t="s">
        <v>931</v>
      </c>
      <c r="G118" s="221"/>
      <c r="H118" s="244">
        <v>247.8</v>
      </c>
      <c r="I118" s="225"/>
      <c r="J118" s="221"/>
      <c r="K118" s="221"/>
      <c r="L118" s="226"/>
      <c r="M118" s="227"/>
      <c r="N118" s="228"/>
      <c r="O118" s="228"/>
      <c r="P118" s="228"/>
      <c r="Q118" s="228"/>
      <c r="R118" s="228"/>
      <c r="S118" s="228"/>
      <c r="T118" s="229"/>
      <c r="AT118" s="230" t="s">
        <v>260</v>
      </c>
      <c r="AU118" s="230" t="s">
        <v>89</v>
      </c>
      <c r="AV118" s="11" t="s">
        <v>89</v>
      </c>
      <c r="AW118" s="11" t="s">
        <v>43</v>
      </c>
      <c r="AX118" s="11" t="s">
        <v>24</v>
      </c>
      <c r="AY118" s="230" t="s">
        <v>159</v>
      </c>
    </row>
    <row r="119" spans="2:65" s="1" customFormat="1" ht="44.25" customHeight="1">
      <c r="B119" s="40"/>
      <c r="C119" s="182" t="s">
        <v>204</v>
      </c>
      <c r="D119" s="182" t="s">
        <v>160</v>
      </c>
      <c r="E119" s="183" t="s">
        <v>608</v>
      </c>
      <c r="F119" s="184" t="s">
        <v>609</v>
      </c>
      <c r="G119" s="185" t="s">
        <v>200</v>
      </c>
      <c r="H119" s="186">
        <v>2.988</v>
      </c>
      <c r="I119" s="187"/>
      <c r="J119" s="188">
        <f>ROUND(I119*H119,2)</f>
        <v>0</v>
      </c>
      <c r="K119" s="184" t="s">
        <v>164</v>
      </c>
      <c r="L119" s="60"/>
      <c r="M119" s="189" t="s">
        <v>22</v>
      </c>
      <c r="N119" s="190" t="s">
        <v>51</v>
      </c>
      <c r="O119" s="41"/>
      <c r="P119" s="191">
        <f>O119*H119</f>
        <v>0</v>
      </c>
      <c r="Q119" s="191">
        <v>0</v>
      </c>
      <c r="R119" s="191">
        <f>Q119*H119</f>
        <v>0</v>
      </c>
      <c r="S119" s="191">
        <v>0</v>
      </c>
      <c r="T119" s="192">
        <f>S119*H119</f>
        <v>0</v>
      </c>
      <c r="AR119" s="23" t="s">
        <v>165</v>
      </c>
      <c r="AT119" s="23" t="s">
        <v>160</v>
      </c>
      <c r="AU119" s="23" t="s">
        <v>89</v>
      </c>
      <c r="AY119" s="23" t="s">
        <v>159</v>
      </c>
      <c r="BE119" s="193">
        <f>IF(N119="základní",J119,0)</f>
        <v>0</v>
      </c>
      <c r="BF119" s="193">
        <f>IF(N119="snížená",J119,0)</f>
        <v>0</v>
      </c>
      <c r="BG119" s="193">
        <f>IF(N119="zákl. přenesená",J119,0)</f>
        <v>0</v>
      </c>
      <c r="BH119" s="193">
        <f>IF(N119="sníž. přenesená",J119,0)</f>
        <v>0</v>
      </c>
      <c r="BI119" s="193">
        <f>IF(N119="nulová",J119,0)</f>
        <v>0</v>
      </c>
      <c r="BJ119" s="23" t="s">
        <v>24</v>
      </c>
      <c r="BK119" s="193">
        <f>ROUND(I119*H119,2)</f>
        <v>0</v>
      </c>
      <c r="BL119" s="23" t="s">
        <v>165</v>
      </c>
      <c r="BM119" s="23" t="s">
        <v>932</v>
      </c>
    </row>
    <row r="120" spans="2:65" s="1" customFormat="1" ht="189">
      <c r="B120" s="40"/>
      <c r="C120" s="62"/>
      <c r="D120" s="194" t="s">
        <v>166</v>
      </c>
      <c r="E120" s="62"/>
      <c r="F120" s="195" t="s">
        <v>208</v>
      </c>
      <c r="G120" s="62"/>
      <c r="H120" s="62"/>
      <c r="I120" s="155"/>
      <c r="J120" s="62"/>
      <c r="K120" s="62"/>
      <c r="L120" s="60"/>
      <c r="M120" s="196"/>
      <c r="N120" s="41"/>
      <c r="O120" s="41"/>
      <c r="P120" s="41"/>
      <c r="Q120" s="41"/>
      <c r="R120" s="41"/>
      <c r="S120" s="41"/>
      <c r="T120" s="77"/>
      <c r="AT120" s="23" t="s">
        <v>166</v>
      </c>
      <c r="AU120" s="23" t="s">
        <v>89</v>
      </c>
    </row>
    <row r="121" spans="2:65" s="11" customFormat="1" ht="13.5">
      <c r="B121" s="220"/>
      <c r="C121" s="221"/>
      <c r="D121" s="194" t="s">
        <v>260</v>
      </c>
      <c r="E121" s="222" t="s">
        <v>22</v>
      </c>
      <c r="F121" s="223" t="s">
        <v>933</v>
      </c>
      <c r="G121" s="221"/>
      <c r="H121" s="224">
        <v>126.88800000000001</v>
      </c>
      <c r="I121" s="225"/>
      <c r="J121" s="221"/>
      <c r="K121" s="221"/>
      <c r="L121" s="226"/>
      <c r="M121" s="227"/>
      <c r="N121" s="228"/>
      <c r="O121" s="228"/>
      <c r="P121" s="228"/>
      <c r="Q121" s="228"/>
      <c r="R121" s="228"/>
      <c r="S121" s="228"/>
      <c r="T121" s="229"/>
      <c r="AT121" s="230" t="s">
        <v>260</v>
      </c>
      <c r="AU121" s="230" t="s">
        <v>89</v>
      </c>
      <c r="AV121" s="11" t="s">
        <v>89</v>
      </c>
      <c r="AW121" s="11" t="s">
        <v>43</v>
      </c>
      <c r="AX121" s="11" t="s">
        <v>80</v>
      </c>
      <c r="AY121" s="230" t="s">
        <v>159</v>
      </c>
    </row>
    <row r="122" spans="2:65" s="11" customFormat="1" ht="13.5">
      <c r="B122" s="220"/>
      <c r="C122" s="221"/>
      <c r="D122" s="194" t="s">
        <v>260</v>
      </c>
      <c r="E122" s="222" t="s">
        <v>22</v>
      </c>
      <c r="F122" s="223" t="s">
        <v>934</v>
      </c>
      <c r="G122" s="221"/>
      <c r="H122" s="224">
        <v>-123.9</v>
      </c>
      <c r="I122" s="225"/>
      <c r="J122" s="221"/>
      <c r="K122" s="221"/>
      <c r="L122" s="226"/>
      <c r="M122" s="227"/>
      <c r="N122" s="228"/>
      <c r="O122" s="228"/>
      <c r="P122" s="228"/>
      <c r="Q122" s="228"/>
      <c r="R122" s="228"/>
      <c r="S122" s="228"/>
      <c r="T122" s="229"/>
      <c r="AT122" s="230" t="s">
        <v>260</v>
      </c>
      <c r="AU122" s="230" t="s">
        <v>89</v>
      </c>
      <c r="AV122" s="11" t="s">
        <v>89</v>
      </c>
      <c r="AW122" s="11" t="s">
        <v>43</v>
      </c>
      <c r="AX122" s="11" t="s">
        <v>80</v>
      </c>
      <c r="AY122" s="230" t="s">
        <v>159</v>
      </c>
    </row>
    <row r="123" spans="2:65" s="12" customFormat="1" ht="13.5">
      <c r="B123" s="231"/>
      <c r="C123" s="232"/>
      <c r="D123" s="197" t="s">
        <v>260</v>
      </c>
      <c r="E123" s="233" t="s">
        <v>22</v>
      </c>
      <c r="F123" s="234" t="s">
        <v>266</v>
      </c>
      <c r="G123" s="232"/>
      <c r="H123" s="235">
        <v>2.988</v>
      </c>
      <c r="I123" s="236"/>
      <c r="J123" s="232"/>
      <c r="K123" s="232"/>
      <c r="L123" s="237"/>
      <c r="M123" s="238"/>
      <c r="N123" s="239"/>
      <c r="O123" s="239"/>
      <c r="P123" s="239"/>
      <c r="Q123" s="239"/>
      <c r="R123" s="239"/>
      <c r="S123" s="239"/>
      <c r="T123" s="240"/>
      <c r="AT123" s="241" t="s">
        <v>260</v>
      </c>
      <c r="AU123" s="241" t="s">
        <v>89</v>
      </c>
      <c r="AV123" s="12" t="s">
        <v>165</v>
      </c>
      <c r="AW123" s="12" t="s">
        <v>43</v>
      </c>
      <c r="AX123" s="12" t="s">
        <v>24</v>
      </c>
      <c r="AY123" s="241" t="s">
        <v>159</v>
      </c>
    </row>
    <row r="124" spans="2:65" s="1" customFormat="1" ht="44.25" customHeight="1">
      <c r="B124" s="40"/>
      <c r="C124" s="182" t="s">
        <v>29</v>
      </c>
      <c r="D124" s="182" t="s">
        <v>160</v>
      </c>
      <c r="E124" s="183" t="s">
        <v>611</v>
      </c>
      <c r="F124" s="184" t="s">
        <v>612</v>
      </c>
      <c r="G124" s="185" t="s">
        <v>200</v>
      </c>
      <c r="H124" s="186">
        <v>44.82</v>
      </c>
      <c r="I124" s="187"/>
      <c r="J124" s="188">
        <f>ROUND(I124*H124,2)</f>
        <v>0</v>
      </c>
      <c r="K124" s="184" t="s">
        <v>164</v>
      </c>
      <c r="L124" s="60"/>
      <c r="M124" s="189" t="s">
        <v>22</v>
      </c>
      <c r="N124" s="190" t="s">
        <v>51</v>
      </c>
      <c r="O124" s="41"/>
      <c r="P124" s="191">
        <f>O124*H124</f>
        <v>0</v>
      </c>
      <c r="Q124" s="191">
        <v>0</v>
      </c>
      <c r="R124" s="191">
        <f>Q124*H124</f>
        <v>0</v>
      </c>
      <c r="S124" s="191">
        <v>0</v>
      </c>
      <c r="T124" s="192">
        <f>S124*H124</f>
        <v>0</v>
      </c>
      <c r="AR124" s="23" t="s">
        <v>165</v>
      </c>
      <c r="AT124" s="23" t="s">
        <v>160</v>
      </c>
      <c r="AU124" s="23" t="s">
        <v>89</v>
      </c>
      <c r="AY124" s="23" t="s">
        <v>159</v>
      </c>
      <c r="BE124" s="193">
        <f>IF(N124="základní",J124,0)</f>
        <v>0</v>
      </c>
      <c r="BF124" s="193">
        <f>IF(N124="snížená",J124,0)</f>
        <v>0</v>
      </c>
      <c r="BG124" s="193">
        <f>IF(N124="zákl. přenesená",J124,0)</f>
        <v>0</v>
      </c>
      <c r="BH124" s="193">
        <f>IF(N124="sníž. přenesená",J124,0)</f>
        <v>0</v>
      </c>
      <c r="BI124" s="193">
        <f>IF(N124="nulová",J124,0)</f>
        <v>0</v>
      </c>
      <c r="BJ124" s="23" t="s">
        <v>24</v>
      </c>
      <c r="BK124" s="193">
        <f>ROUND(I124*H124,2)</f>
        <v>0</v>
      </c>
      <c r="BL124" s="23" t="s">
        <v>165</v>
      </c>
      <c r="BM124" s="23" t="s">
        <v>935</v>
      </c>
    </row>
    <row r="125" spans="2:65" s="1" customFormat="1" ht="189">
      <c r="B125" s="40"/>
      <c r="C125" s="62"/>
      <c r="D125" s="194" t="s">
        <v>166</v>
      </c>
      <c r="E125" s="62"/>
      <c r="F125" s="195" t="s">
        <v>208</v>
      </c>
      <c r="G125" s="62"/>
      <c r="H125" s="62"/>
      <c r="I125" s="155"/>
      <c r="J125" s="62"/>
      <c r="K125" s="62"/>
      <c r="L125" s="60"/>
      <c r="M125" s="196"/>
      <c r="N125" s="41"/>
      <c r="O125" s="41"/>
      <c r="P125" s="41"/>
      <c r="Q125" s="41"/>
      <c r="R125" s="41"/>
      <c r="S125" s="41"/>
      <c r="T125" s="77"/>
      <c r="AT125" s="23" t="s">
        <v>166</v>
      </c>
      <c r="AU125" s="23" t="s">
        <v>89</v>
      </c>
    </row>
    <row r="126" spans="2:65" s="10" customFormat="1" ht="13.5">
      <c r="B126" s="209"/>
      <c r="C126" s="210"/>
      <c r="D126" s="194" t="s">
        <v>260</v>
      </c>
      <c r="E126" s="211" t="s">
        <v>22</v>
      </c>
      <c r="F126" s="212" t="s">
        <v>614</v>
      </c>
      <c r="G126" s="210"/>
      <c r="H126" s="213" t="s">
        <v>22</v>
      </c>
      <c r="I126" s="214"/>
      <c r="J126" s="210"/>
      <c r="K126" s="210"/>
      <c r="L126" s="215"/>
      <c r="M126" s="216"/>
      <c r="N126" s="217"/>
      <c r="O126" s="217"/>
      <c r="P126" s="217"/>
      <c r="Q126" s="217"/>
      <c r="R126" s="217"/>
      <c r="S126" s="217"/>
      <c r="T126" s="218"/>
      <c r="AT126" s="219" t="s">
        <v>260</v>
      </c>
      <c r="AU126" s="219" t="s">
        <v>89</v>
      </c>
      <c r="AV126" s="10" t="s">
        <v>24</v>
      </c>
      <c r="AW126" s="10" t="s">
        <v>43</v>
      </c>
      <c r="AX126" s="10" t="s">
        <v>80</v>
      </c>
      <c r="AY126" s="219" t="s">
        <v>159</v>
      </c>
    </row>
    <row r="127" spans="2:65" s="11" customFormat="1" ht="13.5">
      <c r="B127" s="220"/>
      <c r="C127" s="221"/>
      <c r="D127" s="197" t="s">
        <v>260</v>
      </c>
      <c r="E127" s="242" t="s">
        <v>22</v>
      </c>
      <c r="F127" s="243" t="s">
        <v>936</v>
      </c>
      <c r="G127" s="221"/>
      <c r="H127" s="244">
        <v>44.82</v>
      </c>
      <c r="I127" s="225"/>
      <c r="J127" s="221"/>
      <c r="K127" s="221"/>
      <c r="L127" s="226"/>
      <c r="M127" s="227"/>
      <c r="N127" s="228"/>
      <c r="O127" s="228"/>
      <c r="P127" s="228"/>
      <c r="Q127" s="228"/>
      <c r="R127" s="228"/>
      <c r="S127" s="228"/>
      <c r="T127" s="229"/>
      <c r="AT127" s="230" t="s">
        <v>260</v>
      </c>
      <c r="AU127" s="230" t="s">
        <v>89</v>
      </c>
      <c r="AV127" s="11" t="s">
        <v>89</v>
      </c>
      <c r="AW127" s="11" t="s">
        <v>43</v>
      </c>
      <c r="AX127" s="11" t="s">
        <v>24</v>
      </c>
      <c r="AY127" s="230" t="s">
        <v>159</v>
      </c>
    </row>
    <row r="128" spans="2:65" s="1" customFormat="1" ht="31.5" customHeight="1">
      <c r="B128" s="40"/>
      <c r="C128" s="182" t="s">
        <v>214</v>
      </c>
      <c r="D128" s="182" t="s">
        <v>160</v>
      </c>
      <c r="E128" s="183" t="s">
        <v>620</v>
      </c>
      <c r="F128" s="184" t="s">
        <v>621</v>
      </c>
      <c r="G128" s="185" t="s">
        <v>200</v>
      </c>
      <c r="H128" s="186">
        <v>123.9</v>
      </c>
      <c r="I128" s="187"/>
      <c r="J128" s="188">
        <f>ROUND(I128*H128,2)</f>
        <v>0</v>
      </c>
      <c r="K128" s="184" t="s">
        <v>164</v>
      </c>
      <c r="L128" s="60"/>
      <c r="M128" s="189" t="s">
        <v>22</v>
      </c>
      <c r="N128" s="190" t="s">
        <v>51</v>
      </c>
      <c r="O128" s="41"/>
      <c r="P128" s="191">
        <f>O128*H128</f>
        <v>0</v>
      </c>
      <c r="Q128" s="191">
        <v>0</v>
      </c>
      <c r="R128" s="191">
        <f>Q128*H128</f>
        <v>0</v>
      </c>
      <c r="S128" s="191">
        <v>0</v>
      </c>
      <c r="T128" s="192">
        <f>S128*H128</f>
        <v>0</v>
      </c>
      <c r="AR128" s="23" t="s">
        <v>165</v>
      </c>
      <c r="AT128" s="23" t="s">
        <v>160</v>
      </c>
      <c r="AU128" s="23" t="s">
        <v>89</v>
      </c>
      <c r="AY128" s="23" t="s">
        <v>159</v>
      </c>
      <c r="BE128" s="193">
        <f>IF(N128="základní",J128,0)</f>
        <v>0</v>
      </c>
      <c r="BF128" s="193">
        <f>IF(N128="snížená",J128,0)</f>
        <v>0</v>
      </c>
      <c r="BG128" s="193">
        <f>IF(N128="zákl. přenesená",J128,0)</f>
        <v>0</v>
      </c>
      <c r="BH128" s="193">
        <f>IF(N128="sníž. přenesená",J128,0)</f>
        <v>0</v>
      </c>
      <c r="BI128" s="193">
        <f>IF(N128="nulová",J128,0)</f>
        <v>0</v>
      </c>
      <c r="BJ128" s="23" t="s">
        <v>24</v>
      </c>
      <c r="BK128" s="193">
        <f>ROUND(I128*H128,2)</f>
        <v>0</v>
      </c>
      <c r="BL128" s="23" t="s">
        <v>165</v>
      </c>
      <c r="BM128" s="23" t="s">
        <v>937</v>
      </c>
    </row>
    <row r="129" spans="2:65" s="1" customFormat="1" ht="148.5">
      <c r="B129" s="40"/>
      <c r="C129" s="62"/>
      <c r="D129" s="194" t="s">
        <v>166</v>
      </c>
      <c r="E129" s="62"/>
      <c r="F129" s="195" t="s">
        <v>213</v>
      </c>
      <c r="G129" s="62"/>
      <c r="H129" s="62"/>
      <c r="I129" s="155"/>
      <c r="J129" s="62"/>
      <c r="K129" s="62"/>
      <c r="L129" s="60"/>
      <c r="M129" s="196"/>
      <c r="N129" s="41"/>
      <c r="O129" s="41"/>
      <c r="P129" s="41"/>
      <c r="Q129" s="41"/>
      <c r="R129" s="41"/>
      <c r="S129" s="41"/>
      <c r="T129" s="77"/>
      <c r="AT129" s="23" t="s">
        <v>166</v>
      </c>
      <c r="AU129" s="23" t="s">
        <v>89</v>
      </c>
    </row>
    <row r="130" spans="2:65" s="10" customFormat="1" ht="13.5">
      <c r="B130" s="209"/>
      <c r="C130" s="210"/>
      <c r="D130" s="194" t="s">
        <v>260</v>
      </c>
      <c r="E130" s="211" t="s">
        <v>22</v>
      </c>
      <c r="F130" s="212" t="s">
        <v>839</v>
      </c>
      <c r="G130" s="210"/>
      <c r="H130" s="213" t="s">
        <v>22</v>
      </c>
      <c r="I130" s="214"/>
      <c r="J130" s="210"/>
      <c r="K130" s="210"/>
      <c r="L130" s="215"/>
      <c r="M130" s="216"/>
      <c r="N130" s="217"/>
      <c r="O130" s="217"/>
      <c r="P130" s="217"/>
      <c r="Q130" s="217"/>
      <c r="R130" s="217"/>
      <c r="S130" s="217"/>
      <c r="T130" s="218"/>
      <c r="AT130" s="219" t="s">
        <v>260</v>
      </c>
      <c r="AU130" s="219" t="s">
        <v>89</v>
      </c>
      <c r="AV130" s="10" t="s">
        <v>24</v>
      </c>
      <c r="AW130" s="10" t="s">
        <v>43</v>
      </c>
      <c r="AX130" s="10" t="s">
        <v>80</v>
      </c>
      <c r="AY130" s="219" t="s">
        <v>159</v>
      </c>
    </row>
    <row r="131" spans="2:65" s="11" customFormat="1" ht="13.5">
      <c r="B131" s="220"/>
      <c r="C131" s="221"/>
      <c r="D131" s="197" t="s">
        <v>260</v>
      </c>
      <c r="E131" s="242" t="s">
        <v>22</v>
      </c>
      <c r="F131" s="243" t="s">
        <v>938</v>
      </c>
      <c r="G131" s="221"/>
      <c r="H131" s="244">
        <v>123.9</v>
      </c>
      <c r="I131" s="225"/>
      <c r="J131" s="221"/>
      <c r="K131" s="221"/>
      <c r="L131" s="226"/>
      <c r="M131" s="227"/>
      <c r="N131" s="228"/>
      <c r="O131" s="228"/>
      <c r="P131" s="228"/>
      <c r="Q131" s="228"/>
      <c r="R131" s="228"/>
      <c r="S131" s="228"/>
      <c r="T131" s="229"/>
      <c r="AT131" s="230" t="s">
        <v>260</v>
      </c>
      <c r="AU131" s="230" t="s">
        <v>89</v>
      </c>
      <c r="AV131" s="11" t="s">
        <v>89</v>
      </c>
      <c r="AW131" s="11" t="s">
        <v>43</v>
      </c>
      <c r="AX131" s="11" t="s">
        <v>24</v>
      </c>
      <c r="AY131" s="230" t="s">
        <v>159</v>
      </c>
    </row>
    <row r="132" spans="2:65" s="1" customFormat="1" ht="31.5" customHeight="1">
      <c r="B132" s="40"/>
      <c r="C132" s="182" t="s">
        <v>190</v>
      </c>
      <c r="D132" s="182" t="s">
        <v>160</v>
      </c>
      <c r="E132" s="183" t="s">
        <v>841</v>
      </c>
      <c r="F132" s="184" t="s">
        <v>842</v>
      </c>
      <c r="G132" s="185" t="s">
        <v>200</v>
      </c>
      <c r="H132" s="186">
        <v>123.9</v>
      </c>
      <c r="I132" s="187"/>
      <c r="J132" s="188">
        <f>ROUND(I132*H132,2)</f>
        <v>0</v>
      </c>
      <c r="K132" s="184" t="s">
        <v>164</v>
      </c>
      <c r="L132" s="60"/>
      <c r="M132" s="189" t="s">
        <v>22</v>
      </c>
      <c r="N132" s="190" t="s">
        <v>51</v>
      </c>
      <c r="O132" s="41"/>
      <c r="P132" s="191">
        <f>O132*H132</f>
        <v>0</v>
      </c>
      <c r="Q132" s="191">
        <v>0</v>
      </c>
      <c r="R132" s="191">
        <f>Q132*H132</f>
        <v>0</v>
      </c>
      <c r="S132" s="191">
        <v>0</v>
      </c>
      <c r="T132" s="192">
        <f>S132*H132</f>
        <v>0</v>
      </c>
      <c r="AR132" s="23" t="s">
        <v>165</v>
      </c>
      <c r="AT132" s="23" t="s">
        <v>160</v>
      </c>
      <c r="AU132" s="23" t="s">
        <v>89</v>
      </c>
      <c r="AY132" s="23" t="s">
        <v>159</v>
      </c>
      <c r="BE132" s="193">
        <f>IF(N132="základní",J132,0)</f>
        <v>0</v>
      </c>
      <c r="BF132" s="193">
        <f>IF(N132="snížená",J132,0)</f>
        <v>0</v>
      </c>
      <c r="BG132" s="193">
        <f>IF(N132="zákl. přenesená",J132,0)</f>
        <v>0</v>
      </c>
      <c r="BH132" s="193">
        <f>IF(N132="sníž. přenesená",J132,0)</f>
        <v>0</v>
      </c>
      <c r="BI132" s="193">
        <f>IF(N132="nulová",J132,0)</f>
        <v>0</v>
      </c>
      <c r="BJ132" s="23" t="s">
        <v>24</v>
      </c>
      <c r="BK132" s="193">
        <f>ROUND(I132*H132,2)</f>
        <v>0</v>
      </c>
      <c r="BL132" s="23" t="s">
        <v>165</v>
      </c>
      <c r="BM132" s="23" t="s">
        <v>939</v>
      </c>
    </row>
    <row r="133" spans="2:65" s="1" customFormat="1" ht="409.5">
      <c r="B133" s="40"/>
      <c r="C133" s="62"/>
      <c r="D133" s="194" t="s">
        <v>166</v>
      </c>
      <c r="E133" s="62"/>
      <c r="F133" s="195" t="s">
        <v>218</v>
      </c>
      <c r="G133" s="62"/>
      <c r="H133" s="62"/>
      <c r="I133" s="155"/>
      <c r="J133" s="62"/>
      <c r="K133" s="62"/>
      <c r="L133" s="60"/>
      <c r="M133" s="196"/>
      <c r="N133" s="41"/>
      <c r="O133" s="41"/>
      <c r="P133" s="41"/>
      <c r="Q133" s="41"/>
      <c r="R133" s="41"/>
      <c r="S133" s="41"/>
      <c r="T133" s="77"/>
      <c r="AT133" s="23" t="s">
        <v>166</v>
      </c>
      <c r="AU133" s="23" t="s">
        <v>89</v>
      </c>
    </row>
    <row r="134" spans="2:65" s="10" customFormat="1" ht="13.5">
      <c r="B134" s="209"/>
      <c r="C134" s="210"/>
      <c r="D134" s="194" t="s">
        <v>260</v>
      </c>
      <c r="E134" s="211" t="s">
        <v>22</v>
      </c>
      <c r="F134" s="212" t="s">
        <v>844</v>
      </c>
      <c r="G134" s="210"/>
      <c r="H134" s="213" t="s">
        <v>22</v>
      </c>
      <c r="I134" s="214"/>
      <c r="J134" s="210"/>
      <c r="K134" s="210"/>
      <c r="L134" s="215"/>
      <c r="M134" s="216"/>
      <c r="N134" s="217"/>
      <c r="O134" s="217"/>
      <c r="P134" s="217"/>
      <c r="Q134" s="217"/>
      <c r="R134" s="217"/>
      <c r="S134" s="217"/>
      <c r="T134" s="218"/>
      <c r="AT134" s="219" t="s">
        <v>260</v>
      </c>
      <c r="AU134" s="219" t="s">
        <v>89</v>
      </c>
      <c r="AV134" s="10" t="s">
        <v>24</v>
      </c>
      <c r="AW134" s="10" t="s">
        <v>43</v>
      </c>
      <c r="AX134" s="10" t="s">
        <v>80</v>
      </c>
      <c r="AY134" s="219" t="s">
        <v>159</v>
      </c>
    </row>
    <row r="135" spans="2:65" s="11" customFormat="1" ht="13.5">
      <c r="B135" s="220"/>
      <c r="C135" s="221"/>
      <c r="D135" s="197" t="s">
        <v>260</v>
      </c>
      <c r="E135" s="242" t="s">
        <v>22</v>
      </c>
      <c r="F135" s="243" t="s">
        <v>938</v>
      </c>
      <c r="G135" s="221"/>
      <c r="H135" s="244">
        <v>123.9</v>
      </c>
      <c r="I135" s="225"/>
      <c r="J135" s="221"/>
      <c r="K135" s="221"/>
      <c r="L135" s="226"/>
      <c r="M135" s="227"/>
      <c r="N135" s="228"/>
      <c r="O135" s="228"/>
      <c r="P135" s="228"/>
      <c r="Q135" s="228"/>
      <c r="R135" s="228"/>
      <c r="S135" s="228"/>
      <c r="T135" s="229"/>
      <c r="AT135" s="230" t="s">
        <v>260</v>
      </c>
      <c r="AU135" s="230" t="s">
        <v>89</v>
      </c>
      <c r="AV135" s="11" t="s">
        <v>89</v>
      </c>
      <c r="AW135" s="11" t="s">
        <v>43</v>
      </c>
      <c r="AX135" s="11" t="s">
        <v>24</v>
      </c>
      <c r="AY135" s="230" t="s">
        <v>159</v>
      </c>
    </row>
    <row r="136" spans="2:65" s="1" customFormat="1" ht="22.5" customHeight="1">
      <c r="B136" s="40"/>
      <c r="C136" s="182" t="s">
        <v>225</v>
      </c>
      <c r="D136" s="182" t="s">
        <v>160</v>
      </c>
      <c r="E136" s="183" t="s">
        <v>625</v>
      </c>
      <c r="F136" s="184" t="s">
        <v>626</v>
      </c>
      <c r="G136" s="185" t="s">
        <v>430</v>
      </c>
      <c r="H136" s="186">
        <v>6.5739999999999998</v>
      </c>
      <c r="I136" s="187"/>
      <c r="J136" s="188">
        <f>ROUND(I136*H136,2)</f>
        <v>0</v>
      </c>
      <c r="K136" s="184" t="s">
        <v>164</v>
      </c>
      <c r="L136" s="60"/>
      <c r="M136" s="189" t="s">
        <v>22</v>
      </c>
      <c r="N136" s="190" t="s">
        <v>51</v>
      </c>
      <c r="O136" s="41"/>
      <c r="P136" s="191">
        <f>O136*H136</f>
        <v>0</v>
      </c>
      <c r="Q136" s="191">
        <v>0</v>
      </c>
      <c r="R136" s="191">
        <f>Q136*H136</f>
        <v>0</v>
      </c>
      <c r="S136" s="191">
        <v>0</v>
      </c>
      <c r="T136" s="192">
        <f>S136*H136</f>
        <v>0</v>
      </c>
      <c r="AR136" s="23" t="s">
        <v>165</v>
      </c>
      <c r="AT136" s="23" t="s">
        <v>160</v>
      </c>
      <c r="AU136" s="23" t="s">
        <v>89</v>
      </c>
      <c r="AY136" s="23" t="s">
        <v>159</v>
      </c>
      <c r="BE136" s="193">
        <f>IF(N136="základní",J136,0)</f>
        <v>0</v>
      </c>
      <c r="BF136" s="193">
        <f>IF(N136="snížená",J136,0)</f>
        <v>0</v>
      </c>
      <c r="BG136" s="193">
        <f>IF(N136="zákl. přenesená",J136,0)</f>
        <v>0</v>
      </c>
      <c r="BH136" s="193">
        <f>IF(N136="sníž. přenesená",J136,0)</f>
        <v>0</v>
      </c>
      <c r="BI136" s="193">
        <f>IF(N136="nulová",J136,0)</f>
        <v>0</v>
      </c>
      <c r="BJ136" s="23" t="s">
        <v>24</v>
      </c>
      <c r="BK136" s="193">
        <f>ROUND(I136*H136,2)</f>
        <v>0</v>
      </c>
      <c r="BL136" s="23" t="s">
        <v>165</v>
      </c>
      <c r="BM136" s="23" t="s">
        <v>940</v>
      </c>
    </row>
    <row r="137" spans="2:65" s="1" customFormat="1" ht="297">
      <c r="B137" s="40"/>
      <c r="C137" s="62"/>
      <c r="D137" s="194" t="s">
        <v>166</v>
      </c>
      <c r="E137" s="62"/>
      <c r="F137" s="195" t="s">
        <v>628</v>
      </c>
      <c r="G137" s="62"/>
      <c r="H137" s="62"/>
      <c r="I137" s="155"/>
      <c r="J137" s="62"/>
      <c r="K137" s="62"/>
      <c r="L137" s="60"/>
      <c r="M137" s="196"/>
      <c r="N137" s="41"/>
      <c r="O137" s="41"/>
      <c r="P137" s="41"/>
      <c r="Q137" s="41"/>
      <c r="R137" s="41"/>
      <c r="S137" s="41"/>
      <c r="T137" s="77"/>
      <c r="AT137" s="23" t="s">
        <v>166</v>
      </c>
      <c r="AU137" s="23" t="s">
        <v>89</v>
      </c>
    </row>
    <row r="138" spans="2:65" s="10" customFormat="1" ht="13.5">
      <c r="B138" s="209"/>
      <c r="C138" s="210"/>
      <c r="D138" s="194" t="s">
        <v>260</v>
      </c>
      <c r="E138" s="211" t="s">
        <v>22</v>
      </c>
      <c r="F138" s="212" t="s">
        <v>847</v>
      </c>
      <c r="G138" s="210"/>
      <c r="H138" s="213" t="s">
        <v>22</v>
      </c>
      <c r="I138" s="214"/>
      <c r="J138" s="210"/>
      <c r="K138" s="210"/>
      <c r="L138" s="215"/>
      <c r="M138" s="216"/>
      <c r="N138" s="217"/>
      <c r="O138" s="217"/>
      <c r="P138" s="217"/>
      <c r="Q138" s="217"/>
      <c r="R138" s="217"/>
      <c r="S138" s="217"/>
      <c r="T138" s="218"/>
      <c r="AT138" s="219" t="s">
        <v>260</v>
      </c>
      <c r="AU138" s="219" t="s">
        <v>89</v>
      </c>
      <c r="AV138" s="10" t="s">
        <v>24</v>
      </c>
      <c r="AW138" s="10" t="s">
        <v>43</v>
      </c>
      <c r="AX138" s="10" t="s">
        <v>80</v>
      </c>
      <c r="AY138" s="219" t="s">
        <v>159</v>
      </c>
    </row>
    <row r="139" spans="2:65" s="11" customFormat="1" ht="13.5">
      <c r="B139" s="220"/>
      <c r="C139" s="221"/>
      <c r="D139" s="197" t="s">
        <v>260</v>
      </c>
      <c r="E139" s="242" t="s">
        <v>22</v>
      </c>
      <c r="F139" s="243" t="s">
        <v>941</v>
      </c>
      <c r="G139" s="221"/>
      <c r="H139" s="244">
        <v>6.5739999999999998</v>
      </c>
      <c r="I139" s="225"/>
      <c r="J139" s="221"/>
      <c r="K139" s="221"/>
      <c r="L139" s="226"/>
      <c r="M139" s="227"/>
      <c r="N139" s="228"/>
      <c r="O139" s="228"/>
      <c r="P139" s="228"/>
      <c r="Q139" s="228"/>
      <c r="R139" s="228"/>
      <c r="S139" s="228"/>
      <c r="T139" s="229"/>
      <c r="AT139" s="230" t="s">
        <v>260</v>
      </c>
      <c r="AU139" s="230" t="s">
        <v>89</v>
      </c>
      <c r="AV139" s="11" t="s">
        <v>89</v>
      </c>
      <c r="AW139" s="11" t="s">
        <v>43</v>
      </c>
      <c r="AX139" s="11" t="s">
        <v>24</v>
      </c>
      <c r="AY139" s="230" t="s">
        <v>159</v>
      </c>
    </row>
    <row r="140" spans="2:65" s="1" customFormat="1" ht="31.5" customHeight="1">
      <c r="B140" s="40"/>
      <c r="C140" s="182" t="s">
        <v>195</v>
      </c>
      <c r="D140" s="182" t="s">
        <v>160</v>
      </c>
      <c r="E140" s="183" t="s">
        <v>849</v>
      </c>
      <c r="F140" s="184" t="s">
        <v>850</v>
      </c>
      <c r="G140" s="185" t="s">
        <v>200</v>
      </c>
      <c r="H140" s="186">
        <v>123.9</v>
      </c>
      <c r="I140" s="187"/>
      <c r="J140" s="188">
        <f>ROUND(I140*H140,2)</f>
        <v>0</v>
      </c>
      <c r="K140" s="184" t="s">
        <v>164</v>
      </c>
      <c r="L140" s="60"/>
      <c r="M140" s="189" t="s">
        <v>22</v>
      </c>
      <c r="N140" s="190" t="s">
        <v>51</v>
      </c>
      <c r="O140" s="41"/>
      <c r="P140" s="191">
        <f>O140*H140</f>
        <v>0</v>
      </c>
      <c r="Q140" s="191">
        <v>0</v>
      </c>
      <c r="R140" s="191">
        <f>Q140*H140</f>
        <v>0</v>
      </c>
      <c r="S140" s="191">
        <v>0</v>
      </c>
      <c r="T140" s="192">
        <f>S140*H140</f>
        <v>0</v>
      </c>
      <c r="AR140" s="23" t="s">
        <v>165</v>
      </c>
      <c r="AT140" s="23" t="s">
        <v>160</v>
      </c>
      <c r="AU140" s="23" t="s">
        <v>89</v>
      </c>
      <c r="AY140" s="23" t="s">
        <v>159</v>
      </c>
      <c r="BE140" s="193">
        <f>IF(N140="základní",J140,0)</f>
        <v>0</v>
      </c>
      <c r="BF140" s="193">
        <f>IF(N140="snížená",J140,0)</f>
        <v>0</v>
      </c>
      <c r="BG140" s="193">
        <f>IF(N140="zákl. přenesená",J140,0)</f>
        <v>0</v>
      </c>
      <c r="BH140" s="193">
        <f>IF(N140="sníž. přenesená",J140,0)</f>
        <v>0</v>
      </c>
      <c r="BI140" s="193">
        <f>IF(N140="nulová",J140,0)</f>
        <v>0</v>
      </c>
      <c r="BJ140" s="23" t="s">
        <v>24</v>
      </c>
      <c r="BK140" s="193">
        <f>ROUND(I140*H140,2)</f>
        <v>0</v>
      </c>
      <c r="BL140" s="23" t="s">
        <v>165</v>
      </c>
      <c r="BM140" s="23" t="s">
        <v>942</v>
      </c>
    </row>
    <row r="141" spans="2:65" s="1" customFormat="1" ht="409.5">
      <c r="B141" s="40"/>
      <c r="C141" s="62"/>
      <c r="D141" s="194" t="s">
        <v>166</v>
      </c>
      <c r="E141" s="62"/>
      <c r="F141" s="195" t="s">
        <v>634</v>
      </c>
      <c r="G141" s="62"/>
      <c r="H141" s="62"/>
      <c r="I141" s="155"/>
      <c r="J141" s="62"/>
      <c r="K141" s="62"/>
      <c r="L141" s="60"/>
      <c r="M141" s="196"/>
      <c r="N141" s="41"/>
      <c r="O141" s="41"/>
      <c r="P141" s="41"/>
      <c r="Q141" s="41"/>
      <c r="R141" s="41"/>
      <c r="S141" s="41"/>
      <c r="T141" s="77"/>
      <c r="AT141" s="23" t="s">
        <v>166</v>
      </c>
      <c r="AU141" s="23" t="s">
        <v>89</v>
      </c>
    </row>
    <row r="142" spans="2:65" s="10" customFormat="1" ht="27">
      <c r="B142" s="209"/>
      <c r="C142" s="210"/>
      <c r="D142" s="194" t="s">
        <v>260</v>
      </c>
      <c r="E142" s="211" t="s">
        <v>22</v>
      </c>
      <c r="F142" s="212" t="s">
        <v>852</v>
      </c>
      <c r="G142" s="210"/>
      <c r="H142" s="213" t="s">
        <v>22</v>
      </c>
      <c r="I142" s="214"/>
      <c r="J142" s="210"/>
      <c r="K142" s="210"/>
      <c r="L142" s="215"/>
      <c r="M142" s="216"/>
      <c r="N142" s="217"/>
      <c r="O142" s="217"/>
      <c r="P142" s="217"/>
      <c r="Q142" s="217"/>
      <c r="R142" s="217"/>
      <c r="S142" s="217"/>
      <c r="T142" s="218"/>
      <c r="AT142" s="219" t="s">
        <v>260</v>
      </c>
      <c r="AU142" s="219" t="s">
        <v>89</v>
      </c>
      <c r="AV142" s="10" t="s">
        <v>24</v>
      </c>
      <c r="AW142" s="10" t="s">
        <v>43</v>
      </c>
      <c r="AX142" s="10" t="s">
        <v>80</v>
      </c>
      <c r="AY142" s="219" t="s">
        <v>159</v>
      </c>
    </row>
    <row r="143" spans="2:65" s="11" customFormat="1" ht="13.5">
      <c r="B143" s="220"/>
      <c r="C143" s="221"/>
      <c r="D143" s="194" t="s">
        <v>260</v>
      </c>
      <c r="E143" s="222" t="s">
        <v>22</v>
      </c>
      <c r="F143" s="223" t="s">
        <v>943</v>
      </c>
      <c r="G143" s="221"/>
      <c r="H143" s="224">
        <v>123.9</v>
      </c>
      <c r="I143" s="225"/>
      <c r="J143" s="221"/>
      <c r="K143" s="221"/>
      <c r="L143" s="226"/>
      <c r="M143" s="227"/>
      <c r="N143" s="228"/>
      <c r="O143" s="228"/>
      <c r="P143" s="228"/>
      <c r="Q143" s="228"/>
      <c r="R143" s="228"/>
      <c r="S143" s="228"/>
      <c r="T143" s="229"/>
      <c r="AT143" s="230" t="s">
        <v>260</v>
      </c>
      <c r="AU143" s="230" t="s">
        <v>89</v>
      </c>
      <c r="AV143" s="11" t="s">
        <v>89</v>
      </c>
      <c r="AW143" s="11" t="s">
        <v>43</v>
      </c>
      <c r="AX143" s="11" t="s">
        <v>24</v>
      </c>
      <c r="AY143" s="230" t="s">
        <v>159</v>
      </c>
    </row>
    <row r="144" spans="2:65" s="10" customFormat="1" ht="13.5">
      <c r="B144" s="209"/>
      <c r="C144" s="210"/>
      <c r="D144" s="194" t="s">
        <v>260</v>
      </c>
      <c r="E144" s="211" t="s">
        <v>22</v>
      </c>
      <c r="F144" s="212" t="s">
        <v>809</v>
      </c>
      <c r="G144" s="210"/>
      <c r="H144" s="213" t="s">
        <v>22</v>
      </c>
      <c r="I144" s="214"/>
      <c r="J144" s="210"/>
      <c r="K144" s="210"/>
      <c r="L144" s="215"/>
      <c r="M144" s="216"/>
      <c r="N144" s="217"/>
      <c r="O144" s="217"/>
      <c r="P144" s="217"/>
      <c r="Q144" s="217"/>
      <c r="R144" s="217"/>
      <c r="S144" s="217"/>
      <c r="T144" s="218"/>
      <c r="AT144" s="219" t="s">
        <v>260</v>
      </c>
      <c r="AU144" s="219" t="s">
        <v>89</v>
      </c>
      <c r="AV144" s="10" t="s">
        <v>24</v>
      </c>
      <c r="AW144" s="10" t="s">
        <v>43</v>
      </c>
      <c r="AX144" s="10" t="s">
        <v>80</v>
      </c>
      <c r="AY144" s="219" t="s">
        <v>159</v>
      </c>
    </row>
    <row r="145" spans="2:65" s="9" customFormat="1" ht="29.85" customHeight="1">
      <c r="B145" s="168"/>
      <c r="C145" s="169"/>
      <c r="D145" s="170" t="s">
        <v>79</v>
      </c>
      <c r="E145" s="258" t="s">
        <v>165</v>
      </c>
      <c r="F145" s="258" t="s">
        <v>674</v>
      </c>
      <c r="G145" s="169"/>
      <c r="H145" s="169"/>
      <c r="I145" s="172"/>
      <c r="J145" s="259">
        <f>BK145</f>
        <v>0</v>
      </c>
      <c r="K145" s="169"/>
      <c r="L145" s="174"/>
      <c r="M145" s="175"/>
      <c r="N145" s="176"/>
      <c r="O145" s="176"/>
      <c r="P145" s="177">
        <f>SUM(P146:P150)</f>
        <v>0</v>
      </c>
      <c r="Q145" s="176"/>
      <c r="R145" s="177">
        <f>SUM(R146:R150)</f>
        <v>0</v>
      </c>
      <c r="S145" s="176"/>
      <c r="T145" s="178">
        <f>SUM(T146:T150)</f>
        <v>0</v>
      </c>
      <c r="AR145" s="179" t="s">
        <v>24</v>
      </c>
      <c r="AT145" s="180" t="s">
        <v>79</v>
      </c>
      <c r="AU145" s="180" t="s">
        <v>24</v>
      </c>
      <c r="AY145" s="179" t="s">
        <v>159</v>
      </c>
      <c r="BK145" s="181">
        <f>SUM(BK146:BK150)</f>
        <v>0</v>
      </c>
    </row>
    <row r="146" spans="2:65" s="1" customFormat="1" ht="31.5" customHeight="1">
      <c r="B146" s="40"/>
      <c r="C146" s="182" t="s">
        <v>10</v>
      </c>
      <c r="D146" s="182" t="s">
        <v>160</v>
      </c>
      <c r="E146" s="183" t="s">
        <v>854</v>
      </c>
      <c r="F146" s="184" t="s">
        <v>855</v>
      </c>
      <c r="G146" s="185" t="s">
        <v>200</v>
      </c>
      <c r="H146" s="186">
        <v>10.92</v>
      </c>
      <c r="I146" s="187"/>
      <c r="J146" s="188">
        <f>ROUND(I146*H146,2)</f>
        <v>0</v>
      </c>
      <c r="K146" s="184" t="s">
        <v>164</v>
      </c>
      <c r="L146" s="60"/>
      <c r="M146" s="189" t="s">
        <v>22</v>
      </c>
      <c r="N146" s="190" t="s">
        <v>51</v>
      </c>
      <c r="O146" s="41"/>
      <c r="P146" s="191">
        <f>O146*H146</f>
        <v>0</v>
      </c>
      <c r="Q146" s="191">
        <v>0</v>
      </c>
      <c r="R146" s="191">
        <f>Q146*H146</f>
        <v>0</v>
      </c>
      <c r="S146" s="191">
        <v>0</v>
      </c>
      <c r="T146" s="192">
        <f>S146*H146</f>
        <v>0</v>
      </c>
      <c r="AR146" s="23" t="s">
        <v>165</v>
      </c>
      <c r="AT146" s="23" t="s">
        <v>160</v>
      </c>
      <c r="AU146" s="23" t="s">
        <v>89</v>
      </c>
      <c r="AY146" s="23" t="s">
        <v>159</v>
      </c>
      <c r="BE146" s="193">
        <f>IF(N146="základní",J146,0)</f>
        <v>0</v>
      </c>
      <c r="BF146" s="193">
        <f>IF(N146="snížená",J146,0)</f>
        <v>0</v>
      </c>
      <c r="BG146" s="193">
        <f>IF(N146="zákl. přenesená",J146,0)</f>
        <v>0</v>
      </c>
      <c r="BH146" s="193">
        <f>IF(N146="sníž. přenesená",J146,0)</f>
        <v>0</v>
      </c>
      <c r="BI146" s="193">
        <f>IF(N146="nulová",J146,0)</f>
        <v>0</v>
      </c>
      <c r="BJ146" s="23" t="s">
        <v>24</v>
      </c>
      <c r="BK146" s="193">
        <f>ROUND(I146*H146,2)</f>
        <v>0</v>
      </c>
      <c r="BL146" s="23" t="s">
        <v>165</v>
      </c>
      <c r="BM146" s="23" t="s">
        <v>944</v>
      </c>
    </row>
    <row r="147" spans="2:65" s="1" customFormat="1" ht="40.5">
      <c r="B147" s="40"/>
      <c r="C147" s="62"/>
      <c r="D147" s="194" t="s">
        <v>166</v>
      </c>
      <c r="E147" s="62"/>
      <c r="F147" s="195" t="s">
        <v>686</v>
      </c>
      <c r="G147" s="62"/>
      <c r="H147" s="62"/>
      <c r="I147" s="155"/>
      <c r="J147" s="62"/>
      <c r="K147" s="62"/>
      <c r="L147" s="60"/>
      <c r="M147" s="196"/>
      <c r="N147" s="41"/>
      <c r="O147" s="41"/>
      <c r="P147" s="41"/>
      <c r="Q147" s="41"/>
      <c r="R147" s="41"/>
      <c r="S147" s="41"/>
      <c r="T147" s="77"/>
      <c r="AT147" s="23" t="s">
        <v>166</v>
      </c>
      <c r="AU147" s="23" t="s">
        <v>89</v>
      </c>
    </row>
    <row r="148" spans="2:65" s="11" customFormat="1" ht="13.5">
      <c r="B148" s="220"/>
      <c r="C148" s="221"/>
      <c r="D148" s="194" t="s">
        <v>260</v>
      </c>
      <c r="E148" s="222" t="s">
        <v>22</v>
      </c>
      <c r="F148" s="223" t="s">
        <v>945</v>
      </c>
      <c r="G148" s="221"/>
      <c r="H148" s="224">
        <v>4.2</v>
      </c>
      <c r="I148" s="225"/>
      <c r="J148" s="221"/>
      <c r="K148" s="221"/>
      <c r="L148" s="226"/>
      <c r="M148" s="227"/>
      <c r="N148" s="228"/>
      <c r="O148" s="228"/>
      <c r="P148" s="228"/>
      <c r="Q148" s="228"/>
      <c r="R148" s="228"/>
      <c r="S148" s="228"/>
      <c r="T148" s="229"/>
      <c r="AT148" s="230" t="s">
        <v>260</v>
      </c>
      <c r="AU148" s="230" t="s">
        <v>89</v>
      </c>
      <c r="AV148" s="11" t="s">
        <v>89</v>
      </c>
      <c r="AW148" s="11" t="s">
        <v>43</v>
      </c>
      <c r="AX148" s="11" t="s">
        <v>80</v>
      </c>
      <c r="AY148" s="230" t="s">
        <v>159</v>
      </c>
    </row>
    <row r="149" spans="2:65" s="11" customFormat="1" ht="13.5">
      <c r="B149" s="220"/>
      <c r="C149" s="221"/>
      <c r="D149" s="194" t="s">
        <v>260</v>
      </c>
      <c r="E149" s="222" t="s">
        <v>22</v>
      </c>
      <c r="F149" s="223" t="s">
        <v>946</v>
      </c>
      <c r="G149" s="221"/>
      <c r="H149" s="224">
        <v>6.72</v>
      </c>
      <c r="I149" s="225"/>
      <c r="J149" s="221"/>
      <c r="K149" s="221"/>
      <c r="L149" s="226"/>
      <c r="M149" s="227"/>
      <c r="N149" s="228"/>
      <c r="O149" s="228"/>
      <c r="P149" s="228"/>
      <c r="Q149" s="228"/>
      <c r="R149" s="228"/>
      <c r="S149" s="228"/>
      <c r="T149" s="229"/>
      <c r="AT149" s="230" t="s">
        <v>260</v>
      </c>
      <c r="AU149" s="230" t="s">
        <v>89</v>
      </c>
      <c r="AV149" s="11" t="s">
        <v>89</v>
      </c>
      <c r="AW149" s="11" t="s">
        <v>43</v>
      </c>
      <c r="AX149" s="11" t="s">
        <v>80</v>
      </c>
      <c r="AY149" s="230" t="s">
        <v>159</v>
      </c>
    </row>
    <row r="150" spans="2:65" s="12" customFormat="1" ht="13.5">
      <c r="B150" s="231"/>
      <c r="C150" s="232"/>
      <c r="D150" s="194" t="s">
        <v>260</v>
      </c>
      <c r="E150" s="260" t="s">
        <v>22</v>
      </c>
      <c r="F150" s="261" t="s">
        <v>266</v>
      </c>
      <c r="G150" s="232"/>
      <c r="H150" s="262">
        <v>10.92</v>
      </c>
      <c r="I150" s="236"/>
      <c r="J150" s="232"/>
      <c r="K150" s="232"/>
      <c r="L150" s="237"/>
      <c r="M150" s="238"/>
      <c r="N150" s="239"/>
      <c r="O150" s="239"/>
      <c r="P150" s="239"/>
      <c r="Q150" s="239"/>
      <c r="R150" s="239"/>
      <c r="S150" s="239"/>
      <c r="T150" s="240"/>
      <c r="AT150" s="241" t="s">
        <v>260</v>
      </c>
      <c r="AU150" s="241" t="s">
        <v>89</v>
      </c>
      <c r="AV150" s="12" t="s">
        <v>165</v>
      </c>
      <c r="AW150" s="12" t="s">
        <v>43</v>
      </c>
      <c r="AX150" s="12" t="s">
        <v>24</v>
      </c>
      <c r="AY150" s="241" t="s">
        <v>159</v>
      </c>
    </row>
    <row r="151" spans="2:65" s="9" customFormat="1" ht="29.85" customHeight="1">
      <c r="B151" s="168"/>
      <c r="C151" s="169"/>
      <c r="D151" s="170" t="s">
        <v>79</v>
      </c>
      <c r="E151" s="258" t="s">
        <v>183</v>
      </c>
      <c r="F151" s="258" t="s">
        <v>353</v>
      </c>
      <c r="G151" s="169"/>
      <c r="H151" s="169"/>
      <c r="I151" s="172"/>
      <c r="J151" s="259">
        <f>BK151</f>
        <v>0</v>
      </c>
      <c r="K151" s="169"/>
      <c r="L151" s="174"/>
      <c r="M151" s="175"/>
      <c r="N151" s="176"/>
      <c r="O151" s="176"/>
      <c r="P151" s="177">
        <f>SUM(P152:P196)</f>
        <v>0</v>
      </c>
      <c r="Q151" s="176"/>
      <c r="R151" s="177">
        <f>SUM(R152:R196)</f>
        <v>5.3554849999999998</v>
      </c>
      <c r="S151" s="176"/>
      <c r="T151" s="178">
        <f>SUM(T152:T196)</f>
        <v>58.102400000000003</v>
      </c>
      <c r="AR151" s="179" t="s">
        <v>24</v>
      </c>
      <c r="AT151" s="180" t="s">
        <v>79</v>
      </c>
      <c r="AU151" s="180" t="s">
        <v>24</v>
      </c>
      <c r="AY151" s="179" t="s">
        <v>159</v>
      </c>
      <c r="BK151" s="181">
        <f>SUM(BK152:BK196)</f>
        <v>0</v>
      </c>
    </row>
    <row r="152" spans="2:65" s="1" customFormat="1" ht="31.5" customHeight="1">
      <c r="B152" s="40"/>
      <c r="C152" s="182" t="s">
        <v>201</v>
      </c>
      <c r="D152" s="182" t="s">
        <v>160</v>
      </c>
      <c r="E152" s="183" t="s">
        <v>724</v>
      </c>
      <c r="F152" s="184" t="s">
        <v>725</v>
      </c>
      <c r="G152" s="185" t="s">
        <v>177</v>
      </c>
      <c r="H152" s="186">
        <v>91</v>
      </c>
      <c r="I152" s="187"/>
      <c r="J152" s="188">
        <f>ROUND(I152*H152,2)</f>
        <v>0</v>
      </c>
      <c r="K152" s="184" t="s">
        <v>164</v>
      </c>
      <c r="L152" s="60"/>
      <c r="M152" s="189" t="s">
        <v>22</v>
      </c>
      <c r="N152" s="190" t="s">
        <v>51</v>
      </c>
      <c r="O152" s="41"/>
      <c r="P152" s="191">
        <f>O152*H152</f>
        <v>0</v>
      </c>
      <c r="Q152" s="191">
        <v>4.0000000000000003E-5</v>
      </c>
      <c r="R152" s="191">
        <f>Q152*H152</f>
        <v>3.6400000000000004E-3</v>
      </c>
      <c r="S152" s="191">
        <v>0</v>
      </c>
      <c r="T152" s="192">
        <f>S152*H152</f>
        <v>0</v>
      </c>
      <c r="AR152" s="23" t="s">
        <v>165</v>
      </c>
      <c r="AT152" s="23" t="s">
        <v>160</v>
      </c>
      <c r="AU152" s="23" t="s">
        <v>89</v>
      </c>
      <c r="AY152" s="23" t="s">
        <v>159</v>
      </c>
      <c r="BE152" s="193">
        <f>IF(N152="základní",J152,0)</f>
        <v>0</v>
      </c>
      <c r="BF152" s="193">
        <f>IF(N152="snížená",J152,0)</f>
        <v>0</v>
      </c>
      <c r="BG152" s="193">
        <f>IF(N152="zákl. přenesená",J152,0)</f>
        <v>0</v>
      </c>
      <c r="BH152" s="193">
        <f>IF(N152="sníž. přenesená",J152,0)</f>
        <v>0</v>
      </c>
      <c r="BI152" s="193">
        <f>IF(N152="nulová",J152,0)</f>
        <v>0</v>
      </c>
      <c r="BJ152" s="23" t="s">
        <v>24</v>
      </c>
      <c r="BK152" s="193">
        <f>ROUND(I152*H152,2)</f>
        <v>0</v>
      </c>
      <c r="BL152" s="23" t="s">
        <v>165</v>
      </c>
      <c r="BM152" s="23" t="s">
        <v>947</v>
      </c>
    </row>
    <row r="153" spans="2:65" s="1" customFormat="1" ht="94.5">
      <c r="B153" s="40"/>
      <c r="C153" s="62"/>
      <c r="D153" s="194" t="s">
        <v>166</v>
      </c>
      <c r="E153" s="62"/>
      <c r="F153" s="195" t="s">
        <v>722</v>
      </c>
      <c r="G153" s="62"/>
      <c r="H153" s="62"/>
      <c r="I153" s="155"/>
      <c r="J153" s="62"/>
      <c r="K153" s="62"/>
      <c r="L153" s="60"/>
      <c r="M153" s="196"/>
      <c r="N153" s="41"/>
      <c r="O153" s="41"/>
      <c r="P153" s="41"/>
      <c r="Q153" s="41"/>
      <c r="R153" s="41"/>
      <c r="S153" s="41"/>
      <c r="T153" s="77"/>
      <c r="AT153" s="23" t="s">
        <v>166</v>
      </c>
      <c r="AU153" s="23" t="s">
        <v>89</v>
      </c>
    </row>
    <row r="154" spans="2:65" s="10" customFormat="1" ht="13.5">
      <c r="B154" s="209"/>
      <c r="C154" s="210"/>
      <c r="D154" s="194" t="s">
        <v>260</v>
      </c>
      <c r="E154" s="211" t="s">
        <v>22</v>
      </c>
      <c r="F154" s="212" t="s">
        <v>860</v>
      </c>
      <c r="G154" s="210"/>
      <c r="H154" s="213" t="s">
        <v>22</v>
      </c>
      <c r="I154" s="214"/>
      <c r="J154" s="210"/>
      <c r="K154" s="210"/>
      <c r="L154" s="215"/>
      <c r="M154" s="216"/>
      <c r="N154" s="217"/>
      <c r="O154" s="217"/>
      <c r="P154" s="217"/>
      <c r="Q154" s="217"/>
      <c r="R154" s="217"/>
      <c r="S154" s="217"/>
      <c r="T154" s="218"/>
      <c r="AT154" s="219" t="s">
        <v>260</v>
      </c>
      <c r="AU154" s="219" t="s">
        <v>89</v>
      </c>
      <c r="AV154" s="10" t="s">
        <v>24</v>
      </c>
      <c r="AW154" s="10" t="s">
        <v>43</v>
      </c>
      <c r="AX154" s="10" t="s">
        <v>80</v>
      </c>
      <c r="AY154" s="219" t="s">
        <v>159</v>
      </c>
    </row>
    <row r="155" spans="2:65" s="10" customFormat="1" ht="13.5">
      <c r="B155" s="209"/>
      <c r="C155" s="210"/>
      <c r="D155" s="194" t="s">
        <v>260</v>
      </c>
      <c r="E155" s="211" t="s">
        <v>22</v>
      </c>
      <c r="F155" s="212" t="s">
        <v>727</v>
      </c>
      <c r="G155" s="210"/>
      <c r="H155" s="213" t="s">
        <v>22</v>
      </c>
      <c r="I155" s="214"/>
      <c r="J155" s="210"/>
      <c r="K155" s="210"/>
      <c r="L155" s="215"/>
      <c r="M155" s="216"/>
      <c r="N155" s="217"/>
      <c r="O155" s="217"/>
      <c r="P155" s="217"/>
      <c r="Q155" s="217"/>
      <c r="R155" s="217"/>
      <c r="S155" s="217"/>
      <c r="T155" s="218"/>
      <c r="AT155" s="219" t="s">
        <v>260</v>
      </c>
      <c r="AU155" s="219" t="s">
        <v>89</v>
      </c>
      <c r="AV155" s="10" t="s">
        <v>24</v>
      </c>
      <c r="AW155" s="10" t="s">
        <v>43</v>
      </c>
      <c r="AX155" s="10" t="s">
        <v>80</v>
      </c>
      <c r="AY155" s="219" t="s">
        <v>159</v>
      </c>
    </row>
    <row r="156" spans="2:65" s="11" customFormat="1" ht="13.5">
      <c r="B156" s="220"/>
      <c r="C156" s="221"/>
      <c r="D156" s="194" t="s">
        <v>260</v>
      </c>
      <c r="E156" s="222" t="s">
        <v>22</v>
      </c>
      <c r="F156" s="223" t="s">
        <v>948</v>
      </c>
      <c r="G156" s="221"/>
      <c r="H156" s="224">
        <v>12</v>
      </c>
      <c r="I156" s="225"/>
      <c r="J156" s="221"/>
      <c r="K156" s="221"/>
      <c r="L156" s="226"/>
      <c r="M156" s="227"/>
      <c r="N156" s="228"/>
      <c r="O156" s="228"/>
      <c r="P156" s="228"/>
      <c r="Q156" s="228"/>
      <c r="R156" s="228"/>
      <c r="S156" s="228"/>
      <c r="T156" s="229"/>
      <c r="AT156" s="230" t="s">
        <v>260</v>
      </c>
      <c r="AU156" s="230" t="s">
        <v>89</v>
      </c>
      <c r="AV156" s="11" t="s">
        <v>89</v>
      </c>
      <c r="AW156" s="11" t="s">
        <v>43</v>
      </c>
      <c r="AX156" s="11" t="s">
        <v>80</v>
      </c>
      <c r="AY156" s="230" t="s">
        <v>159</v>
      </c>
    </row>
    <row r="157" spans="2:65" s="11" customFormat="1" ht="13.5">
      <c r="B157" s="220"/>
      <c r="C157" s="221"/>
      <c r="D157" s="194" t="s">
        <v>260</v>
      </c>
      <c r="E157" s="222" t="s">
        <v>22</v>
      </c>
      <c r="F157" s="223" t="s">
        <v>949</v>
      </c>
      <c r="G157" s="221"/>
      <c r="H157" s="224">
        <v>13</v>
      </c>
      <c r="I157" s="225"/>
      <c r="J157" s="221"/>
      <c r="K157" s="221"/>
      <c r="L157" s="226"/>
      <c r="M157" s="227"/>
      <c r="N157" s="228"/>
      <c r="O157" s="228"/>
      <c r="P157" s="228"/>
      <c r="Q157" s="228"/>
      <c r="R157" s="228"/>
      <c r="S157" s="228"/>
      <c r="T157" s="229"/>
      <c r="AT157" s="230" t="s">
        <v>260</v>
      </c>
      <c r="AU157" s="230" t="s">
        <v>89</v>
      </c>
      <c r="AV157" s="11" t="s">
        <v>89</v>
      </c>
      <c r="AW157" s="11" t="s">
        <v>43</v>
      </c>
      <c r="AX157" s="11" t="s">
        <v>80</v>
      </c>
      <c r="AY157" s="230" t="s">
        <v>159</v>
      </c>
    </row>
    <row r="158" spans="2:65" s="11" customFormat="1" ht="13.5">
      <c r="B158" s="220"/>
      <c r="C158" s="221"/>
      <c r="D158" s="194" t="s">
        <v>260</v>
      </c>
      <c r="E158" s="222" t="s">
        <v>22</v>
      </c>
      <c r="F158" s="223" t="s">
        <v>950</v>
      </c>
      <c r="G158" s="221"/>
      <c r="H158" s="224">
        <v>10</v>
      </c>
      <c r="I158" s="225"/>
      <c r="J158" s="221"/>
      <c r="K158" s="221"/>
      <c r="L158" s="226"/>
      <c r="M158" s="227"/>
      <c r="N158" s="228"/>
      <c r="O158" s="228"/>
      <c r="P158" s="228"/>
      <c r="Q158" s="228"/>
      <c r="R158" s="228"/>
      <c r="S158" s="228"/>
      <c r="T158" s="229"/>
      <c r="AT158" s="230" t="s">
        <v>260</v>
      </c>
      <c r="AU158" s="230" t="s">
        <v>89</v>
      </c>
      <c r="AV158" s="11" t="s">
        <v>89</v>
      </c>
      <c r="AW158" s="11" t="s">
        <v>43</v>
      </c>
      <c r="AX158" s="11" t="s">
        <v>80</v>
      </c>
      <c r="AY158" s="230" t="s">
        <v>159</v>
      </c>
    </row>
    <row r="159" spans="2:65" s="11" customFormat="1" ht="13.5">
      <c r="B159" s="220"/>
      <c r="C159" s="221"/>
      <c r="D159" s="194" t="s">
        <v>260</v>
      </c>
      <c r="E159" s="222" t="s">
        <v>22</v>
      </c>
      <c r="F159" s="223" t="s">
        <v>951</v>
      </c>
      <c r="G159" s="221"/>
      <c r="H159" s="224">
        <v>56</v>
      </c>
      <c r="I159" s="225"/>
      <c r="J159" s="221"/>
      <c r="K159" s="221"/>
      <c r="L159" s="226"/>
      <c r="M159" s="227"/>
      <c r="N159" s="228"/>
      <c r="O159" s="228"/>
      <c r="P159" s="228"/>
      <c r="Q159" s="228"/>
      <c r="R159" s="228"/>
      <c r="S159" s="228"/>
      <c r="T159" s="229"/>
      <c r="AT159" s="230" t="s">
        <v>260</v>
      </c>
      <c r="AU159" s="230" t="s">
        <v>89</v>
      </c>
      <c r="AV159" s="11" t="s">
        <v>89</v>
      </c>
      <c r="AW159" s="11" t="s">
        <v>43</v>
      </c>
      <c r="AX159" s="11" t="s">
        <v>80</v>
      </c>
      <c r="AY159" s="230" t="s">
        <v>159</v>
      </c>
    </row>
    <row r="160" spans="2:65" s="12" customFormat="1" ht="13.5">
      <c r="B160" s="231"/>
      <c r="C160" s="232"/>
      <c r="D160" s="197" t="s">
        <v>260</v>
      </c>
      <c r="E160" s="233" t="s">
        <v>22</v>
      </c>
      <c r="F160" s="234" t="s">
        <v>266</v>
      </c>
      <c r="G160" s="232"/>
      <c r="H160" s="235">
        <v>91</v>
      </c>
      <c r="I160" s="236"/>
      <c r="J160" s="232"/>
      <c r="K160" s="232"/>
      <c r="L160" s="237"/>
      <c r="M160" s="238"/>
      <c r="N160" s="239"/>
      <c r="O160" s="239"/>
      <c r="P160" s="239"/>
      <c r="Q160" s="239"/>
      <c r="R160" s="239"/>
      <c r="S160" s="239"/>
      <c r="T160" s="240"/>
      <c r="AT160" s="241" t="s">
        <v>260</v>
      </c>
      <c r="AU160" s="241" t="s">
        <v>89</v>
      </c>
      <c r="AV160" s="12" t="s">
        <v>165</v>
      </c>
      <c r="AW160" s="12" t="s">
        <v>43</v>
      </c>
      <c r="AX160" s="12" t="s">
        <v>24</v>
      </c>
      <c r="AY160" s="241" t="s">
        <v>159</v>
      </c>
    </row>
    <row r="161" spans="2:65" s="1" customFormat="1" ht="22.5" customHeight="1">
      <c r="B161" s="40"/>
      <c r="C161" s="199" t="s">
        <v>244</v>
      </c>
      <c r="D161" s="199" t="s">
        <v>235</v>
      </c>
      <c r="E161" s="200" t="s">
        <v>730</v>
      </c>
      <c r="F161" s="201" t="s">
        <v>731</v>
      </c>
      <c r="G161" s="202" t="s">
        <v>177</v>
      </c>
      <c r="H161" s="203">
        <v>92.364999999999995</v>
      </c>
      <c r="I161" s="204"/>
      <c r="J161" s="205">
        <f>ROUND(I161*H161,2)</f>
        <v>0</v>
      </c>
      <c r="K161" s="201" t="s">
        <v>164</v>
      </c>
      <c r="L161" s="206"/>
      <c r="M161" s="207" t="s">
        <v>22</v>
      </c>
      <c r="N161" s="208" t="s">
        <v>51</v>
      </c>
      <c r="O161" s="41"/>
      <c r="P161" s="191">
        <f>O161*H161</f>
        <v>0</v>
      </c>
      <c r="Q161" s="191">
        <v>4.2999999999999997E-2</v>
      </c>
      <c r="R161" s="191">
        <f>Q161*H161</f>
        <v>3.9716949999999995</v>
      </c>
      <c r="S161" s="191">
        <v>0</v>
      </c>
      <c r="T161" s="192">
        <f>S161*H161</f>
        <v>0</v>
      </c>
      <c r="AR161" s="23" t="s">
        <v>183</v>
      </c>
      <c r="AT161" s="23" t="s">
        <v>235</v>
      </c>
      <c r="AU161" s="23" t="s">
        <v>89</v>
      </c>
      <c r="AY161" s="23" t="s">
        <v>159</v>
      </c>
      <c r="BE161" s="193">
        <f>IF(N161="základní",J161,0)</f>
        <v>0</v>
      </c>
      <c r="BF161" s="193">
        <f>IF(N161="snížená",J161,0)</f>
        <v>0</v>
      </c>
      <c r="BG161" s="193">
        <f>IF(N161="zákl. přenesená",J161,0)</f>
        <v>0</v>
      </c>
      <c r="BH161" s="193">
        <f>IF(N161="sníž. přenesená",J161,0)</f>
        <v>0</v>
      </c>
      <c r="BI161" s="193">
        <f>IF(N161="nulová",J161,0)</f>
        <v>0</v>
      </c>
      <c r="BJ161" s="23" t="s">
        <v>24</v>
      </c>
      <c r="BK161" s="193">
        <f>ROUND(I161*H161,2)</f>
        <v>0</v>
      </c>
      <c r="BL161" s="23" t="s">
        <v>165</v>
      </c>
      <c r="BM161" s="23" t="s">
        <v>952</v>
      </c>
    </row>
    <row r="162" spans="2:65" s="11" customFormat="1" ht="13.5">
      <c r="B162" s="220"/>
      <c r="C162" s="221"/>
      <c r="D162" s="197" t="s">
        <v>260</v>
      </c>
      <c r="E162" s="221"/>
      <c r="F162" s="243" t="s">
        <v>953</v>
      </c>
      <c r="G162" s="221"/>
      <c r="H162" s="244">
        <v>92.364999999999995</v>
      </c>
      <c r="I162" s="225"/>
      <c r="J162" s="221"/>
      <c r="K162" s="221"/>
      <c r="L162" s="226"/>
      <c r="M162" s="227"/>
      <c r="N162" s="228"/>
      <c r="O162" s="228"/>
      <c r="P162" s="228"/>
      <c r="Q162" s="228"/>
      <c r="R162" s="228"/>
      <c r="S162" s="228"/>
      <c r="T162" s="229"/>
      <c r="AT162" s="230" t="s">
        <v>260</v>
      </c>
      <c r="AU162" s="230" t="s">
        <v>89</v>
      </c>
      <c r="AV162" s="11" t="s">
        <v>89</v>
      </c>
      <c r="AW162" s="11" t="s">
        <v>6</v>
      </c>
      <c r="AX162" s="11" t="s">
        <v>24</v>
      </c>
      <c r="AY162" s="230" t="s">
        <v>159</v>
      </c>
    </row>
    <row r="163" spans="2:65" s="1" customFormat="1" ht="31.5" customHeight="1">
      <c r="B163" s="40"/>
      <c r="C163" s="182" t="s">
        <v>207</v>
      </c>
      <c r="D163" s="182" t="s">
        <v>160</v>
      </c>
      <c r="E163" s="183" t="s">
        <v>741</v>
      </c>
      <c r="F163" s="184" t="s">
        <v>742</v>
      </c>
      <c r="G163" s="185" t="s">
        <v>177</v>
      </c>
      <c r="H163" s="186">
        <v>23</v>
      </c>
      <c r="I163" s="187"/>
      <c r="J163" s="188">
        <f>ROUND(I163*H163,2)</f>
        <v>0</v>
      </c>
      <c r="K163" s="184" t="s">
        <v>164</v>
      </c>
      <c r="L163" s="60"/>
      <c r="M163" s="189" t="s">
        <v>22</v>
      </c>
      <c r="N163" s="190" t="s">
        <v>51</v>
      </c>
      <c r="O163" s="41"/>
      <c r="P163" s="191">
        <f>O163*H163</f>
        <v>0</v>
      </c>
      <c r="Q163" s="191">
        <v>0</v>
      </c>
      <c r="R163" s="191">
        <f>Q163*H163</f>
        <v>0</v>
      </c>
      <c r="S163" s="191">
        <v>0</v>
      </c>
      <c r="T163" s="192">
        <f>S163*H163</f>
        <v>0</v>
      </c>
      <c r="AR163" s="23" t="s">
        <v>165</v>
      </c>
      <c r="AT163" s="23" t="s">
        <v>160</v>
      </c>
      <c r="AU163" s="23" t="s">
        <v>89</v>
      </c>
      <c r="AY163" s="23" t="s">
        <v>159</v>
      </c>
      <c r="BE163" s="193">
        <f>IF(N163="základní",J163,0)</f>
        <v>0</v>
      </c>
      <c r="BF163" s="193">
        <f>IF(N163="snížená",J163,0)</f>
        <v>0</v>
      </c>
      <c r="BG163" s="193">
        <f>IF(N163="zákl. přenesená",J163,0)</f>
        <v>0</v>
      </c>
      <c r="BH163" s="193">
        <f>IF(N163="sníž. přenesená",J163,0)</f>
        <v>0</v>
      </c>
      <c r="BI163" s="193">
        <f>IF(N163="nulová",J163,0)</f>
        <v>0</v>
      </c>
      <c r="BJ163" s="23" t="s">
        <v>24</v>
      </c>
      <c r="BK163" s="193">
        <f>ROUND(I163*H163,2)</f>
        <v>0</v>
      </c>
      <c r="BL163" s="23" t="s">
        <v>165</v>
      </c>
      <c r="BM163" s="23" t="s">
        <v>954</v>
      </c>
    </row>
    <row r="164" spans="2:65" s="1" customFormat="1" ht="27">
      <c r="B164" s="40"/>
      <c r="C164" s="62"/>
      <c r="D164" s="194" t="s">
        <v>166</v>
      </c>
      <c r="E164" s="62"/>
      <c r="F164" s="195" t="s">
        <v>744</v>
      </c>
      <c r="G164" s="62"/>
      <c r="H164" s="62"/>
      <c r="I164" s="155"/>
      <c r="J164" s="62"/>
      <c r="K164" s="62"/>
      <c r="L164" s="60"/>
      <c r="M164" s="196"/>
      <c r="N164" s="41"/>
      <c r="O164" s="41"/>
      <c r="P164" s="41"/>
      <c r="Q164" s="41"/>
      <c r="R164" s="41"/>
      <c r="S164" s="41"/>
      <c r="T164" s="77"/>
      <c r="AT164" s="23" t="s">
        <v>166</v>
      </c>
      <c r="AU164" s="23" t="s">
        <v>89</v>
      </c>
    </row>
    <row r="165" spans="2:65" s="11" customFormat="1" ht="13.5">
      <c r="B165" s="220"/>
      <c r="C165" s="221"/>
      <c r="D165" s="194" t="s">
        <v>260</v>
      </c>
      <c r="E165" s="222" t="s">
        <v>22</v>
      </c>
      <c r="F165" s="223" t="s">
        <v>949</v>
      </c>
      <c r="G165" s="221"/>
      <c r="H165" s="224">
        <v>13</v>
      </c>
      <c r="I165" s="225"/>
      <c r="J165" s="221"/>
      <c r="K165" s="221"/>
      <c r="L165" s="226"/>
      <c r="M165" s="227"/>
      <c r="N165" s="228"/>
      <c r="O165" s="228"/>
      <c r="P165" s="228"/>
      <c r="Q165" s="228"/>
      <c r="R165" s="228"/>
      <c r="S165" s="228"/>
      <c r="T165" s="229"/>
      <c r="AT165" s="230" t="s">
        <v>260</v>
      </c>
      <c r="AU165" s="230" t="s">
        <v>89</v>
      </c>
      <c r="AV165" s="11" t="s">
        <v>89</v>
      </c>
      <c r="AW165" s="11" t="s">
        <v>43</v>
      </c>
      <c r="AX165" s="11" t="s">
        <v>80</v>
      </c>
      <c r="AY165" s="230" t="s">
        <v>159</v>
      </c>
    </row>
    <row r="166" spans="2:65" s="11" customFormat="1" ht="13.5">
      <c r="B166" s="220"/>
      <c r="C166" s="221"/>
      <c r="D166" s="194" t="s">
        <v>260</v>
      </c>
      <c r="E166" s="222" t="s">
        <v>22</v>
      </c>
      <c r="F166" s="223" t="s">
        <v>950</v>
      </c>
      <c r="G166" s="221"/>
      <c r="H166" s="224">
        <v>10</v>
      </c>
      <c r="I166" s="225"/>
      <c r="J166" s="221"/>
      <c r="K166" s="221"/>
      <c r="L166" s="226"/>
      <c r="M166" s="227"/>
      <c r="N166" s="228"/>
      <c r="O166" s="228"/>
      <c r="P166" s="228"/>
      <c r="Q166" s="228"/>
      <c r="R166" s="228"/>
      <c r="S166" s="228"/>
      <c r="T166" s="229"/>
      <c r="AT166" s="230" t="s">
        <v>260</v>
      </c>
      <c r="AU166" s="230" t="s">
        <v>89</v>
      </c>
      <c r="AV166" s="11" t="s">
        <v>89</v>
      </c>
      <c r="AW166" s="11" t="s">
        <v>43</v>
      </c>
      <c r="AX166" s="11" t="s">
        <v>80</v>
      </c>
      <c r="AY166" s="230" t="s">
        <v>159</v>
      </c>
    </row>
    <row r="167" spans="2:65" s="11" customFormat="1" ht="13.5">
      <c r="B167" s="220"/>
      <c r="C167" s="221"/>
      <c r="D167" s="194" t="s">
        <v>260</v>
      </c>
      <c r="E167" s="222" t="s">
        <v>22</v>
      </c>
      <c r="F167" s="223" t="s">
        <v>22</v>
      </c>
      <c r="G167" s="221"/>
      <c r="H167" s="224">
        <v>0</v>
      </c>
      <c r="I167" s="225"/>
      <c r="J167" s="221"/>
      <c r="K167" s="221"/>
      <c r="L167" s="226"/>
      <c r="M167" s="227"/>
      <c r="N167" s="228"/>
      <c r="O167" s="228"/>
      <c r="P167" s="228"/>
      <c r="Q167" s="228"/>
      <c r="R167" s="228"/>
      <c r="S167" s="228"/>
      <c r="T167" s="229"/>
      <c r="AT167" s="230" t="s">
        <v>260</v>
      </c>
      <c r="AU167" s="230" t="s">
        <v>89</v>
      </c>
      <c r="AV167" s="11" t="s">
        <v>89</v>
      </c>
      <c r="AW167" s="11" t="s">
        <v>43</v>
      </c>
      <c r="AX167" s="11" t="s">
        <v>80</v>
      </c>
      <c r="AY167" s="230" t="s">
        <v>159</v>
      </c>
    </row>
    <row r="168" spans="2:65" s="12" customFormat="1" ht="13.5">
      <c r="B168" s="231"/>
      <c r="C168" s="232"/>
      <c r="D168" s="197" t="s">
        <v>260</v>
      </c>
      <c r="E168" s="233" t="s">
        <v>22</v>
      </c>
      <c r="F168" s="234" t="s">
        <v>266</v>
      </c>
      <c r="G168" s="232"/>
      <c r="H168" s="235">
        <v>23</v>
      </c>
      <c r="I168" s="236"/>
      <c r="J168" s="232"/>
      <c r="K168" s="232"/>
      <c r="L168" s="237"/>
      <c r="M168" s="238"/>
      <c r="N168" s="239"/>
      <c r="O168" s="239"/>
      <c r="P168" s="239"/>
      <c r="Q168" s="239"/>
      <c r="R168" s="239"/>
      <c r="S168" s="239"/>
      <c r="T168" s="240"/>
      <c r="AT168" s="241" t="s">
        <v>260</v>
      </c>
      <c r="AU168" s="241" t="s">
        <v>89</v>
      </c>
      <c r="AV168" s="12" t="s">
        <v>165</v>
      </c>
      <c r="AW168" s="12" t="s">
        <v>43</v>
      </c>
      <c r="AX168" s="12" t="s">
        <v>24</v>
      </c>
      <c r="AY168" s="241" t="s">
        <v>159</v>
      </c>
    </row>
    <row r="169" spans="2:65" s="1" customFormat="1" ht="22.5" customHeight="1">
      <c r="B169" s="40"/>
      <c r="C169" s="182" t="s">
        <v>254</v>
      </c>
      <c r="D169" s="182" t="s">
        <v>160</v>
      </c>
      <c r="E169" s="183" t="s">
        <v>745</v>
      </c>
      <c r="F169" s="184" t="s">
        <v>746</v>
      </c>
      <c r="G169" s="185" t="s">
        <v>177</v>
      </c>
      <c r="H169" s="186">
        <v>35</v>
      </c>
      <c r="I169" s="187"/>
      <c r="J169" s="188">
        <f>ROUND(I169*H169,2)</f>
        <v>0</v>
      </c>
      <c r="K169" s="184" t="s">
        <v>164</v>
      </c>
      <c r="L169" s="60"/>
      <c r="M169" s="189" t="s">
        <v>22</v>
      </c>
      <c r="N169" s="190" t="s">
        <v>51</v>
      </c>
      <c r="O169" s="41"/>
      <c r="P169" s="191">
        <f>O169*H169</f>
        <v>0</v>
      </c>
      <c r="Q169" s="191">
        <v>0</v>
      </c>
      <c r="R169" s="191">
        <f>Q169*H169</f>
        <v>0</v>
      </c>
      <c r="S169" s="191">
        <v>0</v>
      </c>
      <c r="T169" s="192">
        <f>S169*H169</f>
        <v>0</v>
      </c>
      <c r="AR169" s="23" t="s">
        <v>165</v>
      </c>
      <c r="AT169" s="23" t="s">
        <v>160</v>
      </c>
      <c r="AU169" s="23" t="s">
        <v>89</v>
      </c>
      <c r="AY169" s="23" t="s">
        <v>159</v>
      </c>
      <c r="BE169" s="193">
        <f>IF(N169="základní",J169,0)</f>
        <v>0</v>
      </c>
      <c r="BF169" s="193">
        <f>IF(N169="snížená",J169,0)</f>
        <v>0</v>
      </c>
      <c r="BG169" s="193">
        <f>IF(N169="zákl. přenesená",J169,0)</f>
        <v>0</v>
      </c>
      <c r="BH169" s="193">
        <f>IF(N169="sníž. přenesená",J169,0)</f>
        <v>0</v>
      </c>
      <c r="BI169" s="193">
        <f>IF(N169="nulová",J169,0)</f>
        <v>0</v>
      </c>
      <c r="BJ169" s="23" t="s">
        <v>24</v>
      </c>
      <c r="BK169" s="193">
        <f>ROUND(I169*H169,2)</f>
        <v>0</v>
      </c>
      <c r="BL169" s="23" t="s">
        <v>165</v>
      </c>
      <c r="BM169" s="23" t="s">
        <v>955</v>
      </c>
    </row>
    <row r="170" spans="2:65" s="1" customFormat="1" ht="94.5">
      <c r="B170" s="40"/>
      <c r="C170" s="62"/>
      <c r="D170" s="194" t="s">
        <v>166</v>
      </c>
      <c r="E170" s="62"/>
      <c r="F170" s="195" t="s">
        <v>748</v>
      </c>
      <c r="G170" s="62"/>
      <c r="H170" s="62"/>
      <c r="I170" s="155"/>
      <c r="J170" s="62"/>
      <c r="K170" s="62"/>
      <c r="L170" s="60"/>
      <c r="M170" s="196"/>
      <c r="N170" s="41"/>
      <c r="O170" s="41"/>
      <c r="P170" s="41"/>
      <c r="Q170" s="41"/>
      <c r="R170" s="41"/>
      <c r="S170" s="41"/>
      <c r="T170" s="77"/>
      <c r="AT170" s="23" t="s">
        <v>166</v>
      </c>
      <c r="AU170" s="23" t="s">
        <v>89</v>
      </c>
    </row>
    <row r="171" spans="2:65" s="11" customFormat="1" ht="13.5">
      <c r="B171" s="220"/>
      <c r="C171" s="221"/>
      <c r="D171" s="197" t="s">
        <v>260</v>
      </c>
      <c r="E171" s="242" t="s">
        <v>22</v>
      </c>
      <c r="F171" s="243" t="s">
        <v>956</v>
      </c>
      <c r="G171" s="221"/>
      <c r="H171" s="244">
        <v>35</v>
      </c>
      <c r="I171" s="225"/>
      <c r="J171" s="221"/>
      <c r="K171" s="221"/>
      <c r="L171" s="226"/>
      <c r="M171" s="227"/>
      <c r="N171" s="228"/>
      <c r="O171" s="228"/>
      <c r="P171" s="228"/>
      <c r="Q171" s="228"/>
      <c r="R171" s="228"/>
      <c r="S171" s="228"/>
      <c r="T171" s="229"/>
      <c r="AT171" s="230" t="s">
        <v>260</v>
      </c>
      <c r="AU171" s="230" t="s">
        <v>89</v>
      </c>
      <c r="AV171" s="11" t="s">
        <v>89</v>
      </c>
      <c r="AW171" s="11" t="s">
        <v>43</v>
      </c>
      <c r="AX171" s="11" t="s">
        <v>24</v>
      </c>
      <c r="AY171" s="230" t="s">
        <v>159</v>
      </c>
    </row>
    <row r="172" spans="2:65" s="1" customFormat="1" ht="22.5" customHeight="1">
      <c r="B172" s="40"/>
      <c r="C172" s="182" t="s">
        <v>212</v>
      </c>
      <c r="D172" s="182" t="s">
        <v>160</v>
      </c>
      <c r="E172" s="183" t="s">
        <v>750</v>
      </c>
      <c r="F172" s="184" t="s">
        <v>751</v>
      </c>
      <c r="G172" s="185" t="s">
        <v>356</v>
      </c>
      <c r="H172" s="186">
        <v>3</v>
      </c>
      <c r="I172" s="187"/>
      <c r="J172" s="188">
        <f>ROUND(I172*H172,2)</f>
        <v>0</v>
      </c>
      <c r="K172" s="184" t="s">
        <v>164</v>
      </c>
      <c r="L172" s="60"/>
      <c r="M172" s="189" t="s">
        <v>22</v>
      </c>
      <c r="N172" s="190" t="s">
        <v>51</v>
      </c>
      <c r="O172" s="41"/>
      <c r="P172" s="191">
        <f>O172*H172</f>
        <v>0</v>
      </c>
      <c r="Q172" s="191">
        <v>0.46005000000000001</v>
      </c>
      <c r="R172" s="191">
        <f>Q172*H172</f>
        <v>1.38015</v>
      </c>
      <c r="S172" s="191">
        <v>0</v>
      </c>
      <c r="T172" s="192">
        <f>S172*H172</f>
        <v>0</v>
      </c>
      <c r="AR172" s="23" t="s">
        <v>165</v>
      </c>
      <c r="AT172" s="23" t="s">
        <v>160</v>
      </c>
      <c r="AU172" s="23" t="s">
        <v>89</v>
      </c>
      <c r="AY172" s="23" t="s">
        <v>159</v>
      </c>
      <c r="BE172" s="193">
        <f>IF(N172="základní",J172,0)</f>
        <v>0</v>
      </c>
      <c r="BF172" s="193">
        <f>IF(N172="snížená",J172,0)</f>
        <v>0</v>
      </c>
      <c r="BG172" s="193">
        <f>IF(N172="zákl. přenesená",J172,0)</f>
        <v>0</v>
      </c>
      <c r="BH172" s="193">
        <f>IF(N172="sníž. přenesená",J172,0)</f>
        <v>0</v>
      </c>
      <c r="BI172" s="193">
        <f>IF(N172="nulová",J172,0)</f>
        <v>0</v>
      </c>
      <c r="BJ172" s="23" t="s">
        <v>24</v>
      </c>
      <c r="BK172" s="193">
        <f>ROUND(I172*H172,2)</f>
        <v>0</v>
      </c>
      <c r="BL172" s="23" t="s">
        <v>165</v>
      </c>
      <c r="BM172" s="23" t="s">
        <v>957</v>
      </c>
    </row>
    <row r="173" spans="2:65" s="1" customFormat="1" ht="94.5">
      <c r="B173" s="40"/>
      <c r="C173" s="62"/>
      <c r="D173" s="197" t="s">
        <v>166</v>
      </c>
      <c r="E173" s="62"/>
      <c r="F173" s="198" t="s">
        <v>748</v>
      </c>
      <c r="G173" s="62"/>
      <c r="H173" s="62"/>
      <c r="I173" s="155"/>
      <c r="J173" s="62"/>
      <c r="K173" s="62"/>
      <c r="L173" s="60"/>
      <c r="M173" s="196"/>
      <c r="N173" s="41"/>
      <c r="O173" s="41"/>
      <c r="P173" s="41"/>
      <c r="Q173" s="41"/>
      <c r="R173" s="41"/>
      <c r="S173" s="41"/>
      <c r="T173" s="77"/>
      <c r="AT173" s="23" t="s">
        <v>166</v>
      </c>
      <c r="AU173" s="23" t="s">
        <v>89</v>
      </c>
    </row>
    <row r="174" spans="2:65" s="1" customFormat="1" ht="22.5" customHeight="1">
      <c r="B174" s="40"/>
      <c r="C174" s="182" t="s">
        <v>9</v>
      </c>
      <c r="D174" s="182" t="s">
        <v>160</v>
      </c>
      <c r="E174" s="183" t="s">
        <v>875</v>
      </c>
      <c r="F174" s="184" t="s">
        <v>876</v>
      </c>
      <c r="G174" s="185" t="s">
        <v>356</v>
      </c>
      <c r="H174" s="186">
        <v>3</v>
      </c>
      <c r="I174" s="187"/>
      <c r="J174" s="188">
        <f>ROUND(I174*H174,2)</f>
        <v>0</v>
      </c>
      <c r="K174" s="184" t="s">
        <v>164</v>
      </c>
      <c r="L174" s="60"/>
      <c r="M174" s="189" t="s">
        <v>22</v>
      </c>
      <c r="N174" s="190" t="s">
        <v>51</v>
      </c>
      <c r="O174" s="41"/>
      <c r="P174" s="191">
        <f>O174*H174</f>
        <v>0</v>
      </c>
      <c r="Q174" s="191">
        <v>0</v>
      </c>
      <c r="R174" s="191">
        <f>Q174*H174</f>
        <v>0</v>
      </c>
      <c r="S174" s="191">
        <v>0.1</v>
      </c>
      <c r="T174" s="192">
        <f>S174*H174</f>
        <v>0.30000000000000004</v>
      </c>
      <c r="AR174" s="23" t="s">
        <v>165</v>
      </c>
      <c r="AT174" s="23" t="s">
        <v>160</v>
      </c>
      <c r="AU174" s="23" t="s">
        <v>89</v>
      </c>
      <c r="AY174" s="23" t="s">
        <v>159</v>
      </c>
      <c r="BE174" s="193">
        <f>IF(N174="základní",J174,0)</f>
        <v>0</v>
      </c>
      <c r="BF174" s="193">
        <f>IF(N174="snížená",J174,0)</f>
        <v>0</v>
      </c>
      <c r="BG174" s="193">
        <f>IF(N174="zákl. přenesená",J174,0)</f>
        <v>0</v>
      </c>
      <c r="BH174" s="193">
        <f>IF(N174="sníž. přenesená",J174,0)</f>
        <v>0</v>
      </c>
      <c r="BI174" s="193">
        <f>IF(N174="nulová",J174,0)</f>
        <v>0</v>
      </c>
      <c r="BJ174" s="23" t="s">
        <v>24</v>
      </c>
      <c r="BK174" s="193">
        <f>ROUND(I174*H174,2)</f>
        <v>0</v>
      </c>
      <c r="BL174" s="23" t="s">
        <v>165</v>
      </c>
      <c r="BM174" s="23" t="s">
        <v>958</v>
      </c>
    </row>
    <row r="175" spans="2:65" s="10" customFormat="1" ht="13.5">
      <c r="B175" s="209"/>
      <c r="C175" s="210"/>
      <c r="D175" s="194" t="s">
        <v>260</v>
      </c>
      <c r="E175" s="211" t="s">
        <v>22</v>
      </c>
      <c r="F175" s="212" t="s">
        <v>878</v>
      </c>
      <c r="G175" s="210"/>
      <c r="H175" s="213" t="s">
        <v>22</v>
      </c>
      <c r="I175" s="214"/>
      <c r="J175" s="210"/>
      <c r="K175" s="210"/>
      <c r="L175" s="215"/>
      <c r="M175" s="216"/>
      <c r="N175" s="217"/>
      <c r="O175" s="217"/>
      <c r="P175" s="217"/>
      <c r="Q175" s="217"/>
      <c r="R175" s="217"/>
      <c r="S175" s="217"/>
      <c r="T175" s="218"/>
      <c r="AT175" s="219" t="s">
        <v>260</v>
      </c>
      <c r="AU175" s="219" t="s">
        <v>89</v>
      </c>
      <c r="AV175" s="10" t="s">
        <v>24</v>
      </c>
      <c r="AW175" s="10" t="s">
        <v>43</v>
      </c>
      <c r="AX175" s="10" t="s">
        <v>80</v>
      </c>
      <c r="AY175" s="219" t="s">
        <v>159</v>
      </c>
    </row>
    <row r="176" spans="2:65" s="11" customFormat="1" ht="13.5">
      <c r="B176" s="220"/>
      <c r="C176" s="221"/>
      <c r="D176" s="197" t="s">
        <v>260</v>
      </c>
      <c r="E176" s="242" t="s">
        <v>22</v>
      </c>
      <c r="F176" s="243" t="s">
        <v>174</v>
      </c>
      <c r="G176" s="221"/>
      <c r="H176" s="244">
        <v>3</v>
      </c>
      <c r="I176" s="225"/>
      <c r="J176" s="221"/>
      <c r="K176" s="221"/>
      <c r="L176" s="226"/>
      <c r="M176" s="227"/>
      <c r="N176" s="228"/>
      <c r="O176" s="228"/>
      <c r="P176" s="228"/>
      <c r="Q176" s="228"/>
      <c r="R176" s="228"/>
      <c r="S176" s="228"/>
      <c r="T176" s="229"/>
      <c r="AT176" s="230" t="s">
        <v>260</v>
      </c>
      <c r="AU176" s="230" t="s">
        <v>89</v>
      </c>
      <c r="AV176" s="11" t="s">
        <v>89</v>
      </c>
      <c r="AW176" s="11" t="s">
        <v>43</v>
      </c>
      <c r="AX176" s="11" t="s">
        <v>24</v>
      </c>
      <c r="AY176" s="230" t="s">
        <v>159</v>
      </c>
    </row>
    <row r="177" spans="2:65" s="1" customFormat="1" ht="31.5" customHeight="1">
      <c r="B177" s="40"/>
      <c r="C177" s="182" t="s">
        <v>217</v>
      </c>
      <c r="D177" s="182" t="s">
        <v>160</v>
      </c>
      <c r="E177" s="183" t="s">
        <v>879</v>
      </c>
      <c r="F177" s="184" t="s">
        <v>880</v>
      </c>
      <c r="G177" s="185" t="s">
        <v>200</v>
      </c>
      <c r="H177" s="186">
        <v>25.571000000000002</v>
      </c>
      <c r="I177" s="187"/>
      <c r="J177" s="188">
        <f>ROUND(I177*H177,2)</f>
        <v>0</v>
      </c>
      <c r="K177" s="184" t="s">
        <v>164</v>
      </c>
      <c r="L177" s="60"/>
      <c r="M177" s="189" t="s">
        <v>22</v>
      </c>
      <c r="N177" s="190" t="s">
        <v>51</v>
      </c>
      <c r="O177" s="41"/>
      <c r="P177" s="191">
        <f>O177*H177</f>
        <v>0</v>
      </c>
      <c r="Q177" s="191">
        <v>0</v>
      </c>
      <c r="R177" s="191">
        <f>Q177*H177</f>
        <v>0</v>
      </c>
      <c r="S177" s="191">
        <v>0</v>
      </c>
      <c r="T177" s="192">
        <f>S177*H177</f>
        <v>0</v>
      </c>
      <c r="AR177" s="23" t="s">
        <v>165</v>
      </c>
      <c r="AT177" s="23" t="s">
        <v>160</v>
      </c>
      <c r="AU177" s="23" t="s">
        <v>89</v>
      </c>
      <c r="AY177" s="23" t="s">
        <v>159</v>
      </c>
      <c r="BE177" s="193">
        <f>IF(N177="základní",J177,0)</f>
        <v>0</v>
      </c>
      <c r="BF177" s="193">
        <f>IF(N177="snížená",J177,0)</f>
        <v>0</v>
      </c>
      <c r="BG177" s="193">
        <f>IF(N177="zákl. přenesená",J177,0)</f>
        <v>0</v>
      </c>
      <c r="BH177" s="193">
        <f>IF(N177="sníž. přenesená",J177,0)</f>
        <v>0</v>
      </c>
      <c r="BI177" s="193">
        <f>IF(N177="nulová",J177,0)</f>
        <v>0</v>
      </c>
      <c r="BJ177" s="23" t="s">
        <v>24</v>
      </c>
      <c r="BK177" s="193">
        <f>ROUND(I177*H177,2)</f>
        <v>0</v>
      </c>
      <c r="BL177" s="23" t="s">
        <v>165</v>
      </c>
      <c r="BM177" s="23" t="s">
        <v>959</v>
      </c>
    </row>
    <row r="178" spans="2:65" s="1" customFormat="1" ht="40.5">
      <c r="B178" s="40"/>
      <c r="C178" s="62"/>
      <c r="D178" s="194" t="s">
        <v>166</v>
      </c>
      <c r="E178" s="62"/>
      <c r="F178" s="195" t="s">
        <v>882</v>
      </c>
      <c r="G178" s="62"/>
      <c r="H178" s="62"/>
      <c r="I178" s="155"/>
      <c r="J178" s="62"/>
      <c r="K178" s="62"/>
      <c r="L178" s="60"/>
      <c r="M178" s="196"/>
      <c r="N178" s="41"/>
      <c r="O178" s="41"/>
      <c r="P178" s="41"/>
      <c r="Q178" s="41"/>
      <c r="R178" s="41"/>
      <c r="S178" s="41"/>
      <c r="T178" s="77"/>
      <c r="AT178" s="23" t="s">
        <v>166</v>
      </c>
      <c r="AU178" s="23" t="s">
        <v>89</v>
      </c>
    </row>
    <row r="179" spans="2:65" s="11" customFormat="1" ht="13.5">
      <c r="B179" s="220"/>
      <c r="C179" s="221"/>
      <c r="D179" s="194" t="s">
        <v>260</v>
      </c>
      <c r="E179" s="222" t="s">
        <v>22</v>
      </c>
      <c r="F179" s="223" t="s">
        <v>960</v>
      </c>
      <c r="G179" s="221"/>
      <c r="H179" s="224">
        <v>9.8350000000000009</v>
      </c>
      <c r="I179" s="225"/>
      <c r="J179" s="221"/>
      <c r="K179" s="221"/>
      <c r="L179" s="226"/>
      <c r="M179" s="227"/>
      <c r="N179" s="228"/>
      <c r="O179" s="228"/>
      <c r="P179" s="228"/>
      <c r="Q179" s="228"/>
      <c r="R179" s="228"/>
      <c r="S179" s="228"/>
      <c r="T179" s="229"/>
      <c r="AT179" s="230" t="s">
        <v>260</v>
      </c>
      <c r="AU179" s="230" t="s">
        <v>89</v>
      </c>
      <c r="AV179" s="11" t="s">
        <v>89</v>
      </c>
      <c r="AW179" s="11" t="s">
        <v>43</v>
      </c>
      <c r="AX179" s="11" t="s">
        <v>80</v>
      </c>
      <c r="AY179" s="230" t="s">
        <v>159</v>
      </c>
    </row>
    <row r="180" spans="2:65" s="11" customFormat="1" ht="13.5">
      <c r="B180" s="220"/>
      <c r="C180" s="221"/>
      <c r="D180" s="194" t="s">
        <v>260</v>
      </c>
      <c r="E180" s="222" t="s">
        <v>22</v>
      </c>
      <c r="F180" s="223" t="s">
        <v>961</v>
      </c>
      <c r="G180" s="221"/>
      <c r="H180" s="224">
        <v>15.736000000000001</v>
      </c>
      <c r="I180" s="225"/>
      <c r="J180" s="221"/>
      <c r="K180" s="221"/>
      <c r="L180" s="226"/>
      <c r="M180" s="227"/>
      <c r="N180" s="228"/>
      <c r="O180" s="228"/>
      <c r="P180" s="228"/>
      <c r="Q180" s="228"/>
      <c r="R180" s="228"/>
      <c r="S180" s="228"/>
      <c r="T180" s="229"/>
      <c r="AT180" s="230" t="s">
        <v>260</v>
      </c>
      <c r="AU180" s="230" t="s">
        <v>89</v>
      </c>
      <c r="AV180" s="11" t="s">
        <v>89</v>
      </c>
      <c r="AW180" s="11" t="s">
        <v>43</v>
      </c>
      <c r="AX180" s="11" t="s">
        <v>80</v>
      </c>
      <c r="AY180" s="230" t="s">
        <v>159</v>
      </c>
    </row>
    <row r="181" spans="2:65" s="12" customFormat="1" ht="13.5">
      <c r="B181" s="231"/>
      <c r="C181" s="232"/>
      <c r="D181" s="197" t="s">
        <v>260</v>
      </c>
      <c r="E181" s="233" t="s">
        <v>22</v>
      </c>
      <c r="F181" s="234" t="s">
        <v>266</v>
      </c>
      <c r="G181" s="232"/>
      <c r="H181" s="235">
        <v>25.571000000000002</v>
      </c>
      <c r="I181" s="236"/>
      <c r="J181" s="232"/>
      <c r="K181" s="232"/>
      <c r="L181" s="237"/>
      <c r="M181" s="238"/>
      <c r="N181" s="239"/>
      <c r="O181" s="239"/>
      <c r="P181" s="239"/>
      <c r="Q181" s="239"/>
      <c r="R181" s="239"/>
      <c r="S181" s="239"/>
      <c r="T181" s="240"/>
      <c r="AT181" s="241" t="s">
        <v>260</v>
      </c>
      <c r="AU181" s="241" t="s">
        <v>89</v>
      </c>
      <c r="AV181" s="12" t="s">
        <v>165</v>
      </c>
      <c r="AW181" s="12" t="s">
        <v>43</v>
      </c>
      <c r="AX181" s="12" t="s">
        <v>24</v>
      </c>
      <c r="AY181" s="241" t="s">
        <v>159</v>
      </c>
    </row>
    <row r="182" spans="2:65" s="1" customFormat="1" ht="22.5" customHeight="1">
      <c r="B182" s="40"/>
      <c r="C182" s="182" t="s">
        <v>287</v>
      </c>
      <c r="D182" s="182" t="s">
        <v>160</v>
      </c>
      <c r="E182" s="183" t="s">
        <v>886</v>
      </c>
      <c r="F182" s="184" t="s">
        <v>887</v>
      </c>
      <c r="G182" s="185" t="s">
        <v>177</v>
      </c>
      <c r="H182" s="186">
        <v>57</v>
      </c>
      <c r="I182" s="187"/>
      <c r="J182" s="188">
        <f>ROUND(I182*H182,2)</f>
        <v>0</v>
      </c>
      <c r="K182" s="184" t="s">
        <v>22</v>
      </c>
      <c r="L182" s="60"/>
      <c r="M182" s="189" t="s">
        <v>22</v>
      </c>
      <c r="N182" s="190" t="s">
        <v>51</v>
      </c>
      <c r="O182" s="41"/>
      <c r="P182" s="191">
        <f>O182*H182</f>
        <v>0</v>
      </c>
      <c r="Q182" s="191">
        <v>0</v>
      </c>
      <c r="R182" s="191">
        <f>Q182*H182</f>
        <v>0</v>
      </c>
      <c r="S182" s="191">
        <v>0</v>
      </c>
      <c r="T182" s="192">
        <f>S182*H182</f>
        <v>0</v>
      </c>
      <c r="AR182" s="23" t="s">
        <v>165</v>
      </c>
      <c r="AT182" s="23" t="s">
        <v>160</v>
      </c>
      <c r="AU182" s="23" t="s">
        <v>89</v>
      </c>
      <c r="AY182" s="23" t="s">
        <v>159</v>
      </c>
      <c r="BE182" s="193">
        <f>IF(N182="základní",J182,0)</f>
        <v>0</v>
      </c>
      <c r="BF182" s="193">
        <f>IF(N182="snížená",J182,0)</f>
        <v>0</v>
      </c>
      <c r="BG182" s="193">
        <f>IF(N182="zákl. přenesená",J182,0)</f>
        <v>0</v>
      </c>
      <c r="BH182" s="193">
        <f>IF(N182="sníž. přenesená",J182,0)</f>
        <v>0</v>
      </c>
      <c r="BI182" s="193">
        <f>IF(N182="nulová",J182,0)</f>
        <v>0</v>
      </c>
      <c r="BJ182" s="23" t="s">
        <v>24</v>
      </c>
      <c r="BK182" s="193">
        <f>ROUND(I182*H182,2)</f>
        <v>0</v>
      </c>
      <c r="BL182" s="23" t="s">
        <v>165</v>
      </c>
      <c r="BM182" s="23" t="s">
        <v>962</v>
      </c>
    </row>
    <row r="183" spans="2:65" s="10" customFormat="1" ht="13.5">
      <c r="B183" s="209"/>
      <c r="C183" s="210"/>
      <c r="D183" s="194" t="s">
        <v>260</v>
      </c>
      <c r="E183" s="211" t="s">
        <v>22</v>
      </c>
      <c r="F183" s="212" t="s">
        <v>963</v>
      </c>
      <c r="G183" s="210"/>
      <c r="H183" s="213" t="s">
        <v>22</v>
      </c>
      <c r="I183" s="214"/>
      <c r="J183" s="210"/>
      <c r="K183" s="210"/>
      <c r="L183" s="215"/>
      <c r="M183" s="216"/>
      <c r="N183" s="217"/>
      <c r="O183" s="217"/>
      <c r="P183" s="217"/>
      <c r="Q183" s="217"/>
      <c r="R183" s="217"/>
      <c r="S183" s="217"/>
      <c r="T183" s="218"/>
      <c r="AT183" s="219" t="s">
        <v>260</v>
      </c>
      <c r="AU183" s="219" t="s">
        <v>89</v>
      </c>
      <c r="AV183" s="10" t="s">
        <v>24</v>
      </c>
      <c r="AW183" s="10" t="s">
        <v>43</v>
      </c>
      <c r="AX183" s="10" t="s">
        <v>80</v>
      </c>
      <c r="AY183" s="219" t="s">
        <v>159</v>
      </c>
    </row>
    <row r="184" spans="2:65" s="11" customFormat="1" ht="13.5">
      <c r="B184" s="220"/>
      <c r="C184" s="221"/>
      <c r="D184" s="194" t="s">
        <v>260</v>
      </c>
      <c r="E184" s="222" t="s">
        <v>22</v>
      </c>
      <c r="F184" s="223" t="s">
        <v>448</v>
      </c>
      <c r="G184" s="221"/>
      <c r="H184" s="224">
        <v>57</v>
      </c>
      <c r="I184" s="225"/>
      <c r="J184" s="221"/>
      <c r="K184" s="221"/>
      <c r="L184" s="226"/>
      <c r="M184" s="227"/>
      <c r="N184" s="228"/>
      <c r="O184" s="228"/>
      <c r="P184" s="228"/>
      <c r="Q184" s="228"/>
      <c r="R184" s="228"/>
      <c r="S184" s="228"/>
      <c r="T184" s="229"/>
      <c r="AT184" s="230" t="s">
        <v>260</v>
      </c>
      <c r="AU184" s="230" t="s">
        <v>89</v>
      </c>
      <c r="AV184" s="11" t="s">
        <v>89</v>
      </c>
      <c r="AW184" s="11" t="s">
        <v>43</v>
      </c>
      <c r="AX184" s="11" t="s">
        <v>80</v>
      </c>
      <c r="AY184" s="230" t="s">
        <v>159</v>
      </c>
    </row>
    <row r="185" spans="2:65" s="12" customFormat="1" ht="13.5">
      <c r="B185" s="231"/>
      <c r="C185" s="232"/>
      <c r="D185" s="197" t="s">
        <v>260</v>
      </c>
      <c r="E185" s="233" t="s">
        <v>22</v>
      </c>
      <c r="F185" s="234" t="s">
        <v>266</v>
      </c>
      <c r="G185" s="232"/>
      <c r="H185" s="235">
        <v>57</v>
      </c>
      <c r="I185" s="236"/>
      <c r="J185" s="232"/>
      <c r="K185" s="232"/>
      <c r="L185" s="237"/>
      <c r="M185" s="238"/>
      <c r="N185" s="239"/>
      <c r="O185" s="239"/>
      <c r="P185" s="239"/>
      <c r="Q185" s="239"/>
      <c r="R185" s="239"/>
      <c r="S185" s="239"/>
      <c r="T185" s="240"/>
      <c r="AT185" s="241" t="s">
        <v>260</v>
      </c>
      <c r="AU185" s="241" t="s">
        <v>89</v>
      </c>
      <c r="AV185" s="12" t="s">
        <v>165</v>
      </c>
      <c r="AW185" s="12" t="s">
        <v>43</v>
      </c>
      <c r="AX185" s="12" t="s">
        <v>24</v>
      </c>
      <c r="AY185" s="241" t="s">
        <v>159</v>
      </c>
    </row>
    <row r="186" spans="2:65" s="1" customFormat="1" ht="22.5" customHeight="1">
      <c r="B186" s="40"/>
      <c r="C186" s="182" t="s">
        <v>222</v>
      </c>
      <c r="D186" s="182" t="s">
        <v>160</v>
      </c>
      <c r="E186" s="183" t="s">
        <v>890</v>
      </c>
      <c r="F186" s="184" t="s">
        <v>891</v>
      </c>
      <c r="G186" s="185" t="s">
        <v>555</v>
      </c>
      <c r="H186" s="186">
        <v>44</v>
      </c>
      <c r="I186" s="187"/>
      <c r="J186" s="188">
        <f>ROUND(I186*H186,2)</f>
        <v>0</v>
      </c>
      <c r="K186" s="184" t="s">
        <v>22</v>
      </c>
      <c r="L186" s="60"/>
      <c r="M186" s="189" t="s">
        <v>22</v>
      </c>
      <c r="N186" s="190" t="s">
        <v>51</v>
      </c>
      <c r="O186" s="41"/>
      <c r="P186" s="191">
        <f>O186*H186</f>
        <v>0</v>
      </c>
      <c r="Q186" s="191">
        <v>0</v>
      </c>
      <c r="R186" s="191">
        <f>Q186*H186</f>
        <v>0</v>
      </c>
      <c r="S186" s="191">
        <v>0</v>
      </c>
      <c r="T186" s="192">
        <f>S186*H186</f>
        <v>0</v>
      </c>
      <c r="AR186" s="23" t="s">
        <v>165</v>
      </c>
      <c r="AT186" s="23" t="s">
        <v>160</v>
      </c>
      <c r="AU186" s="23" t="s">
        <v>89</v>
      </c>
      <c r="AY186" s="23" t="s">
        <v>159</v>
      </c>
      <c r="BE186" s="193">
        <f>IF(N186="základní",J186,0)</f>
        <v>0</v>
      </c>
      <c r="BF186" s="193">
        <f>IF(N186="snížená",J186,0)</f>
        <v>0</v>
      </c>
      <c r="BG186" s="193">
        <f>IF(N186="zákl. přenesená",J186,0)</f>
        <v>0</v>
      </c>
      <c r="BH186" s="193">
        <f>IF(N186="sníž. přenesená",J186,0)</f>
        <v>0</v>
      </c>
      <c r="BI186" s="193">
        <f>IF(N186="nulová",J186,0)</f>
        <v>0</v>
      </c>
      <c r="BJ186" s="23" t="s">
        <v>24</v>
      </c>
      <c r="BK186" s="193">
        <f>ROUND(I186*H186,2)</f>
        <v>0</v>
      </c>
      <c r="BL186" s="23" t="s">
        <v>165</v>
      </c>
      <c r="BM186" s="23" t="s">
        <v>964</v>
      </c>
    </row>
    <row r="187" spans="2:65" s="10" customFormat="1" ht="13.5">
      <c r="B187" s="209"/>
      <c r="C187" s="210"/>
      <c r="D187" s="194" t="s">
        <v>260</v>
      </c>
      <c r="E187" s="211" t="s">
        <v>22</v>
      </c>
      <c r="F187" s="212" t="s">
        <v>893</v>
      </c>
      <c r="G187" s="210"/>
      <c r="H187" s="213" t="s">
        <v>22</v>
      </c>
      <c r="I187" s="214"/>
      <c r="J187" s="210"/>
      <c r="K187" s="210"/>
      <c r="L187" s="215"/>
      <c r="M187" s="216"/>
      <c r="N187" s="217"/>
      <c r="O187" s="217"/>
      <c r="P187" s="217"/>
      <c r="Q187" s="217"/>
      <c r="R187" s="217"/>
      <c r="S187" s="217"/>
      <c r="T187" s="218"/>
      <c r="AT187" s="219" t="s">
        <v>260</v>
      </c>
      <c r="AU187" s="219" t="s">
        <v>89</v>
      </c>
      <c r="AV187" s="10" t="s">
        <v>24</v>
      </c>
      <c r="AW187" s="10" t="s">
        <v>43</v>
      </c>
      <c r="AX187" s="10" t="s">
        <v>80</v>
      </c>
      <c r="AY187" s="219" t="s">
        <v>159</v>
      </c>
    </row>
    <row r="188" spans="2:65" s="11" customFormat="1" ht="13.5">
      <c r="B188" s="220"/>
      <c r="C188" s="221"/>
      <c r="D188" s="194" t="s">
        <v>260</v>
      </c>
      <c r="E188" s="222" t="s">
        <v>22</v>
      </c>
      <c r="F188" s="223" t="s">
        <v>280</v>
      </c>
      <c r="G188" s="221"/>
      <c r="H188" s="224">
        <v>44</v>
      </c>
      <c r="I188" s="225"/>
      <c r="J188" s="221"/>
      <c r="K188" s="221"/>
      <c r="L188" s="226"/>
      <c r="M188" s="227"/>
      <c r="N188" s="228"/>
      <c r="O188" s="228"/>
      <c r="P188" s="228"/>
      <c r="Q188" s="228"/>
      <c r="R188" s="228"/>
      <c r="S188" s="228"/>
      <c r="T188" s="229"/>
      <c r="AT188" s="230" t="s">
        <v>260</v>
      </c>
      <c r="AU188" s="230" t="s">
        <v>89</v>
      </c>
      <c r="AV188" s="11" t="s">
        <v>89</v>
      </c>
      <c r="AW188" s="11" t="s">
        <v>43</v>
      </c>
      <c r="AX188" s="11" t="s">
        <v>80</v>
      </c>
      <c r="AY188" s="230" t="s">
        <v>159</v>
      </c>
    </row>
    <row r="189" spans="2:65" s="12" customFormat="1" ht="13.5">
      <c r="B189" s="231"/>
      <c r="C189" s="232"/>
      <c r="D189" s="197" t="s">
        <v>260</v>
      </c>
      <c r="E189" s="233" t="s">
        <v>22</v>
      </c>
      <c r="F189" s="234" t="s">
        <v>266</v>
      </c>
      <c r="G189" s="232"/>
      <c r="H189" s="235">
        <v>44</v>
      </c>
      <c r="I189" s="236"/>
      <c r="J189" s="232"/>
      <c r="K189" s="232"/>
      <c r="L189" s="237"/>
      <c r="M189" s="238"/>
      <c r="N189" s="239"/>
      <c r="O189" s="239"/>
      <c r="P189" s="239"/>
      <c r="Q189" s="239"/>
      <c r="R189" s="239"/>
      <c r="S189" s="239"/>
      <c r="T189" s="240"/>
      <c r="AT189" s="241" t="s">
        <v>260</v>
      </c>
      <c r="AU189" s="241" t="s">
        <v>89</v>
      </c>
      <c r="AV189" s="12" t="s">
        <v>165</v>
      </c>
      <c r="AW189" s="12" t="s">
        <v>43</v>
      </c>
      <c r="AX189" s="12" t="s">
        <v>24</v>
      </c>
      <c r="AY189" s="241" t="s">
        <v>159</v>
      </c>
    </row>
    <row r="190" spans="2:65" s="1" customFormat="1" ht="31.5" customHeight="1">
      <c r="B190" s="40"/>
      <c r="C190" s="182" t="s">
        <v>298</v>
      </c>
      <c r="D190" s="182" t="s">
        <v>160</v>
      </c>
      <c r="E190" s="183" t="s">
        <v>753</v>
      </c>
      <c r="F190" s="184" t="s">
        <v>754</v>
      </c>
      <c r="G190" s="185" t="s">
        <v>356</v>
      </c>
      <c r="H190" s="186">
        <v>1</v>
      </c>
      <c r="I190" s="187"/>
      <c r="J190" s="188">
        <f>ROUND(I190*H190,2)</f>
        <v>0</v>
      </c>
      <c r="K190" s="184" t="s">
        <v>22</v>
      </c>
      <c r="L190" s="60"/>
      <c r="M190" s="189" t="s">
        <v>22</v>
      </c>
      <c r="N190" s="190" t="s">
        <v>51</v>
      </c>
      <c r="O190" s="41"/>
      <c r="P190" s="191">
        <f>O190*H190</f>
        <v>0</v>
      </c>
      <c r="Q190" s="191">
        <v>0</v>
      </c>
      <c r="R190" s="191">
        <f>Q190*H190</f>
        <v>0</v>
      </c>
      <c r="S190" s="191">
        <v>0</v>
      </c>
      <c r="T190" s="192">
        <f>S190*H190</f>
        <v>0</v>
      </c>
      <c r="AR190" s="23" t="s">
        <v>165</v>
      </c>
      <c r="AT190" s="23" t="s">
        <v>160</v>
      </c>
      <c r="AU190" s="23" t="s">
        <v>89</v>
      </c>
      <c r="AY190" s="23" t="s">
        <v>159</v>
      </c>
      <c r="BE190" s="193">
        <f>IF(N190="základní",J190,0)</f>
        <v>0</v>
      </c>
      <c r="BF190" s="193">
        <f>IF(N190="snížená",J190,0)</f>
        <v>0</v>
      </c>
      <c r="BG190" s="193">
        <f>IF(N190="zákl. přenesená",J190,0)</f>
        <v>0</v>
      </c>
      <c r="BH190" s="193">
        <f>IF(N190="sníž. přenesená",J190,0)</f>
        <v>0</v>
      </c>
      <c r="BI190" s="193">
        <f>IF(N190="nulová",J190,0)</f>
        <v>0</v>
      </c>
      <c r="BJ190" s="23" t="s">
        <v>24</v>
      </c>
      <c r="BK190" s="193">
        <f>ROUND(I190*H190,2)</f>
        <v>0</v>
      </c>
      <c r="BL190" s="23" t="s">
        <v>165</v>
      </c>
      <c r="BM190" s="23" t="s">
        <v>965</v>
      </c>
    </row>
    <row r="191" spans="2:65" s="1" customFormat="1" ht="22.5" customHeight="1">
      <c r="B191" s="40"/>
      <c r="C191" s="182" t="s">
        <v>228</v>
      </c>
      <c r="D191" s="182" t="s">
        <v>160</v>
      </c>
      <c r="E191" s="183" t="s">
        <v>756</v>
      </c>
      <c r="F191" s="184" t="s">
        <v>757</v>
      </c>
      <c r="G191" s="185" t="s">
        <v>356</v>
      </c>
      <c r="H191" s="186">
        <v>2</v>
      </c>
      <c r="I191" s="187"/>
      <c r="J191" s="188">
        <f>ROUND(I191*H191,2)</f>
        <v>0</v>
      </c>
      <c r="K191" s="184" t="s">
        <v>22</v>
      </c>
      <c r="L191" s="60"/>
      <c r="M191" s="189" t="s">
        <v>22</v>
      </c>
      <c r="N191" s="190" t="s">
        <v>51</v>
      </c>
      <c r="O191" s="41"/>
      <c r="P191" s="191">
        <f>O191*H191</f>
        <v>0</v>
      </c>
      <c r="Q191" s="191">
        <v>0</v>
      </c>
      <c r="R191" s="191">
        <f>Q191*H191</f>
        <v>0</v>
      </c>
      <c r="S191" s="191">
        <v>0</v>
      </c>
      <c r="T191" s="192">
        <f>S191*H191</f>
        <v>0</v>
      </c>
      <c r="AR191" s="23" t="s">
        <v>165</v>
      </c>
      <c r="AT191" s="23" t="s">
        <v>160</v>
      </c>
      <c r="AU191" s="23" t="s">
        <v>89</v>
      </c>
      <c r="AY191" s="23" t="s">
        <v>159</v>
      </c>
      <c r="BE191" s="193">
        <f>IF(N191="základní",J191,0)</f>
        <v>0</v>
      </c>
      <c r="BF191" s="193">
        <f>IF(N191="snížená",J191,0)</f>
        <v>0</v>
      </c>
      <c r="BG191" s="193">
        <f>IF(N191="zákl. přenesená",J191,0)</f>
        <v>0</v>
      </c>
      <c r="BH191" s="193">
        <f>IF(N191="sníž. přenesená",J191,0)</f>
        <v>0</v>
      </c>
      <c r="BI191" s="193">
        <f>IF(N191="nulová",J191,0)</f>
        <v>0</v>
      </c>
      <c r="BJ191" s="23" t="s">
        <v>24</v>
      </c>
      <c r="BK191" s="193">
        <f>ROUND(I191*H191,2)</f>
        <v>0</v>
      </c>
      <c r="BL191" s="23" t="s">
        <v>165</v>
      </c>
      <c r="BM191" s="23" t="s">
        <v>966</v>
      </c>
    </row>
    <row r="192" spans="2:65" s="1" customFormat="1" ht="22.5" customHeight="1">
      <c r="B192" s="40"/>
      <c r="C192" s="182" t="s">
        <v>307</v>
      </c>
      <c r="D192" s="182" t="s">
        <v>160</v>
      </c>
      <c r="E192" s="183" t="s">
        <v>896</v>
      </c>
      <c r="F192" s="184" t="s">
        <v>897</v>
      </c>
      <c r="G192" s="185" t="s">
        <v>356</v>
      </c>
      <c r="H192" s="186">
        <v>3</v>
      </c>
      <c r="I192" s="187"/>
      <c r="J192" s="188">
        <f>ROUND(I192*H192,2)</f>
        <v>0</v>
      </c>
      <c r="K192" s="184" t="s">
        <v>22</v>
      </c>
      <c r="L192" s="60"/>
      <c r="M192" s="189" t="s">
        <v>22</v>
      </c>
      <c r="N192" s="190" t="s">
        <v>51</v>
      </c>
      <c r="O192" s="41"/>
      <c r="P192" s="191">
        <f>O192*H192</f>
        <v>0</v>
      </c>
      <c r="Q192" s="191">
        <v>0</v>
      </c>
      <c r="R192" s="191">
        <f>Q192*H192</f>
        <v>0</v>
      </c>
      <c r="S192" s="191">
        <v>0.5</v>
      </c>
      <c r="T192" s="192">
        <f>S192*H192</f>
        <v>1.5</v>
      </c>
      <c r="AR192" s="23" t="s">
        <v>165</v>
      </c>
      <c r="AT192" s="23" t="s">
        <v>160</v>
      </c>
      <c r="AU192" s="23" t="s">
        <v>89</v>
      </c>
      <c r="AY192" s="23" t="s">
        <v>159</v>
      </c>
      <c r="BE192" s="193">
        <f>IF(N192="základní",J192,0)</f>
        <v>0</v>
      </c>
      <c r="BF192" s="193">
        <f>IF(N192="snížená",J192,0)</f>
        <v>0</v>
      </c>
      <c r="BG192" s="193">
        <f>IF(N192="zákl. přenesená",J192,0)</f>
        <v>0</v>
      </c>
      <c r="BH192" s="193">
        <f>IF(N192="sníž. přenesená",J192,0)</f>
        <v>0</v>
      </c>
      <c r="BI192" s="193">
        <f>IF(N192="nulová",J192,0)</f>
        <v>0</v>
      </c>
      <c r="BJ192" s="23" t="s">
        <v>24</v>
      </c>
      <c r="BK192" s="193">
        <f>ROUND(I192*H192,2)</f>
        <v>0</v>
      </c>
      <c r="BL192" s="23" t="s">
        <v>165</v>
      </c>
      <c r="BM192" s="23" t="s">
        <v>967</v>
      </c>
    </row>
    <row r="193" spans="2:65" s="10" customFormat="1" ht="13.5">
      <c r="B193" s="209"/>
      <c r="C193" s="210"/>
      <c r="D193" s="194" t="s">
        <v>260</v>
      </c>
      <c r="E193" s="211" t="s">
        <v>22</v>
      </c>
      <c r="F193" s="212" t="s">
        <v>968</v>
      </c>
      <c r="G193" s="210"/>
      <c r="H193" s="213" t="s">
        <v>22</v>
      </c>
      <c r="I193" s="214"/>
      <c r="J193" s="210"/>
      <c r="K193" s="210"/>
      <c r="L193" s="215"/>
      <c r="M193" s="216"/>
      <c r="N193" s="217"/>
      <c r="O193" s="217"/>
      <c r="P193" s="217"/>
      <c r="Q193" s="217"/>
      <c r="R193" s="217"/>
      <c r="S193" s="217"/>
      <c r="T193" s="218"/>
      <c r="AT193" s="219" t="s">
        <v>260</v>
      </c>
      <c r="AU193" s="219" t="s">
        <v>89</v>
      </c>
      <c r="AV193" s="10" t="s">
        <v>24</v>
      </c>
      <c r="AW193" s="10" t="s">
        <v>43</v>
      </c>
      <c r="AX193" s="10" t="s">
        <v>80</v>
      </c>
      <c r="AY193" s="219" t="s">
        <v>159</v>
      </c>
    </row>
    <row r="194" spans="2:65" s="11" customFormat="1" ht="13.5">
      <c r="B194" s="220"/>
      <c r="C194" s="221"/>
      <c r="D194" s="197" t="s">
        <v>260</v>
      </c>
      <c r="E194" s="242" t="s">
        <v>22</v>
      </c>
      <c r="F194" s="243" t="s">
        <v>174</v>
      </c>
      <c r="G194" s="221"/>
      <c r="H194" s="244">
        <v>3</v>
      </c>
      <c r="I194" s="225"/>
      <c r="J194" s="221"/>
      <c r="K194" s="221"/>
      <c r="L194" s="226"/>
      <c r="M194" s="227"/>
      <c r="N194" s="228"/>
      <c r="O194" s="228"/>
      <c r="P194" s="228"/>
      <c r="Q194" s="228"/>
      <c r="R194" s="228"/>
      <c r="S194" s="228"/>
      <c r="T194" s="229"/>
      <c r="AT194" s="230" t="s">
        <v>260</v>
      </c>
      <c r="AU194" s="230" t="s">
        <v>89</v>
      </c>
      <c r="AV194" s="11" t="s">
        <v>89</v>
      </c>
      <c r="AW194" s="11" t="s">
        <v>43</v>
      </c>
      <c r="AX194" s="11" t="s">
        <v>24</v>
      </c>
      <c r="AY194" s="230" t="s">
        <v>159</v>
      </c>
    </row>
    <row r="195" spans="2:65" s="1" customFormat="1" ht="22.5" customHeight="1">
      <c r="B195" s="40"/>
      <c r="C195" s="182" t="s">
        <v>233</v>
      </c>
      <c r="D195" s="182" t="s">
        <v>160</v>
      </c>
      <c r="E195" s="183" t="s">
        <v>900</v>
      </c>
      <c r="F195" s="184" t="s">
        <v>901</v>
      </c>
      <c r="G195" s="185" t="s">
        <v>177</v>
      </c>
      <c r="H195" s="186">
        <v>56</v>
      </c>
      <c r="I195" s="187"/>
      <c r="J195" s="188">
        <f>ROUND(I195*H195,2)</f>
        <v>0</v>
      </c>
      <c r="K195" s="184" t="s">
        <v>22</v>
      </c>
      <c r="L195" s="60"/>
      <c r="M195" s="189" t="s">
        <v>22</v>
      </c>
      <c r="N195" s="190" t="s">
        <v>51</v>
      </c>
      <c r="O195" s="41"/>
      <c r="P195" s="191">
        <f>O195*H195</f>
        <v>0</v>
      </c>
      <c r="Q195" s="191">
        <v>0</v>
      </c>
      <c r="R195" s="191">
        <f>Q195*H195</f>
        <v>0</v>
      </c>
      <c r="S195" s="191">
        <v>1.0054000000000001</v>
      </c>
      <c r="T195" s="192">
        <f>S195*H195</f>
        <v>56.302400000000006</v>
      </c>
      <c r="AR195" s="23" t="s">
        <v>165</v>
      </c>
      <c r="AT195" s="23" t="s">
        <v>160</v>
      </c>
      <c r="AU195" s="23" t="s">
        <v>89</v>
      </c>
      <c r="AY195" s="23" t="s">
        <v>159</v>
      </c>
      <c r="BE195" s="193">
        <f>IF(N195="základní",J195,0)</f>
        <v>0</v>
      </c>
      <c r="BF195" s="193">
        <f>IF(N195="snížená",J195,0)</f>
        <v>0</v>
      </c>
      <c r="BG195" s="193">
        <f>IF(N195="zákl. přenesená",J195,0)</f>
        <v>0</v>
      </c>
      <c r="BH195" s="193">
        <f>IF(N195="sníž. přenesená",J195,0)</f>
        <v>0</v>
      </c>
      <c r="BI195" s="193">
        <f>IF(N195="nulová",J195,0)</f>
        <v>0</v>
      </c>
      <c r="BJ195" s="23" t="s">
        <v>24</v>
      </c>
      <c r="BK195" s="193">
        <f>ROUND(I195*H195,2)</f>
        <v>0</v>
      </c>
      <c r="BL195" s="23" t="s">
        <v>165</v>
      </c>
      <c r="BM195" s="23" t="s">
        <v>969</v>
      </c>
    </row>
    <row r="196" spans="2:65" s="11" customFormat="1" ht="13.5">
      <c r="B196" s="220"/>
      <c r="C196" s="221"/>
      <c r="D196" s="194" t="s">
        <v>260</v>
      </c>
      <c r="E196" s="222" t="s">
        <v>22</v>
      </c>
      <c r="F196" s="223" t="s">
        <v>970</v>
      </c>
      <c r="G196" s="221"/>
      <c r="H196" s="224">
        <v>56</v>
      </c>
      <c r="I196" s="225"/>
      <c r="J196" s="221"/>
      <c r="K196" s="221"/>
      <c r="L196" s="226"/>
      <c r="M196" s="227"/>
      <c r="N196" s="228"/>
      <c r="O196" s="228"/>
      <c r="P196" s="228"/>
      <c r="Q196" s="228"/>
      <c r="R196" s="228"/>
      <c r="S196" s="228"/>
      <c r="T196" s="229"/>
      <c r="AT196" s="230" t="s">
        <v>260</v>
      </c>
      <c r="AU196" s="230" t="s">
        <v>89</v>
      </c>
      <c r="AV196" s="11" t="s">
        <v>89</v>
      </c>
      <c r="AW196" s="11" t="s">
        <v>43</v>
      </c>
      <c r="AX196" s="11" t="s">
        <v>24</v>
      </c>
      <c r="AY196" s="230" t="s">
        <v>159</v>
      </c>
    </row>
    <row r="197" spans="2:65" s="9" customFormat="1" ht="29.85" customHeight="1">
      <c r="B197" s="168"/>
      <c r="C197" s="169"/>
      <c r="D197" s="170" t="s">
        <v>79</v>
      </c>
      <c r="E197" s="258" t="s">
        <v>204</v>
      </c>
      <c r="F197" s="258" t="s">
        <v>762</v>
      </c>
      <c r="G197" s="169"/>
      <c r="H197" s="169"/>
      <c r="I197" s="172"/>
      <c r="J197" s="259">
        <f>BK197</f>
        <v>0</v>
      </c>
      <c r="K197" s="169"/>
      <c r="L197" s="174"/>
      <c r="M197" s="175"/>
      <c r="N197" s="176"/>
      <c r="O197" s="176"/>
      <c r="P197" s="177">
        <f>SUM(P198:P204)</f>
        <v>0</v>
      </c>
      <c r="Q197" s="176"/>
      <c r="R197" s="177">
        <f>SUM(R198:R204)</f>
        <v>1.7208E-3</v>
      </c>
      <c r="S197" s="176"/>
      <c r="T197" s="178">
        <f>SUM(T198:T204)</f>
        <v>0</v>
      </c>
      <c r="AR197" s="179" t="s">
        <v>24</v>
      </c>
      <c r="AT197" s="180" t="s">
        <v>79</v>
      </c>
      <c r="AU197" s="180" t="s">
        <v>24</v>
      </c>
      <c r="AY197" s="179" t="s">
        <v>159</v>
      </c>
      <c r="BK197" s="181">
        <f>SUM(BK198:BK204)</f>
        <v>0</v>
      </c>
    </row>
    <row r="198" spans="2:65" s="1" customFormat="1" ht="22.5" customHeight="1">
      <c r="B198" s="40"/>
      <c r="C198" s="182" t="s">
        <v>317</v>
      </c>
      <c r="D198" s="182" t="s">
        <v>160</v>
      </c>
      <c r="E198" s="183" t="s">
        <v>971</v>
      </c>
      <c r="F198" s="184" t="s">
        <v>972</v>
      </c>
      <c r="G198" s="185" t="s">
        <v>177</v>
      </c>
      <c r="H198" s="186">
        <v>2100</v>
      </c>
      <c r="I198" s="187"/>
      <c r="J198" s="188">
        <f>ROUND(I198*H198,2)</f>
        <v>0</v>
      </c>
      <c r="K198" s="184" t="s">
        <v>22</v>
      </c>
      <c r="L198" s="60"/>
      <c r="M198" s="189" t="s">
        <v>22</v>
      </c>
      <c r="N198" s="190" t="s">
        <v>51</v>
      </c>
      <c r="O198" s="41"/>
      <c r="P198" s="191">
        <f>O198*H198</f>
        <v>0</v>
      </c>
      <c r="Q198" s="191">
        <v>0</v>
      </c>
      <c r="R198" s="191">
        <f>Q198*H198</f>
        <v>0</v>
      </c>
      <c r="S198" s="191">
        <v>0</v>
      </c>
      <c r="T198" s="192">
        <f>S198*H198</f>
        <v>0</v>
      </c>
      <c r="AR198" s="23" t="s">
        <v>165</v>
      </c>
      <c r="AT198" s="23" t="s">
        <v>160</v>
      </c>
      <c r="AU198" s="23" t="s">
        <v>89</v>
      </c>
      <c r="AY198" s="23" t="s">
        <v>159</v>
      </c>
      <c r="BE198" s="193">
        <f>IF(N198="základní",J198,0)</f>
        <v>0</v>
      </c>
      <c r="BF198" s="193">
        <f>IF(N198="snížená",J198,0)</f>
        <v>0</v>
      </c>
      <c r="BG198" s="193">
        <f>IF(N198="zákl. přenesená",J198,0)</f>
        <v>0</v>
      </c>
      <c r="BH198" s="193">
        <f>IF(N198="sníž. přenesená",J198,0)</f>
        <v>0</v>
      </c>
      <c r="BI198" s="193">
        <f>IF(N198="nulová",J198,0)</f>
        <v>0</v>
      </c>
      <c r="BJ198" s="23" t="s">
        <v>24</v>
      </c>
      <c r="BK198" s="193">
        <f>ROUND(I198*H198,2)</f>
        <v>0</v>
      </c>
      <c r="BL198" s="23" t="s">
        <v>165</v>
      </c>
      <c r="BM198" s="23" t="s">
        <v>973</v>
      </c>
    </row>
    <row r="199" spans="2:65" s="1" customFormat="1" ht="22.5" customHeight="1">
      <c r="B199" s="40"/>
      <c r="C199" s="182" t="s">
        <v>239</v>
      </c>
      <c r="D199" s="182" t="s">
        <v>160</v>
      </c>
      <c r="E199" s="183" t="s">
        <v>768</v>
      </c>
      <c r="F199" s="184" t="s">
        <v>769</v>
      </c>
      <c r="G199" s="185" t="s">
        <v>177</v>
      </c>
      <c r="H199" s="186">
        <v>57.36</v>
      </c>
      <c r="I199" s="187"/>
      <c r="J199" s="188">
        <f>ROUND(I199*H199,2)</f>
        <v>0</v>
      </c>
      <c r="K199" s="184" t="s">
        <v>164</v>
      </c>
      <c r="L199" s="60"/>
      <c r="M199" s="189" t="s">
        <v>22</v>
      </c>
      <c r="N199" s="190" t="s">
        <v>51</v>
      </c>
      <c r="O199" s="41"/>
      <c r="P199" s="191">
        <f>O199*H199</f>
        <v>0</v>
      </c>
      <c r="Q199" s="191">
        <v>0</v>
      </c>
      <c r="R199" s="191">
        <f>Q199*H199</f>
        <v>0</v>
      </c>
      <c r="S199" s="191">
        <v>0</v>
      </c>
      <c r="T199" s="192">
        <f>S199*H199</f>
        <v>0</v>
      </c>
      <c r="AR199" s="23" t="s">
        <v>165</v>
      </c>
      <c r="AT199" s="23" t="s">
        <v>160</v>
      </c>
      <c r="AU199" s="23" t="s">
        <v>89</v>
      </c>
      <c r="AY199" s="23" t="s">
        <v>159</v>
      </c>
      <c r="BE199" s="193">
        <f>IF(N199="základní",J199,0)</f>
        <v>0</v>
      </c>
      <c r="BF199" s="193">
        <f>IF(N199="snížená",J199,0)</f>
        <v>0</v>
      </c>
      <c r="BG199" s="193">
        <f>IF(N199="zákl. přenesená",J199,0)</f>
        <v>0</v>
      </c>
      <c r="BH199" s="193">
        <f>IF(N199="sníž. přenesená",J199,0)</f>
        <v>0</v>
      </c>
      <c r="BI199" s="193">
        <f>IF(N199="nulová",J199,0)</f>
        <v>0</v>
      </c>
      <c r="BJ199" s="23" t="s">
        <v>24</v>
      </c>
      <c r="BK199" s="193">
        <f>ROUND(I199*H199,2)</f>
        <v>0</v>
      </c>
      <c r="BL199" s="23" t="s">
        <v>165</v>
      </c>
      <c r="BM199" s="23" t="s">
        <v>974</v>
      </c>
    </row>
    <row r="200" spans="2:65" s="1" customFormat="1" ht="27">
      <c r="B200" s="40"/>
      <c r="C200" s="62"/>
      <c r="D200" s="194" t="s">
        <v>166</v>
      </c>
      <c r="E200" s="62"/>
      <c r="F200" s="195" t="s">
        <v>771</v>
      </c>
      <c r="G200" s="62"/>
      <c r="H200" s="62"/>
      <c r="I200" s="155"/>
      <c r="J200" s="62"/>
      <c r="K200" s="62"/>
      <c r="L200" s="60"/>
      <c r="M200" s="196"/>
      <c r="N200" s="41"/>
      <c r="O200" s="41"/>
      <c r="P200" s="41"/>
      <c r="Q200" s="41"/>
      <c r="R200" s="41"/>
      <c r="S200" s="41"/>
      <c r="T200" s="77"/>
      <c r="AT200" s="23" t="s">
        <v>166</v>
      </c>
      <c r="AU200" s="23" t="s">
        <v>89</v>
      </c>
    </row>
    <row r="201" spans="2:65" s="11" customFormat="1" ht="13.5">
      <c r="B201" s="220"/>
      <c r="C201" s="221"/>
      <c r="D201" s="197" t="s">
        <v>260</v>
      </c>
      <c r="E201" s="242" t="s">
        <v>22</v>
      </c>
      <c r="F201" s="243" t="s">
        <v>975</v>
      </c>
      <c r="G201" s="221"/>
      <c r="H201" s="244">
        <v>57.36</v>
      </c>
      <c r="I201" s="225"/>
      <c r="J201" s="221"/>
      <c r="K201" s="221"/>
      <c r="L201" s="226"/>
      <c r="M201" s="227"/>
      <c r="N201" s="228"/>
      <c r="O201" s="228"/>
      <c r="P201" s="228"/>
      <c r="Q201" s="228"/>
      <c r="R201" s="228"/>
      <c r="S201" s="228"/>
      <c r="T201" s="229"/>
      <c r="AT201" s="230" t="s">
        <v>260</v>
      </c>
      <c r="AU201" s="230" t="s">
        <v>89</v>
      </c>
      <c r="AV201" s="11" t="s">
        <v>89</v>
      </c>
      <c r="AW201" s="11" t="s">
        <v>43</v>
      </c>
      <c r="AX201" s="11" t="s">
        <v>24</v>
      </c>
      <c r="AY201" s="230" t="s">
        <v>159</v>
      </c>
    </row>
    <row r="202" spans="2:65" s="1" customFormat="1" ht="22.5" customHeight="1">
      <c r="B202" s="40"/>
      <c r="C202" s="182" t="s">
        <v>326</v>
      </c>
      <c r="D202" s="182" t="s">
        <v>160</v>
      </c>
      <c r="E202" s="183" t="s">
        <v>772</v>
      </c>
      <c r="F202" s="184" t="s">
        <v>773</v>
      </c>
      <c r="G202" s="185" t="s">
        <v>177</v>
      </c>
      <c r="H202" s="186">
        <v>57.36</v>
      </c>
      <c r="I202" s="187"/>
      <c r="J202" s="188">
        <f>ROUND(I202*H202,2)</f>
        <v>0</v>
      </c>
      <c r="K202" s="184" t="s">
        <v>164</v>
      </c>
      <c r="L202" s="60"/>
      <c r="M202" s="189" t="s">
        <v>22</v>
      </c>
      <c r="N202" s="190" t="s">
        <v>51</v>
      </c>
      <c r="O202" s="41"/>
      <c r="P202" s="191">
        <f>O202*H202</f>
        <v>0</v>
      </c>
      <c r="Q202" s="191">
        <v>3.0000000000000001E-5</v>
      </c>
      <c r="R202" s="191">
        <f>Q202*H202</f>
        <v>1.7208E-3</v>
      </c>
      <c r="S202" s="191">
        <v>0</v>
      </c>
      <c r="T202" s="192">
        <f>S202*H202</f>
        <v>0</v>
      </c>
      <c r="AR202" s="23" t="s">
        <v>165</v>
      </c>
      <c r="AT202" s="23" t="s">
        <v>160</v>
      </c>
      <c r="AU202" s="23" t="s">
        <v>89</v>
      </c>
      <c r="AY202" s="23" t="s">
        <v>159</v>
      </c>
      <c r="BE202" s="193">
        <f>IF(N202="základní",J202,0)</f>
        <v>0</v>
      </c>
      <c r="BF202" s="193">
        <f>IF(N202="snížená",J202,0)</f>
        <v>0</v>
      </c>
      <c r="BG202" s="193">
        <f>IF(N202="zákl. přenesená",J202,0)</f>
        <v>0</v>
      </c>
      <c r="BH202" s="193">
        <f>IF(N202="sníž. přenesená",J202,0)</f>
        <v>0</v>
      </c>
      <c r="BI202" s="193">
        <f>IF(N202="nulová",J202,0)</f>
        <v>0</v>
      </c>
      <c r="BJ202" s="23" t="s">
        <v>24</v>
      </c>
      <c r="BK202" s="193">
        <f>ROUND(I202*H202,2)</f>
        <v>0</v>
      </c>
      <c r="BL202" s="23" t="s">
        <v>165</v>
      </c>
      <c r="BM202" s="23" t="s">
        <v>976</v>
      </c>
    </row>
    <row r="203" spans="2:65" s="1" customFormat="1" ht="27">
      <c r="B203" s="40"/>
      <c r="C203" s="62"/>
      <c r="D203" s="194" t="s">
        <v>166</v>
      </c>
      <c r="E203" s="62"/>
      <c r="F203" s="195" t="s">
        <v>771</v>
      </c>
      <c r="G203" s="62"/>
      <c r="H203" s="62"/>
      <c r="I203" s="155"/>
      <c r="J203" s="62"/>
      <c r="K203" s="62"/>
      <c r="L203" s="60"/>
      <c r="M203" s="196"/>
      <c r="N203" s="41"/>
      <c r="O203" s="41"/>
      <c r="P203" s="41"/>
      <c r="Q203" s="41"/>
      <c r="R203" s="41"/>
      <c r="S203" s="41"/>
      <c r="T203" s="77"/>
      <c r="AT203" s="23" t="s">
        <v>166</v>
      </c>
      <c r="AU203" s="23" t="s">
        <v>89</v>
      </c>
    </row>
    <row r="204" spans="2:65" s="11" customFormat="1" ht="13.5">
      <c r="B204" s="220"/>
      <c r="C204" s="221"/>
      <c r="D204" s="194" t="s">
        <v>260</v>
      </c>
      <c r="E204" s="222" t="s">
        <v>22</v>
      </c>
      <c r="F204" s="223" t="s">
        <v>975</v>
      </c>
      <c r="G204" s="221"/>
      <c r="H204" s="224">
        <v>57.36</v>
      </c>
      <c r="I204" s="225"/>
      <c r="J204" s="221"/>
      <c r="K204" s="221"/>
      <c r="L204" s="226"/>
      <c r="M204" s="227"/>
      <c r="N204" s="228"/>
      <c r="O204" s="228"/>
      <c r="P204" s="228"/>
      <c r="Q204" s="228"/>
      <c r="R204" s="228"/>
      <c r="S204" s="228"/>
      <c r="T204" s="229"/>
      <c r="AT204" s="230" t="s">
        <v>260</v>
      </c>
      <c r="AU204" s="230" t="s">
        <v>89</v>
      </c>
      <c r="AV204" s="11" t="s">
        <v>89</v>
      </c>
      <c r="AW204" s="11" t="s">
        <v>43</v>
      </c>
      <c r="AX204" s="11" t="s">
        <v>24</v>
      </c>
      <c r="AY204" s="230" t="s">
        <v>159</v>
      </c>
    </row>
    <row r="205" spans="2:65" s="9" customFormat="1" ht="29.85" customHeight="1">
      <c r="B205" s="168"/>
      <c r="C205" s="169"/>
      <c r="D205" s="170" t="s">
        <v>79</v>
      </c>
      <c r="E205" s="258" t="s">
        <v>775</v>
      </c>
      <c r="F205" s="258" t="s">
        <v>776</v>
      </c>
      <c r="G205" s="169"/>
      <c r="H205" s="169"/>
      <c r="I205" s="172"/>
      <c r="J205" s="259">
        <f>BK205</f>
        <v>0</v>
      </c>
      <c r="K205" s="169"/>
      <c r="L205" s="174"/>
      <c r="M205" s="175"/>
      <c r="N205" s="176"/>
      <c r="O205" s="176"/>
      <c r="P205" s="177">
        <f>SUM(P206:P212)</f>
        <v>0</v>
      </c>
      <c r="Q205" s="176"/>
      <c r="R205" s="177">
        <f>SUM(R206:R212)</f>
        <v>0</v>
      </c>
      <c r="S205" s="176"/>
      <c r="T205" s="178">
        <f>SUM(T206:T212)</f>
        <v>0</v>
      </c>
      <c r="AR205" s="179" t="s">
        <v>24</v>
      </c>
      <c r="AT205" s="180" t="s">
        <v>79</v>
      </c>
      <c r="AU205" s="180" t="s">
        <v>24</v>
      </c>
      <c r="AY205" s="179" t="s">
        <v>159</v>
      </c>
      <c r="BK205" s="181">
        <f>SUM(BK206:BK212)</f>
        <v>0</v>
      </c>
    </row>
    <row r="206" spans="2:65" s="1" customFormat="1" ht="31.5" customHeight="1">
      <c r="B206" s="40"/>
      <c r="C206" s="182" t="s">
        <v>242</v>
      </c>
      <c r="D206" s="182" t="s">
        <v>160</v>
      </c>
      <c r="E206" s="183" t="s">
        <v>433</v>
      </c>
      <c r="F206" s="184" t="s">
        <v>434</v>
      </c>
      <c r="G206" s="185" t="s">
        <v>430</v>
      </c>
      <c r="H206" s="186">
        <v>75.031000000000006</v>
      </c>
      <c r="I206" s="187"/>
      <c r="J206" s="188">
        <f>ROUND(I206*H206,2)</f>
        <v>0</v>
      </c>
      <c r="K206" s="184" t="s">
        <v>164</v>
      </c>
      <c r="L206" s="60"/>
      <c r="M206" s="189" t="s">
        <v>22</v>
      </c>
      <c r="N206" s="190" t="s">
        <v>51</v>
      </c>
      <c r="O206" s="41"/>
      <c r="P206" s="191">
        <f>O206*H206</f>
        <v>0</v>
      </c>
      <c r="Q206" s="191">
        <v>0</v>
      </c>
      <c r="R206" s="191">
        <f>Q206*H206</f>
        <v>0</v>
      </c>
      <c r="S206" s="191">
        <v>0</v>
      </c>
      <c r="T206" s="192">
        <f>S206*H206</f>
        <v>0</v>
      </c>
      <c r="AR206" s="23" t="s">
        <v>165</v>
      </c>
      <c r="AT206" s="23" t="s">
        <v>160</v>
      </c>
      <c r="AU206" s="23" t="s">
        <v>89</v>
      </c>
      <c r="AY206" s="23" t="s">
        <v>159</v>
      </c>
      <c r="BE206" s="193">
        <f>IF(N206="základní",J206,0)</f>
        <v>0</v>
      </c>
      <c r="BF206" s="193">
        <f>IF(N206="snížená",J206,0)</f>
        <v>0</v>
      </c>
      <c r="BG206" s="193">
        <f>IF(N206="zákl. přenesená",J206,0)</f>
        <v>0</v>
      </c>
      <c r="BH206" s="193">
        <f>IF(N206="sníž. přenesená",J206,0)</f>
        <v>0</v>
      </c>
      <c r="BI206" s="193">
        <f>IF(N206="nulová",J206,0)</f>
        <v>0</v>
      </c>
      <c r="BJ206" s="23" t="s">
        <v>24</v>
      </c>
      <c r="BK206" s="193">
        <f>ROUND(I206*H206,2)</f>
        <v>0</v>
      </c>
      <c r="BL206" s="23" t="s">
        <v>165</v>
      </c>
      <c r="BM206" s="23" t="s">
        <v>977</v>
      </c>
    </row>
    <row r="207" spans="2:65" s="1" customFormat="1" ht="94.5">
      <c r="B207" s="40"/>
      <c r="C207" s="62"/>
      <c r="D207" s="197" t="s">
        <v>166</v>
      </c>
      <c r="E207" s="62"/>
      <c r="F207" s="198" t="s">
        <v>436</v>
      </c>
      <c r="G207" s="62"/>
      <c r="H207" s="62"/>
      <c r="I207" s="155"/>
      <c r="J207" s="62"/>
      <c r="K207" s="62"/>
      <c r="L207" s="60"/>
      <c r="M207" s="196"/>
      <c r="N207" s="41"/>
      <c r="O207" s="41"/>
      <c r="P207" s="41"/>
      <c r="Q207" s="41"/>
      <c r="R207" s="41"/>
      <c r="S207" s="41"/>
      <c r="T207" s="77"/>
      <c r="AT207" s="23" t="s">
        <v>166</v>
      </c>
      <c r="AU207" s="23" t="s">
        <v>89</v>
      </c>
    </row>
    <row r="208" spans="2:65" s="1" customFormat="1" ht="31.5" customHeight="1">
      <c r="B208" s="40"/>
      <c r="C208" s="182" t="s">
        <v>333</v>
      </c>
      <c r="D208" s="182" t="s">
        <v>160</v>
      </c>
      <c r="E208" s="183" t="s">
        <v>439</v>
      </c>
      <c r="F208" s="184" t="s">
        <v>440</v>
      </c>
      <c r="G208" s="185" t="s">
        <v>430</v>
      </c>
      <c r="H208" s="186">
        <v>2250.9299999999998</v>
      </c>
      <c r="I208" s="187"/>
      <c r="J208" s="188">
        <f>ROUND(I208*H208,2)</f>
        <v>0</v>
      </c>
      <c r="K208" s="184" t="s">
        <v>164</v>
      </c>
      <c r="L208" s="60"/>
      <c r="M208" s="189" t="s">
        <v>22</v>
      </c>
      <c r="N208" s="190" t="s">
        <v>51</v>
      </c>
      <c r="O208" s="41"/>
      <c r="P208" s="191">
        <f>O208*H208</f>
        <v>0</v>
      </c>
      <c r="Q208" s="191">
        <v>0</v>
      </c>
      <c r="R208" s="191">
        <f>Q208*H208</f>
        <v>0</v>
      </c>
      <c r="S208" s="191">
        <v>0</v>
      </c>
      <c r="T208" s="192">
        <f>S208*H208</f>
        <v>0</v>
      </c>
      <c r="AR208" s="23" t="s">
        <v>165</v>
      </c>
      <c r="AT208" s="23" t="s">
        <v>160</v>
      </c>
      <c r="AU208" s="23" t="s">
        <v>89</v>
      </c>
      <c r="AY208" s="23" t="s">
        <v>159</v>
      </c>
      <c r="BE208" s="193">
        <f>IF(N208="základní",J208,0)</f>
        <v>0</v>
      </c>
      <c r="BF208" s="193">
        <f>IF(N208="snížená",J208,0)</f>
        <v>0</v>
      </c>
      <c r="BG208" s="193">
        <f>IF(N208="zákl. přenesená",J208,0)</f>
        <v>0</v>
      </c>
      <c r="BH208" s="193">
        <f>IF(N208="sníž. přenesená",J208,0)</f>
        <v>0</v>
      </c>
      <c r="BI208" s="193">
        <f>IF(N208="nulová",J208,0)</f>
        <v>0</v>
      </c>
      <c r="BJ208" s="23" t="s">
        <v>24</v>
      </c>
      <c r="BK208" s="193">
        <f>ROUND(I208*H208,2)</f>
        <v>0</v>
      </c>
      <c r="BL208" s="23" t="s">
        <v>165</v>
      </c>
      <c r="BM208" s="23" t="s">
        <v>978</v>
      </c>
    </row>
    <row r="209" spans="2:65" s="1" customFormat="1" ht="94.5">
      <c r="B209" s="40"/>
      <c r="C209" s="62"/>
      <c r="D209" s="194" t="s">
        <v>166</v>
      </c>
      <c r="E209" s="62"/>
      <c r="F209" s="195" t="s">
        <v>436</v>
      </c>
      <c r="G209" s="62"/>
      <c r="H209" s="62"/>
      <c r="I209" s="155"/>
      <c r="J209" s="62"/>
      <c r="K209" s="62"/>
      <c r="L209" s="60"/>
      <c r="M209" s="196"/>
      <c r="N209" s="41"/>
      <c r="O209" s="41"/>
      <c r="P209" s="41"/>
      <c r="Q209" s="41"/>
      <c r="R209" s="41"/>
      <c r="S209" s="41"/>
      <c r="T209" s="77"/>
      <c r="AT209" s="23" t="s">
        <v>166</v>
      </c>
      <c r="AU209" s="23" t="s">
        <v>89</v>
      </c>
    </row>
    <row r="210" spans="2:65" s="11" customFormat="1" ht="13.5">
      <c r="B210" s="220"/>
      <c r="C210" s="221"/>
      <c r="D210" s="197" t="s">
        <v>260</v>
      </c>
      <c r="E210" s="221"/>
      <c r="F210" s="243" t="s">
        <v>979</v>
      </c>
      <c r="G210" s="221"/>
      <c r="H210" s="244">
        <v>2250.9299999999998</v>
      </c>
      <c r="I210" s="225"/>
      <c r="J210" s="221"/>
      <c r="K210" s="221"/>
      <c r="L210" s="226"/>
      <c r="M210" s="227"/>
      <c r="N210" s="228"/>
      <c r="O210" s="228"/>
      <c r="P210" s="228"/>
      <c r="Q210" s="228"/>
      <c r="R210" s="228"/>
      <c r="S210" s="228"/>
      <c r="T210" s="229"/>
      <c r="AT210" s="230" t="s">
        <v>260</v>
      </c>
      <c r="AU210" s="230" t="s">
        <v>89</v>
      </c>
      <c r="AV210" s="11" t="s">
        <v>89</v>
      </c>
      <c r="AW210" s="11" t="s">
        <v>6</v>
      </c>
      <c r="AX210" s="11" t="s">
        <v>24</v>
      </c>
      <c r="AY210" s="230" t="s">
        <v>159</v>
      </c>
    </row>
    <row r="211" spans="2:65" s="1" customFormat="1" ht="31.5" customHeight="1">
      <c r="B211" s="40"/>
      <c r="C211" s="182" t="s">
        <v>247</v>
      </c>
      <c r="D211" s="182" t="s">
        <v>160</v>
      </c>
      <c r="E211" s="183" t="s">
        <v>780</v>
      </c>
      <c r="F211" s="184" t="s">
        <v>909</v>
      </c>
      <c r="G211" s="185" t="s">
        <v>430</v>
      </c>
      <c r="H211" s="186">
        <v>75.031000000000006</v>
      </c>
      <c r="I211" s="187"/>
      <c r="J211" s="188">
        <f>ROUND(I211*H211,2)</f>
        <v>0</v>
      </c>
      <c r="K211" s="184" t="s">
        <v>164</v>
      </c>
      <c r="L211" s="60"/>
      <c r="M211" s="189" t="s">
        <v>22</v>
      </c>
      <c r="N211" s="190" t="s">
        <v>51</v>
      </c>
      <c r="O211" s="41"/>
      <c r="P211" s="191">
        <f>O211*H211</f>
        <v>0</v>
      </c>
      <c r="Q211" s="191">
        <v>0</v>
      </c>
      <c r="R211" s="191">
        <f>Q211*H211</f>
        <v>0</v>
      </c>
      <c r="S211" s="191">
        <v>0</v>
      </c>
      <c r="T211" s="192">
        <f>S211*H211</f>
        <v>0</v>
      </c>
      <c r="AR211" s="23" t="s">
        <v>165</v>
      </c>
      <c r="AT211" s="23" t="s">
        <v>160</v>
      </c>
      <c r="AU211" s="23" t="s">
        <v>89</v>
      </c>
      <c r="AY211" s="23" t="s">
        <v>159</v>
      </c>
      <c r="BE211" s="193">
        <f>IF(N211="základní",J211,0)</f>
        <v>0</v>
      </c>
      <c r="BF211" s="193">
        <f>IF(N211="snížená",J211,0)</f>
        <v>0</v>
      </c>
      <c r="BG211" s="193">
        <f>IF(N211="zákl. přenesená",J211,0)</f>
        <v>0</v>
      </c>
      <c r="BH211" s="193">
        <f>IF(N211="sníž. přenesená",J211,0)</f>
        <v>0</v>
      </c>
      <c r="BI211" s="193">
        <f>IF(N211="nulová",J211,0)</f>
        <v>0</v>
      </c>
      <c r="BJ211" s="23" t="s">
        <v>24</v>
      </c>
      <c r="BK211" s="193">
        <f>ROUND(I211*H211,2)</f>
        <v>0</v>
      </c>
      <c r="BL211" s="23" t="s">
        <v>165</v>
      </c>
      <c r="BM211" s="23" t="s">
        <v>980</v>
      </c>
    </row>
    <row r="212" spans="2:65" s="1" customFormat="1" ht="67.5">
      <c r="B212" s="40"/>
      <c r="C212" s="62"/>
      <c r="D212" s="194" t="s">
        <v>166</v>
      </c>
      <c r="E212" s="62"/>
      <c r="F212" s="195" t="s">
        <v>455</v>
      </c>
      <c r="G212" s="62"/>
      <c r="H212" s="62"/>
      <c r="I212" s="155"/>
      <c r="J212" s="62"/>
      <c r="K212" s="62"/>
      <c r="L212" s="60"/>
      <c r="M212" s="196"/>
      <c r="N212" s="41"/>
      <c r="O212" s="41"/>
      <c r="P212" s="41"/>
      <c r="Q212" s="41"/>
      <c r="R212" s="41"/>
      <c r="S212" s="41"/>
      <c r="T212" s="77"/>
      <c r="AT212" s="23" t="s">
        <v>166</v>
      </c>
      <c r="AU212" s="23" t="s">
        <v>89</v>
      </c>
    </row>
    <row r="213" spans="2:65" s="9" customFormat="1" ht="29.85" customHeight="1">
      <c r="B213" s="168"/>
      <c r="C213" s="169"/>
      <c r="D213" s="170" t="s">
        <v>79</v>
      </c>
      <c r="E213" s="258" t="s">
        <v>786</v>
      </c>
      <c r="F213" s="258" t="s">
        <v>787</v>
      </c>
      <c r="G213" s="169"/>
      <c r="H213" s="169"/>
      <c r="I213" s="172"/>
      <c r="J213" s="259">
        <f>BK213</f>
        <v>0</v>
      </c>
      <c r="K213" s="169"/>
      <c r="L213" s="174"/>
      <c r="M213" s="175"/>
      <c r="N213" s="176"/>
      <c r="O213" s="176"/>
      <c r="P213" s="177">
        <f>SUM(P214:P215)</f>
        <v>0</v>
      </c>
      <c r="Q213" s="176"/>
      <c r="R213" s="177">
        <f>SUM(R214:R215)</f>
        <v>0</v>
      </c>
      <c r="S213" s="176"/>
      <c r="T213" s="178">
        <f>SUM(T214:T215)</f>
        <v>0</v>
      </c>
      <c r="AR213" s="179" t="s">
        <v>24</v>
      </c>
      <c r="AT213" s="180" t="s">
        <v>79</v>
      </c>
      <c r="AU213" s="180" t="s">
        <v>24</v>
      </c>
      <c r="AY213" s="179" t="s">
        <v>159</v>
      </c>
      <c r="BK213" s="181">
        <f>SUM(BK214:BK215)</f>
        <v>0</v>
      </c>
    </row>
    <row r="214" spans="2:65" s="1" customFormat="1" ht="31.5" customHeight="1">
      <c r="B214" s="40"/>
      <c r="C214" s="182" t="s">
        <v>342</v>
      </c>
      <c r="D214" s="182" t="s">
        <v>160</v>
      </c>
      <c r="E214" s="183" t="s">
        <v>911</v>
      </c>
      <c r="F214" s="184" t="s">
        <v>912</v>
      </c>
      <c r="G214" s="185" t="s">
        <v>430</v>
      </c>
      <c r="H214" s="186">
        <v>5.8179999999999996</v>
      </c>
      <c r="I214" s="187"/>
      <c r="J214" s="188">
        <f>ROUND(I214*H214,2)</f>
        <v>0</v>
      </c>
      <c r="K214" s="184" t="s">
        <v>164</v>
      </c>
      <c r="L214" s="60"/>
      <c r="M214" s="189" t="s">
        <v>22</v>
      </c>
      <c r="N214" s="190" t="s">
        <v>51</v>
      </c>
      <c r="O214" s="41"/>
      <c r="P214" s="191">
        <f>O214*H214</f>
        <v>0</v>
      </c>
      <c r="Q214" s="191">
        <v>0</v>
      </c>
      <c r="R214" s="191">
        <f>Q214*H214</f>
        <v>0</v>
      </c>
      <c r="S214" s="191">
        <v>0</v>
      </c>
      <c r="T214" s="192">
        <f>S214*H214</f>
        <v>0</v>
      </c>
      <c r="AR214" s="23" t="s">
        <v>165</v>
      </c>
      <c r="AT214" s="23" t="s">
        <v>160</v>
      </c>
      <c r="AU214" s="23" t="s">
        <v>89</v>
      </c>
      <c r="AY214" s="23" t="s">
        <v>159</v>
      </c>
      <c r="BE214" s="193">
        <f>IF(N214="základní",J214,0)</f>
        <v>0</v>
      </c>
      <c r="BF214" s="193">
        <f>IF(N214="snížená",J214,0)</f>
        <v>0</v>
      </c>
      <c r="BG214" s="193">
        <f>IF(N214="zákl. přenesená",J214,0)</f>
        <v>0</v>
      </c>
      <c r="BH214" s="193">
        <f>IF(N214="sníž. přenesená",J214,0)</f>
        <v>0</v>
      </c>
      <c r="BI214" s="193">
        <f>IF(N214="nulová",J214,0)</f>
        <v>0</v>
      </c>
      <c r="BJ214" s="23" t="s">
        <v>24</v>
      </c>
      <c r="BK214" s="193">
        <f>ROUND(I214*H214,2)</f>
        <v>0</v>
      </c>
      <c r="BL214" s="23" t="s">
        <v>165</v>
      </c>
      <c r="BM214" s="23" t="s">
        <v>981</v>
      </c>
    </row>
    <row r="215" spans="2:65" s="1" customFormat="1" ht="54">
      <c r="B215" s="40"/>
      <c r="C215" s="62"/>
      <c r="D215" s="194" t="s">
        <v>166</v>
      </c>
      <c r="E215" s="62"/>
      <c r="F215" s="195" t="s">
        <v>914</v>
      </c>
      <c r="G215" s="62"/>
      <c r="H215" s="62"/>
      <c r="I215" s="155"/>
      <c r="J215" s="62"/>
      <c r="K215" s="62"/>
      <c r="L215" s="60"/>
      <c r="M215" s="245"/>
      <c r="N215" s="246"/>
      <c r="O215" s="246"/>
      <c r="P215" s="246"/>
      <c r="Q215" s="246"/>
      <c r="R215" s="246"/>
      <c r="S215" s="246"/>
      <c r="T215" s="247"/>
      <c r="AT215" s="23" t="s">
        <v>166</v>
      </c>
      <c r="AU215" s="23" t="s">
        <v>89</v>
      </c>
    </row>
    <row r="216" spans="2:65" s="1" customFormat="1" ht="6.95" customHeight="1">
      <c r="B216" s="55"/>
      <c r="C216" s="56"/>
      <c r="D216" s="56"/>
      <c r="E216" s="56"/>
      <c r="F216" s="56"/>
      <c r="G216" s="56"/>
      <c r="H216" s="56"/>
      <c r="I216" s="138"/>
      <c r="J216" s="56"/>
      <c r="K216" s="56"/>
      <c r="L216" s="60"/>
    </row>
  </sheetData>
  <sheetProtection password="CC35" sheet="1" objects="1" scenarios="1" formatCells="0" formatColumns="0" formatRows="0" sort="0" autoFilter="0"/>
  <autoFilter ref="C82:K215"/>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4"/>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104</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982</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ROUND(SUM(BE80:BE143), 2)</f>
        <v>0</v>
      </c>
      <c r="G30" s="41"/>
      <c r="H30" s="41"/>
      <c r="I30" s="130">
        <v>0.21</v>
      </c>
      <c r="J30" s="129">
        <f>ROUND(ROUND((SUM(BE80:BE143)), 2)*I30, 2)</f>
        <v>0</v>
      </c>
      <c r="K30" s="44"/>
    </row>
    <row r="31" spans="2:11" s="1" customFormat="1" ht="14.45" customHeight="1">
      <c r="B31" s="40"/>
      <c r="C31" s="41"/>
      <c r="D31" s="41"/>
      <c r="E31" s="48" t="s">
        <v>52</v>
      </c>
      <c r="F31" s="129">
        <f>ROUND(SUM(BF80:BF143), 2)</f>
        <v>0</v>
      </c>
      <c r="G31" s="41"/>
      <c r="H31" s="41"/>
      <c r="I31" s="130">
        <v>0.15</v>
      </c>
      <c r="J31" s="129">
        <f>ROUND(ROUND((SUM(BF80:BF143)), 2)*I31, 2)</f>
        <v>0</v>
      </c>
      <c r="K31" s="44"/>
    </row>
    <row r="32" spans="2:11" s="1" customFormat="1" ht="14.45" hidden="1" customHeight="1">
      <c r="B32" s="40"/>
      <c r="C32" s="41"/>
      <c r="D32" s="41"/>
      <c r="E32" s="48" t="s">
        <v>53</v>
      </c>
      <c r="F32" s="129">
        <f>ROUND(SUM(BG80:BG143), 2)</f>
        <v>0</v>
      </c>
      <c r="G32" s="41"/>
      <c r="H32" s="41"/>
      <c r="I32" s="130">
        <v>0.21</v>
      </c>
      <c r="J32" s="129">
        <v>0</v>
      </c>
      <c r="K32" s="44"/>
    </row>
    <row r="33" spans="2:11" s="1" customFormat="1" ht="14.45" hidden="1" customHeight="1">
      <c r="B33" s="40"/>
      <c r="C33" s="41"/>
      <c r="D33" s="41"/>
      <c r="E33" s="48" t="s">
        <v>54</v>
      </c>
      <c r="F33" s="129">
        <f>ROUND(SUM(BH80:BH143), 2)</f>
        <v>0</v>
      </c>
      <c r="G33" s="41"/>
      <c r="H33" s="41"/>
      <c r="I33" s="130">
        <v>0.15</v>
      </c>
      <c r="J33" s="129">
        <v>0</v>
      </c>
      <c r="K33" s="44"/>
    </row>
    <row r="34" spans="2:11" s="1" customFormat="1" ht="14.45" hidden="1" customHeight="1">
      <c r="B34" s="40"/>
      <c r="C34" s="41"/>
      <c r="D34" s="41"/>
      <c r="E34" s="48" t="s">
        <v>55</v>
      </c>
      <c r="F34" s="129">
        <f>ROUND(SUM(BI80:BI143),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03.1 - Dopravní značení (DC)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J80</f>
        <v>0</v>
      </c>
      <c r="K56" s="44"/>
      <c r="AU56" s="23" t="s">
        <v>138</v>
      </c>
    </row>
    <row r="57" spans="2:47" s="7" customFormat="1" ht="24.95" customHeight="1">
      <c r="B57" s="148"/>
      <c r="C57" s="149"/>
      <c r="D57" s="150" t="s">
        <v>525</v>
      </c>
      <c r="E57" s="151"/>
      <c r="F57" s="151"/>
      <c r="G57" s="151"/>
      <c r="H57" s="151"/>
      <c r="I57" s="152"/>
      <c r="J57" s="153">
        <f>J81</f>
        <v>0</v>
      </c>
      <c r="K57" s="154"/>
    </row>
    <row r="58" spans="2:47" s="13" customFormat="1" ht="19.899999999999999" customHeight="1">
      <c r="B58" s="248"/>
      <c r="C58" s="249"/>
      <c r="D58" s="250" t="s">
        <v>532</v>
      </c>
      <c r="E58" s="251"/>
      <c r="F58" s="251"/>
      <c r="G58" s="251"/>
      <c r="H58" s="251"/>
      <c r="I58" s="252"/>
      <c r="J58" s="253">
        <f>J82</f>
        <v>0</v>
      </c>
      <c r="K58" s="254"/>
    </row>
    <row r="59" spans="2:47" s="13" customFormat="1" ht="19.899999999999999" customHeight="1">
      <c r="B59" s="248"/>
      <c r="C59" s="249"/>
      <c r="D59" s="250" t="s">
        <v>533</v>
      </c>
      <c r="E59" s="251"/>
      <c r="F59" s="251"/>
      <c r="G59" s="251"/>
      <c r="H59" s="251"/>
      <c r="I59" s="252"/>
      <c r="J59" s="253">
        <f>J134</f>
        <v>0</v>
      </c>
      <c r="K59" s="254"/>
    </row>
    <row r="60" spans="2:47" s="13" customFormat="1" ht="19.899999999999999" customHeight="1">
      <c r="B60" s="248"/>
      <c r="C60" s="249"/>
      <c r="D60" s="250" t="s">
        <v>534</v>
      </c>
      <c r="E60" s="251"/>
      <c r="F60" s="251"/>
      <c r="G60" s="251"/>
      <c r="H60" s="251"/>
      <c r="I60" s="252"/>
      <c r="J60" s="253">
        <f>J141</f>
        <v>0</v>
      </c>
      <c r="K60" s="254"/>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144</v>
      </c>
      <c r="D67" s="62"/>
      <c r="E67" s="62"/>
      <c r="F67" s="62"/>
      <c r="G67" s="62"/>
      <c r="H67" s="62"/>
      <c r="I67" s="155"/>
      <c r="J67" s="62"/>
      <c r="K67" s="62"/>
      <c r="L67" s="60"/>
    </row>
    <row r="68" spans="2:63" s="1" customFormat="1" ht="6.95" customHeight="1">
      <c r="B68" s="40"/>
      <c r="C68" s="62"/>
      <c r="D68" s="62"/>
      <c r="E68" s="62"/>
      <c r="F68" s="62"/>
      <c r="G68" s="62"/>
      <c r="H68" s="62"/>
      <c r="I68" s="155"/>
      <c r="J68" s="62"/>
      <c r="K68" s="62"/>
      <c r="L68" s="60"/>
    </row>
    <row r="69" spans="2:63" s="1" customFormat="1" ht="14.45" customHeight="1">
      <c r="B69" s="40"/>
      <c r="C69" s="64" t="s">
        <v>18</v>
      </c>
      <c r="D69" s="62"/>
      <c r="E69" s="62"/>
      <c r="F69" s="62"/>
      <c r="G69" s="62"/>
      <c r="H69" s="62"/>
      <c r="I69" s="155"/>
      <c r="J69" s="62"/>
      <c r="K69" s="62"/>
      <c r="L69" s="60"/>
    </row>
    <row r="70" spans="2:63" s="1" customFormat="1" ht="22.5" customHeight="1">
      <c r="B70" s="40"/>
      <c r="C70" s="62"/>
      <c r="D70" s="62"/>
      <c r="E70" s="390" t="str">
        <f>E7</f>
        <v>OCELKOVA, PRAHA 14,Č.AKCE 999</v>
      </c>
      <c r="F70" s="391"/>
      <c r="G70" s="391"/>
      <c r="H70" s="391"/>
      <c r="I70" s="155"/>
      <c r="J70" s="62"/>
      <c r="K70" s="62"/>
      <c r="L70" s="60"/>
    </row>
    <row r="71" spans="2:63" s="1" customFormat="1" ht="14.45" customHeight="1">
      <c r="B71" s="40"/>
      <c r="C71" s="64" t="s">
        <v>132</v>
      </c>
      <c r="D71" s="62"/>
      <c r="E71" s="62"/>
      <c r="F71" s="62"/>
      <c r="G71" s="62"/>
      <c r="H71" s="62"/>
      <c r="I71" s="155"/>
      <c r="J71" s="62"/>
      <c r="K71" s="62"/>
      <c r="L71" s="60"/>
    </row>
    <row r="72" spans="2:63" s="1" customFormat="1" ht="23.25" customHeight="1">
      <c r="B72" s="40"/>
      <c r="C72" s="62"/>
      <c r="D72" s="62"/>
      <c r="E72" s="366" t="str">
        <f>E9</f>
        <v>SO 03.1 - Dopravní značení (DC)</v>
      </c>
      <c r="F72" s="392"/>
      <c r="G72" s="392"/>
      <c r="H72" s="392"/>
      <c r="I72" s="155"/>
      <c r="J72" s="62"/>
      <c r="K72" s="62"/>
      <c r="L72" s="60"/>
    </row>
    <row r="73" spans="2:63" s="1" customFormat="1" ht="6.95" customHeight="1">
      <c r="B73" s="40"/>
      <c r="C73" s="62"/>
      <c r="D73" s="62"/>
      <c r="E73" s="62"/>
      <c r="F73" s="62"/>
      <c r="G73" s="62"/>
      <c r="H73" s="62"/>
      <c r="I73" s="155"/>
      <c r="J73" s="62"/>
      <c r="K73" s="62"/>
      <c r="L73" s="60"/>
    </row>
    <row r="74" spans="2:63" s="1" customFormat="1" ht="18" customHeight="1">
      <c r="B74" s="40"/>
      <c r="C74" s="64" t="s">
        <v>25</v>
      </c>
      <c r="D74" s="62"/>
      <c r="E74" s="62"/>
      <c r="F74" s="156" t="str">
        <f>F12</f>
        <v>Praha</v>
      </c>
      <c r="G74" s="62"/>
      <c r="H74" s="62"/>
      <c r="I74" s="157" t="s">
        <v>27</v>
      </c>
      <c r="J74" s="72" t="str">
        <f>IF(J12="","",J12)</f>
        <v>3. 11. 2016</v>
      </c>
      <c r="K74" s="62"/>
      <c r="L74" s="60"/>
    </row>
    <row r="75" spans="2:63" s="1" customFormat="1" ht="6.95" customHeight="1">
      <c r="B75" s="40"/>
      <c r="C75" s="62"/>
      <c r="D75" s="62"/>
      <c r="E75" s="62"/>
      <c r="F75" s="62"/>
      <c r="G75" s="62"/>
      <c r="H75" s="62"/>
      <c r="I75" s="155"/>
      <c r="J75" s="62"/>
      <c r="K75" s="62"/>
      <c r="L75" s="60"/>
    </row>
    <row r="76" spans="2:63" s="1" customFormat="1" ht="15">
      <c r="B76" s="40"/>
      <c r="C76" s="64" t="s">
        <v>31</v>
      </c>
      <c r="D76" s="62"/>
      <c r="E76" s="62"/>
      <c r="F76" s="156" t="str">
        <f>E15</f>
        <v>Technická správa komunikací hl. m. Prahy, a.s.</v>
      </c>
      <c r="G76" s="62"/>
      <c r="H76" s="62"/>
      <c r="I76" s="157" t="s">
        <v>39</v>
      </c>
      <c r="J76" s="156" t="str">
        <f>E21</f>
        <v>METROPROJEKT Praha a.s.</v>
      </c>
      <c r="K76" s="62"/>
      <c r="L76" s="60"/>
    </row>
    <row r="77" spans="2:63" s="1" customFormat="1" ht="14.45" customHeight="1">
      <c r="B77" s="40"/>
      <c r="C77" s="64" t="s">
        <v>37</v>
      </c>
      <c r="D77" s="62"/>
      <c r="E77" s="62"/>
      <c r="F77" s="156" t="str">
        <f>IF(E18="","",E18)</f>
        <v/>
      </c>
      <c r="G77" s="62"/>
      <c r="H77" s="62"/>
      <c r="I77" s="155"/>
      <c r="J77" s="62"/>
      <c r="K77" s="62"/>
      <c r="L77" s="60"/>
    </row>
    <row r="78" spans="2:63" s="1" customFormat="1" ht="10.35" customHeight="1">
      <c r="B78" s="40"/>
      <c r="C78" s="62"/>
      <c r="D78" s="62"/>
      <c r="E78" s="62"/>
      <c r="F78" s="62"/>
      <c r="G78" s="62"/>
      <c r="H78" s="62"/>
      <c r="I78" s="155"/>
      <c r="J78" s="62"/>
      <c r="K78" s="62"/>
      <c r="L78" s="60"/>
    </row>
    <row r="79" spans="2:63" s="8" customFormat="1" ht="29.25" customHeight="1">
      <c r="B79" s="158"/>
      <c r="C79" s="159" t="s">
        <v>145</v>
      </c>
      <c r="D79" s="160" t="s">
        <v>65</v>
      </c>
      <c r="E79" s="160" t="s">
        <v>61</v>
      </c>
      <c r="F79" s="160" t="s">
        <v>146</v>
      </c>
      <c r="G79" s="160" t="s">
        <v>147</v>
      </c>
      <c r="H79" s="160" t="s">
        <v>148</v>
      </c>
      <c r="I79" s="161" t="s">
        <v>149</v>
      </c>
      <c r="J79" s="160" t="s">
        <v>136</v>
      </c>
      <c r="K79" s="162" t="s">
        <v>150</v>
      </c>
      <c r="L79" s="163"/>
      <c r="M79" s="80" t="s">
        <v>151</v>
      </c>
      <c r="N79" s="81" t="s">
        <v>50</v>
      </c>
      <c r="O79" s="81" t="s">
        <v>152</v>
      </c>
      <c r="P79" s="81" t="s">
        <v>153</v>
      </c>
      <c r="Q79" s="81" t="s">
        <v>154</v>
      </c>
      <c r="R79" s="81" t="s">
        <v>155</v>
      </c>
      <c r="S79" s="81" t="s">
        <v>156</v>
      </c>
      <c r="T79" s="82" t="s">
        <v>157</v>
      </c>
    </row>
    <row r="80" spans="2:63" s="1" customFormat="1" ht="29.25" customHeight="1">
      <c r="B80" s="40"/>
      <c r="C80" s="86" t="s">
        <v>137</v>
      </c>
      <c r="D80" s="62"/>
      <c r="E80" s="62"/>
      <c r="F80" s="62"/>
      <c r="G80" s="62"/>
      <c r="H80" s="62"/>
      <c r="I80" s="155"/>
      <c r="J80" s="164">
        <f>BK80</f>
        <v>0</v>
      </c>
      <c r="K80" s="62"/>
      <c r="L80" s="60"/>
      <c r="M80" s="83"/>
      <c r="N80" s="84"/>
      <c r="O80" s="84"/>
      <c r="P80" s="165">
        <f>P81</f>
        <v>0</v>
      </c>
      <c r="Q80" s="84"/>
      <c r="R80" s="165">
        <f>R81</f>
        <v>1.1911097500000001</v>
      </c>
      <c r="S80" s="84"/>
      <c r="T80" s="166">
        <f>T81</f>
        <v>70.664000000000001</v>
      </c>
      <c r="AT80" s="23" t="s">
        <v>79</v>
      </c>
      <c r="AU80" s="23" t="s">
        <v>138</v>
      </c>
      <c r="BK80" s="167">
        <f>BK81</f>
        <v>0</v>
      </c>
    </row>
    <row r="81" spans="2:65" s="9" customFormat="1" ht="37.35" customHeight="1">
      <c r="B81" s="168"/>
      <c r="C81" s="169"/>
      <c r="D81" s="255" t="s">
        <v>79</v>
      </c>
      <c r="E81" s="256" t="s">
        <v>535</v>
      </c>
      <c r="F81" s="256" t="s">
        <v>536</v>
      </c>
      <c r="G81" s="169"/>
      <c r="H81" s="169"/>
      <c r="I81" s="172"/>
      <c r="J81" s="257">
        <f>BK81</f>
        <v>0</v>
      </c>
      <c r="K81" s="169"/>
      <c r="L81" s="174"/>
      <c r="M81" s="175"/>
      <c r="N81" s="176"/>
      <c r="O81" s="176"/>
      <c r="P81" s="177">
        <f>P82+P134+P141</f>
        <v>0</v>
      </c>
      <c r="Q81" s="176"/>
      <c r="R81" s="177">
        <f>R82+R134+R141</f>
        <v>1.1911097500000001</v>
      </c>
      <c r="S81" s="176"/>
      <c r="T81" s="178">
        <f>T82+T134+T141</f>
        <v>70.664000000000001</v>
      </c>
      <c r="AR81" s="179" t="s">
        <v>24</v>
      </c>
      <c r="AT81" s="180" t="s">
        <v>79</v>
      </c>
      <c r="AU81" s="180" t="s">
        <v>80</v>
      </c>
      <c r="AY81" s="179" t="s">
        <v>159</v>
      </c>
      <c r="BK81" s="181">
        <f>BK82+BK134+BK141</f>
        <v>0</v>
      </c>
    </row>
    <row r="82" spans="2:65" s="9" customFormat="1" ht="19.899999999999999" customHeight="1">
      <c r="B82" s="168"/>
      <c r="C82" s="169"/>
      <c r="D82" s="170" t="s">
        <v>79</v>
      </c>
      <c r="E82" s="258" t="s">
        <v>204</v>
      </c>
      <c r="F82" s="258" t="s">
        <v>762</v>
      </c>
      <c r="G82" s="169"/>
      <c r="H82" s="169"/>
      <c r="I82" s="172"/>
      <c r="J82" s="259">
        <f>BK82</f>
        <v>0</v>
      </c>
      <c r="K82" s="169"/>
      <c r="L82" s="174"/>
      <c r="M82" s="175"/>
      <c r="N82" s="176"/>
      <c r="O82" s="176"/>
      <c r="P82" s="177">
        <f>SUM(P83:P133)</f>
        <v>0</v>
      </c>
      <c r="Q82" s="176"/>
      <c r="R82" s="177">
        <f>SUM(R83:R133)</f>
        <v>1.1911097500000001</v>
      </c>
      <c r="S82" s="176"/>
      <c r="T82" s="178">
        <f>SUM(T83:T133)</f>
        <v>70.664000000000001</v>
      </c>
      <c r="AR82" s="179" t="s">
        <v>24</v>
      </c>
      <c r="AT82" s="180" t="s">
        <v>79</v>
      </c>
      <c r="AU82" s="180" t="s">
        <v>24</v>
      </c>
      <c r="AY82" s="179" t="s">
        <v>159</v>
      </c>
      <c r="BK82" s="181">
        <f>SUM(BK83:BK133)</f>
        <v>0</v>
      </c>
    </row>
    <row r="83" spans="2:65" s="1" customFormat="1" ht="31.5" customHeight="1">
      <c r="B83" s="40"/>
      <c r="C83" s="182" t="s">
        <v>24</v>
      </c>
      <c r="D83" s="182" t="s">
        <v>160</v>
      </c>
      <c r="E83" s="183" t="s">
        <v>983</v>
      </c>
      <c r="F83" s="184" t="s">
        <v>984</v>
      </c>
      <c r="G83" s="185" t="s">
        <v>177</v>
      </c>
      <c r="H83" s="186">
        <v>4</v>
      </c>
      <c r="I83" s="187"/>
      <c r="J83" s="188">
        <f>ROUND(I83*H83,2)</f>
        <v>0</v>
      </c>
      <c r="K83" s="184" t="s">
        <v>164</v>
      </c>
      <c r="L83" s="60"/>
      <c r="M83" s="189" t="s">
        <v>22</v>
      </c>
      <c r="N83" s="190" t="s">
        <v>51</v>
      </c>
      <c r="O83" s="41"/>
      <c r="P83" s="191">
        <f>O83*H83</f>
        <v>0</v>
      </c>
      <c r="Q83" s="191">
        <v>0</v>
      </c>
      <c r="R83" s="191">
        <f>Q83*H83</f>
        <v>0</v>
      </c>
      <c r="S83" s="191">
        <v>0.26100000000000001</v>
      </c>
      <c r="T83" s="192">
        <f>S83*H83</f>
        <v>1.044</v>
      </c>
      <c r="AR83" s="23" t="s">
        <v>165</v>
      </c>
      <c r="AT83" s="23" t="s">
        <v>160</v>
      </c>
      <c r="AU83" s="23" t="s">
        <v>89</v>
      </c>
      <c r="AY83" s="23" t="s">
        <v>159</v>
      </c>
      <c r="BE83" s="193">
        <f>IF(N83="základní",J83,0)</f>
        <v>0</v>
      </c>
      <c r="BF83" s="193">
        <f>IF(N83="snížená",J83,0)</f>
        <v>0</v>
      </c>
      <c r="BG83" s="193">
        <f>IF(N83="zákl. přenesená",J83,0)</f>
        <v>0</v>
      </c>
      <c r="BH83" s="193">
        <f>IF(N83="sníž. přenesená",J83,0)</f>
        <v>0</v>
      </c>
      <c r="BI83" s="193">
        <f>IF(N83="nulová",J83,0)</f>
        <v>0</v>
      </c>
      <c r="BJ83" s="23" t="s">
        <v>24</v>
      </c>
      <c r="BK83" s="193">
        <f>ROUND(I83*H83,2)</f>
        <v>0</v>
      </c>
      <c r="BL83" s="23" t="s">
        <v>165</v>
      </c>
      <c r="BM83" s="23" t="s">
        <v>985</v>
      </c>
    </row>
    <row r="84" spans="2:65" s="10" customFormat="1" ht="27">
      <c r="B84" s="209"/>
      <c r="C84" s="210"/>
      <c r="D84" s="194" t="s">
        <v>260</v>
      </c>
      <c r="E84" s="211" t="s">
        <v>22</v>
      </c>
      <c r="F84" s="212" t="s">
        <v>986</v>
      </c>
      <c r="G84" s="210"/>
      <c r="H84" s="213" t="s">
        <v>22</v>
      </c>
      <c r="I84" s="214"/>
      <c r="J84" s="210"/>
      <c r="K84" s="210"/>
      <c r="L84" s="215"/>
      <c r="M84" s="216"/>
      <c r="N84" s="217"/>
      <c r="O84" s="217"/>
      <c r="P84" s="217"/>
      <c r="Q84" s="217"/>
      <c r="R84" s="217"/>
      <c r="S84" s="217"/>
      <c r="T84" s="218"/>
      <c r="AT84" s="219" t="s">
        <v>260</v>
      </c>
      <c r="AU84" s="219" t="s">
        <v>89</v>
      </c>
      <c r="AV84" s="10" t="s">
        <v>24</v>
      </c>
      <c r="AW84" s="10" t="s">
        <v>43</v>
      </c>
      <c r="AX84" s="10" t="s">
        <v>80</v>
      </c>
      <c r="AY84" s="219" t="s">
        <v>159</v>
      </c>
    </row>
    <row r="85" spans="2:65" s="11" customFormat="1" ht="13.5">
      <c r="B85" s="220"/>
      <c r="C85" s="221"/>
      <c r="D85" s="197" t="s">
        <v>260</v>
      </c>
      <c r="E85" s="242" t="s">
        <v>22</v>
      </c>
      <c r="F85" s="243" t="s">
        <v>165</v>
      </c>
      <c r="G85" s="221"/>
      <c r="H85" s="244">
        <v>4</v>
      </c>
      <c r="I85" s="225"/>
      <c r="J85" s="221"/>
      <c r="K85" s="221"/>
      <c r="L85" s="226"/>
      <c r="M85" s="227"/>
      <c r="N85" s="228"/>
      <c r="O85" s="228"/>
      <c r="P85" s="228"/>
      <c r="Q85" s="228"/>
      <c r="R85" s="228"/>
      <c r="S85" s="228"/>
      <c r="T85" s="229"/>
      <c r="AT85" s="230" t="s">
        <v>260</v>
      </c>
      <c r="AU85" s="230" t="s">
        <v>89</v>
      </c>
      <c r="AV85" s="11" t="s">
        <v>89</v>
      </c>
      <c r="AW85" s="11" t="s">
        <v>43</v>
      </c>
      <c r="AX85" s="11" t="s">
        <v>24</v>
      </c>
      <c r="AY85" s="230" t="s">
        <v>159</v>
      </c>
    </row>
    <row r="86" spans="2:65" s="1" customFormat="1" ht="31.5" customHeight="1">
      <c r="B86" s="40"/>
      <c r="C86" s="182" t="s">
        <v>89</v>
      </c>
      <c r="D86" s="182" t="s">
        <v>160</v>
      </c>
      <c r="E86" s="183" t="s">
        <v>987</v>
      </c>
      <c r="F86" s="184" t="s">
        <v>988</v>
      </c>
      <c r="G86" s="185" t="s">
        <v>177</v>
      </c>
      <c r="H86" s="186">
        <v>4</v>
      </c>
      <c r="I86" s="187"/>
      <c r="J86" s="188">
        <f>ROUND(I86*H86,2)</f>
        <v>0</v>
      </c>
      <c r="K86" s="184" t="s">
        <v>164</v>
      </c>
      <c r="L86" s="60"/>
      <c r="M86" s="189" t="s">
        <v>22</v>
      </c>
      <c r="N86" s="190" t="s">
        <v>51</v>
      </c>
      <c r="O86" s="41"/>
      <c r="P86" s="191">
        <f>O86*H86</f>
        <v>0</v>
      </c>
      <c r="Q86" s="191">
        <v>0</v>
      </c>
      <c r="R86" s="191">
        <f>Q86*H86</f>
        <v>0</v>
      </c>
      <c r="S86" s="191">
        <v>0.26300000000000001</v>
      </c>
      <c r="T86" s="192">
        <f>S86*H86</f>
        <v>1.052</v>
      </c>
      <c r="AR86" s="23" t="s">
        <v>165</v>
      </c>
      <c r="AT86" s="23" t="s">
        <v>160</v>
      </c>
      <c r="AU86" s="23" t="s">
        <v>89</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989</v>
      </c>
    </row>
    <row r="87" spans="2:65" s="10" customFormat="1" ht="27">
      <c r="B87" s="209"/>
      <c r="C87" s="210"/>
      <c r="D87" s="194" t="s">
        <v>260</v>
      </c>
      <c r="E87" s="211" t="s">
        <v>22</v>
      </c>
      <c r="F87" s="212" t="s">
        <v>986</v>
      </c>
      <c r="G87" s="210"/>
      <c r="H87" s="213" t="s">
        <v>22</v>
      </c>
      <c r="I87" s="214"/>
      <c r="J87" s="210"/>
      <c r="K87" s="210"/>
      <c r="L87" s="215"/>
      <c r="M87" s="216"/>
      <c r="N87" s="217"/>
      <c r="O87" s="217"/>
      <c r="P87" s="217"/>
      <c r="Q87" s="217"/>
      <c r="R87" s="217"/>
      <c r="S87" s="217"/>
      <c r="T87" s="218"/>
      <c r="AT87" s="219" t="s">
        <v>260</v>
      </c>
      <c r="AU87" s="219" t="s">
        <v>89</v>
      </c>
      <c r="AV87" s="10" t="s">
        <v>24</v>
      </c>
      <c r="AW87" s="10" t="s">
        <v>43</v>
      </c>
      <c r="AX87" s="10" t="s">
        <v>80</v>
      </c>
      <c r="AY87" s="219" t="s">
        <v>159</v>
      </c>
    </row>
    <row r="88" spans="2:65" s="11" customFormat="1" ht="13.5">
      <c r="B88" s="220"/>
      <c r="C88" s="221"/>
      <c r="D88" s="197" t="s">
        <v>260</v>
      </c>
      <c r="E88" s="242" t="s">
        <v>22</v>
      </c>
      <c r="F88" s="243" t="s">
        <v>165</v>
      </c>
      <c r="G88" s="221"/>
      <c r="H88" s="244">
        <v>4</v>
      </c>
      <c r="I88" s="225"/>
      <c r="J88" s="221"/>
      <c r="K88" s="221"/>
      <c r="L88" s="226"/>
      <c r="M88" s="227"/>
      <c r="N88" s="228"/>
      <c r="O88" s="228"/>
      <c r="P88" s="228"/>
      <c r="Q88" s="228"/>
      <c r="R88" s="228"/>
      <c r="S88" s="228"/>
      <c r="T88" s="229"/>
      <c r="AT88" s="230" t="s">
        <v>260</v>
      </c>
      <c r="AU88" s="230" t="s">
        <v>89</v>
      </c>
      <c r="AV88" s="11" t="s">
        <v>89</v>
      </c>
      <c r="AW88" s="11" t="s">
        <v>43</v>
      </c>
      <c r="AX88" s="11" t="s">
        <v>24</v>
      </c>
      <c r="AY88" s="230" t="s">
        <v>159</v>
      </c>
    </row>
    <row r="89" spans="2:65" s="1" customFormat="1" ht="22.5" customHeight="1">
      <c r="B89" s="40"/>
      <c r="C89" s="182" t="s">
        <v>174</v>
      </c>
      <c r="D89" s="182" t="s">
        <v>160</v>
      </c>
      <c r="E89" s="183" t="s">
        <v>990</v>
      </c>
      <c r="F89" s="184" t="s">
        <v>991</v>
      </c>
      <c r="G89" s="185" t="s">
        <v>163</v>
      </c>
      <c r="H89" s="186">
        <v>211</v>
      </c>
      <c r="I89" s="187"/>
      <c r="J89" s="188">
        <f>ROUND(I89*H89,2)</f>
        <v>0</v>
      </c>
      <c r="K89" s="184" t="s">
        <v>22</v>
      </c>
      <c r="L89" s="60"/>
      <c r="M89" s="189" t="s">
        <v>22</v>
      </c>
      <c r="N89" s="190" t="s">
        <v>51</v>
      </c>
      <c r="O89" s="41"/>
      <c r="P89" s="191">
        <f>O89*H89</f>
        <v>0</v>
      </c>
      <c r="Q89" s="191">
        <v>0</v>
      </c>
      <c r="R89" s="191">
        <f>Q89*H89</f>
        <v>0</v>
      </c>
      <c r="S89" s="191">
        <v>0</v>
      </c>
      <c r="T89" s="192">
        <f>S89*H89</f>
        <v>0</v>
      </c>
      <c r="AR89" s="23" t="s">
        <v>165</v>
      </c>
      <c r="AT89" s="23" t="s">
        <v>160</v>
      </c>
      <c r="AU89" s="23" t="s">
        <v>89</v>
      </c>
      <c r="AY89" s="23" t="s">
        <v>159</v>
      </c>
      <c r="BE89" s="193">
        <f>IF(N89="základní",J89,0)</f>
        <v>0</v>
      </c>
      <c r="BF89" s="193">
        <f>IF(N89="snížená",J89,0)</f>
        <v>0</v>
      </c>
      <c r="BG89" s="193">
        <f>IF(N89="zákl. přenesená",J89,0)</f>
        <v>0</v>
      </c>
      <c r="BH89" s="193">
        <f>IF(N89="sníž. přenesená",J89,0)</f>
        <v>0</v>
      </c>
      <c r="BI89" s="193">
        <f>IF(N89="nulová",J89,0)</f>
        <v>0</v>
      </c>
      <c r="BJ89" s="23" t="s">
        <v>24</v>
      </c>
      <c r="BK89" s="193">
        <f>ROUND(I89*H89,2)</f>
        <v>0</v>
      </c>
      <c r="BL89" s="23" t="s">
        <v>165</v>
      </c>
      <c r="BM89" s="23" t="s">
        <v>992</v>
      </c>
    </row>
    <row r="90" spans="2:65" s="11" customFormat="1" ht="13.5">
      <c r="B90" s="220"/>
      <c r="C90" s="221"/>
      <c r="D90" s="197" t="s">
        <v>260</v>
      </c>
      <c r="E90" s="242" t="s">
        <v>22</v>
      </c>
      <c r="F90" s="243" t="s">
        <v>993</v>
      </c>
      <c r="G90" s="221"/>
      <c r="H90" s="244">
        <v>211</v>
      </c>
      <c r="I90" s="225"/>
      <c r="J90" s="221"/>
      <c r="K90" s="221"/>
      <c r="L90" s="226"/>
      <c r="M90" s="227"/>
      <c r="N90" s="228"/>
      <c r="O90" s="228"/>
      <c r="P90" s="228"/>
      <c r="Q90" s="228"/>
      <c r="R90" s="228"/>
      <c r="S90" s="228"/>
      <c r="T90" s="229"/>
      <c r="AT90" s="230" t="s">
        <v>260</v>
      </c>
      <c r="AU90" s="230" t="s">
        <v>89</v>
      </c>
      <c r="AV90" s="11" t="s">
        <v>89</v>
      </c>
      <c r="AW90" s="11" t="s">
        <v>43</v>
      </c>
      <c r="AX90" s="11" t="s">
        <v>24</v>
      </c>
      <c r="AY90" s="230" t="s">
        <v>159</v>
      </c>
    </row>
    <row r="91" spans="2:65" s="1" customFormat="1" ht="31.5" customHeight="1">
      <c r="B91" s="40"/>
      <c r="C91" s="182" t="s">
        <v>165</v>
      </c>
      <c r="D91" s="182" t="s">
        <v>160</v>
      </c>
      <c r="E91" s="183" t="s">
        <v>994</v>
      </c>
      <c r="F91" s="184" t="s">
        <v>995</v>
      </c>
      <c r="G91" s="185" t="s">
        <v>177</v>
      </c>
      <c r="H91" s="186">
        <v>26</v>
      </c>
      <c r="I91" s="187"/>
      <c r="J91" s="188">
        <f>ROUND(I91*H91,2)</f>
        <v>0</v>
      </c>
      <c r="K91" s="184" t="s">
        <v>164</v>
      </c>
      <c r="L91" s="60"/>
      <c r="M91" s="189" t="s">
        <v>22</v>
      </c>
      <c r="N91" s="190" t="s">
        <v>51</v>
      </c>
      <c r="O91" s="41"/>
      <c r="P91" s="191">
        <f>O91*H91</f>
        <v>0</v>
      </c>
      <c r="Q91" s="191">
        <v>3.3E-4</v>
      </c>
      <c r="R91" s="191">
        <f>Q91*H91</f>
        <v>8.5800000000000008E-3</v>
      </c>
      <c r="S91" s="191">
        <v>0</v>
      </c>
      <c r="T91" s="192">
        <f>S91*H91</f>
        <v>0</v>
      </c>
      <c r="AR91" s="23" t="s">
        <v>165</v>
      </c>
      <c r="AT91" s="23" t="s">
        <v>160</v>
      </c>
      <c r="AU91" s="23" t="s">
        <v>89</v>
      </c>
      <c r="AY91" s="23" t="s">
        <v>159</v>
      </c>
      <c r="BE91" s="193">
        <f>IF(N91="základní",J91,0)</f>
        <v>0</v>
      </c>
      <c r="BF91" s="193">
        <f>IF(N91="snížená",J91,0)</f>
        <v>0</v>
      </c>
      <c r="BG91" s="193">
        <f>IF(N91="zákl. přenesená",J91,0)</f>
        <v>0</v>
      </c>
      <c r="BH91" s="193">
        <f>IF(N91="sníž. přenesená",J91,0)</f>
        <v>0</v>
      </c>
      <c r="BI91" s="193">
        <f>IF(N91="nulová",J91,0)</f>
        <v>0</v>
      </c>
      <c r="BJ91" s="23" t="s">
        <v>24</v>
      </c>
      <c r="BK91" s="193">
        <f>ROUND(I91*H91,2)</f>
        <v>0</v>
      </c>
      <c r="BL91" s="23" t="s">
        <v>165</v>
      </c>
      <c r="BM91" s="23" t="s">
        <v>996</v>
      </c>
    </row>
    <row r="92" spans="2:65" s="1" customFormat="1" ht="108">
      <c r="B92" s="40"/>
      <c r="C92" s="62"/>
      <c r="D92" s="194" t="s">
        <v>166</v>
      </c>
      <c r="E92" s="62"/>
      <c r="F92" s="195" t="s">
        <v>997</v>
      </c>
      <c r="G92" s="62"/>
      <c r="H92" s="62"/>
      <c r="I92" s="155"/>
      <c r="J92" s="62"/>
      <c r="K92" s="62"/>
      <c r="L92" s="60"/>
      <c r="M92" s="196"/>
      <c r="N92" s="41"/>
      <c r="O92" s="41"/>
      <c r="P92" s="41"/>
      <c r="Q92" s="41"/>
      <c r="R92" s="41"/>
      <c r="S92" s="41"/>
      <c r="T92" s="77"/>
      <c r="AT92" s="23" t="s">
        <v>166</v>
      </c>
      <c r="AU92" s="23" t="s">
        <v>89</v>
      </c>
    </row>
    <row r="93" spans="2:65" s="11" customFormat="1" ht="13.5">
      <c r="B93" s="220"/>
      <c r="C93" s="221"/>
      <c r="D93" s="197" t="s">
        <v>260</v>
      </c>
      <c r="E93" s="242" t="s">
        <v>22</v>
      </c>
      <c r="F93" s="243" t="s">
        <v>998</v>
      </c>
      <c r="G93" s="221"/>
      <c r="H93" s="244">
        <v>26</v>
      </c>
      <c r="I93" s="225"/>
      <c r="J93" s="221"/>
      <c r="K93" s="221"/>
      <c r="L93" s="226"/>
      <c r="M93" s="227"/>
      <c r="N93" s="228"/>
      <c r="O93" s="228"/>
      <c r="P93" s="228"/>
      <c r="Q93" s="228"/>
      <c r="R93" s="228"/>
      <c r="S93" s="228"/>
      <c r="T93" s="229"/>
      <c r="AT93" s="230" t="s">
        <v>260</v>
      </c>
      <c r="AU93" s="230" t="s">
        <v>89</v>
      </c>
      <c r="AV93" s="11" t="s">
        <v>89</v>
      </c>
      <c r="AW93" s="11" t="s">
        <v>43</v>
      </c>
      <c r="AX93" s="11" t="s">
        <v>24</v>
      </c>
      <c r="AY93" s="230" t="s">
        <v>159</v>
      </c>
    </row>
    <row r="94" spans="2:65" s="1" customFormat="1" ht="31.5" customHeight="1">
      <c r="B94" s="40"/>
      <c r="C94" s="182" t="s">
        <v>185</v>
      </c>
      <c r="D94" s="182" t="s">
        <v>160</v>
      </c>
      <c r="E94" s="183" t="s">
        <v>999</v>
      </c>
      <c r="F94" s="184" t="s">
        <v>1000</v>
      </c>
      <c r="G94" s="185" t="s">
        <v>177</v>
      </c>
      <c r="H94" s="186">
        <v>264</v>
      </c>
      <c r="I94" s="187"/>
      <c r="J94" s="188">
        <f>ROUND(I94*H94,2)</f>
        <v>0</v>
      </c>
      <c r="K94" s="184" t="s">
        <v>164</v>
      </c>
      <c r="L94" s="60"/>
      <c r="M94" s="189" t="s">
        <v>22</v>
      </c>
      <c r="N94" s="190" t="s">
        <v>51</v>
      </c>
      <c r="O94" s="41"/>
      <c r="P94" s="191">
        <f>O94*H94</f>
        <v>0</v>
      </c>
      <c r="Q94" s="191">
        <v>1.1E-4</v>
      </c>
      <c r="R94" s="191">
        <f>Q94*H94</f>
        <v>2.904E-2</v>
      </c>
      <c r="S94" s="191">
        <v>0</v>
      </c>
      <c r="T94" s="192">
        <f>S94*H94</f>
        <v>0</v>
      </c>
      <c r="AR94" s="23" t="s">
        <v>165</v>
      </c>
      <c r="AT94" s="23" t="s">
        <v>160</v>
      </c>
      <c r="AU94" s="23" t="s">
        <v>89</v>
      </c>
      <c r="AY94" s="23" t="s">
        <v>159</v>
      </c>
      <c r="BE94" s="193">
        <f>IF(N94="základní",J94,0)</f>
        <v>0</v>
      </c>
      <c r="BF94" s="193">
        <f>IF(N94="snížená",J94,0)</f>
        <v>0</v>
      </c>
      <c r="BG94" s="193">
        <f>IF(N94="zákl. přenesená",J94,0)</f>
        <v>0</v>
      </c>
      <c r="BH94" s="193">
        <f>IF(N94="sníž. přenesená",J94,0)</f>
        <v>0</v>
      </c>
      <c r="BI94" s="193">
        <f>IF(N94="nulová",J94,0)</f>
        <v>0</v>
      </c>
      <c r="BJ94" s="23" t="s">
        <v>24</v>
      </c>
      <c r="BK94" s="193">
        <f>ROUND(I94*H94,2)</f>
        <v>0</v>
      </c>
      <c r="BL94" s="23" t="s">
        <v>165</v>
      </c>
      <c r="BM94" s="23" t="s">
        <v>1001</v>
      </c>
    </row>
    <row r="95" spans="2:65" s="1" customFormat="1" ht="108">
      <c r="B95" s="40"/>
      <c r="C95" s="62"/>
      <c r="D95" s="194" t="s">
        <v>166</v>
      </c>
      <c r="E95" s="62"/>
      <c r="F95" s="195" t="s">
        <v>997</v>
      </c>
      <c r="G95" s="62"/>
      <c r="H95" s="62"/>
      <c r="I95" s="155"/>
      <c r="J95" s="62"/>
      <c r="K95" s="62"/>
      <c r="L95" s="60"/>
      <c r="M95" s="196"/>
      <c r="N95" s="41"/>
      <c r="O95" s="41"/>
      <c r="P95" s="41"/>
      <c r="Q95" s="41"/>
      <c r="R95" s="41"/>
      <c r="S95" s="41"/>
      <c r="T95" s="77"/>
      <c r="AT95" s="23" t="s">
        <v>166</v>
      </c>
      <c r="AU95" s="23" t="s">
        <v>89</v>
      </c>
    </row>
    <row r="96" spans="2:65" s="11" customFormat="1" ht="13.5">
      <c r="B96" s="220"/>
      <c r="C96" s="221"/>
      <c r="D96" s="197" t="s">
        <v>260</v>
      </c>
      <c r="E96" s="242" t="s">
        <v>22</v>
      </c>
      <c r="F96" s="243" t="s">
        <v>1002</v>
      </c>
      <c r="G96" s="221"/>
      <c r="H96" s="244">
        <v>264</v>
      </c>
      <c r="I96" s="225"/>
      <c r="J96" s="221"/>
      <c r="K96" s="221"/>
      <c r="L96" s="226"/>
      <c r="M96" s="227"/>
      <c r="N96" s="228"/>
      <c r="O96" s="228"/>
      <c r="P96" s="228"/>
      <c r="Q96" s="228"/>
      <c r="R96" s="228"/>
      <c r="S96" s="228"/>
      <c r="T96" s="229"/>
      <c r="AT96" s="230" t="s">
        <v>260</v>
      </c>
      <c r="AU96" s="230" t="s">
        <v>89</v>
      </c>
      <c r="AV96" s="11" t="s">
        <v>89</v>
      </c>
      <c r="AW96" s="11" t="s">
        <v>43</v>
      </c>
      <c r="AX96" s="11" t="s">
        <v>24</v>
      </c>
      <c r="AY96" s="230" t="s">
        <v>159</v>
      </c>
    </row>
    <row r="97" spans="2:65" s="1" customFormat="1" ht="31.5" customHeight="1">
      <c r="B97" s="40"/>
      <c r="C97" s="182" t="s">
        <v>178</v>
      </c>
      <c r="D97" s="182" t="s">
        <v>160</v>
      </c>
      <c r="E97" s="183" t="s">
        <v>1003</v>
      </c>
      <c r="F97" s="184" t="s">
        <v>1004</v>
      </c>
      <c r="G97" s="185" t="s">
        <v>177</v>
      </c>
      <c r="H97" s="186">
        <v>61</v>
      </c>
      <c r="I97" s="187"/>
      <c r="J97" s="188">
        <f>ROUND(I97*H97,2)</f>
        <v>0</v>
      </c>
      <c r="K97" s="184" t="s">
        <v>164</v>
      </c>
      <c r="L97" s="60"/>
      <c r="M97" s="189" t="s">
        <v>22</v>
      </c>
      <c r="N97" s="190" t="s">
        <v>51</v>
      </c>
      <c r="O97" s="41"/>
      <c r="P97" s="191">
        <f>O97*H97</f>
        <v>0</v>
      </c>
      <c r="Q97" s="191">
        <v>6.4999999999999997E-4</v>
      </c>
      <c r="R97" s="191">
        <f>Q97*H97</f>
        <v>3.9649999999999998E-2</v>
      </c>
      <c r="S97" s="191">
        <v>0</v>
      </c>
      <c r="T97" s="192">
        <f>S97*H97</f>
        <v>0</v>
      </c>
      <c r="AR97" s="23" t="s">
        <v>165</v>
      </c>
      <c r="AT97" s="23" t="s">
        <v>160</v>
      </c>
      <c r="AU97" s="23" t="s">
        <v>89</v>
      </c>
      <c r="AY97" s="23" t="s">
        <v>159</v>
      </c>
      <c r="BE97" s="193">
        <f>IF(N97="základní",J97,0)</f>
        <v>0</v>
      </c>
      <c r="BF97" s="193">
        <f>IF(N97="snížená",J97,0)</f>
        <v>0</v>
      </c>
      <c r="BG97" s="193">
        <f>IF(N97="zákl. přenesená",J97,0)</f>
        <v>0</v>
      </c>
      <c r="BH97" s="193">
        <f>IF(N97="sníž. přenesená",J97,0)</f>
        <v>0</v>
      </c>
      <c r="BI97" s="193">
        <f>IF(N97="nulová",J97,0)</f>
        <v>0</v>
      </c>
      <c r="BJ97" s="23" t="s">
        <v>24</v>
      </c>
      <c r="BK97" s="193">
        <f>ROUND(I97*H97,2)</f>
        <v>0</v>
      </c>
      <c r="BL97" s="23" t="s">
        <v>165</v>
      </c>
      <c r="BM97" s="23" t="s">
        <v>1005</v>
      </c>
    </row>
    <row r="98" spans="2:65" s="1" customFormat="1" ht="108">
      <c r="B98" s="40"/>
      <c r="C98" s="62"/>
      <c r="D98" s="194" t="s">
        <v>166</v>
      </c>
      <c r="E98" s="62"/>
      <c r="F98" s="195" t="s">
        <v>997</v>
      </c>
      <c r="G98" s="62"/>
      <c r="H98" s="62"/>
      <c r="I98" s="155"/>
      <c r="J98" s="62"/>
      <c r="K98" s="62"/>
      <c r="L98" s="60"/>
      <c r="M98" s="196"/>
      <c r="N98" s="41"/>
      <c r="O98" s="41"/>
      <c r="P98" s="41"/>
      <c r="Q98" s="41"/>
      <c r="R98" s="41"/>
      <c r="S98" s="41"/>
      <c r="T98" s="77"/>
      <c r="AT98" s="23" t="s">
        <v>166</v>
      </c>
      <c r="AU98" s="23" t="s">
        <v>89</v>
      </c>
    </row>
    <row r="99" spans="2:65" s="11" customFormat="1" ht="13.5">
      <c r="B99" s="220"/>
      <c r="C99" s="221"/>
      <c r="D99" s="194" t="s">
        <v>260</v>
      </c>
      <c r="E99" s="222" t="s">
        <v>22</v>
      </c>
      <c r="F99" s="223" t="s">
        <v>1006</v>
      </c>
      <c r="G99" s="221"/>
      <c r="H99" s="224">
        <v>30</v>
      </c>
      <c r="I99" s="225"/>
      <c r="J99" s="221"/>
      <c r="K99" s="221"/>
      <c r="L99" s="226"/>
      <c r="M99" s="227"/>
      <c r="N99" s="228"/>
      <c r="O99" s="228"/>
      <c r="P99" s="228"/>
      <c r="Q99" s="228"/>
      <c r="R99" s="228"/>
      <c r="S99" s="228"/>
      <c r="T99" s="229"/>
      <c r="AT99" s="230" t="s">
        <v>260</v>
      </c>
      <c r="AU99" s="230" t="s">
        <v>89</v>
      </c>
      <c r="AV99" s="11" t="s">
        <v>89</v>
      </c>
      <c r="AW99" s="11" t="s">
        <v>43</v>
      </c>
      <c r="AX99" s="11" t="s">
        <v>80</v>
      </c>
      <c r="AY99" s="230" t="s">
        <v>159</v>
      </c>
    </row>
    <row r="100" spans="2:65" s="11" customFormat="1" ht="13.5">
      <c r="B100" s="220"/>
      <c r="C100" s="221"/>
      <c r="D100" s="194" t="s">
        <v>260</v>
      </c>
      <c r="E100" s="222" t="s">
        <v>22</v>
      </c>
      <c r="F100" s="223" t="s">
        <v>1007</v>
      </c>
      <c r="G100" s="221"/>
      <c r="H100" s="224">
        <v>31</v>
      </c>
      <c r="I100" s="225"/>
      <c r="J100" s="221"/>
      <c r="K100" s="221"/>
      <c r="L100" s="226"/>
      <c r="M100" s="227"/>
      <c r="N100" s="228"/>
      <c r="O100" s="228"/>
      <c r="P100" s="228"/>
      <c r="Q100" s="228"/>
      <c r="R100" s="228"/>
      <c r="S100" s="228"/>
      <c r="T100" s="229"/>
      <c r="AT100" s="230" t="s">
        <v>260</v>
      </c>
      <c r="AU100" s="230" t="s">
        <v>89</v>
      </c>
      <c r="AV100" s="11" t="s">
        <v>89</v>
      </c>
      <c r="AW100" s="11" t="s">
        <v>43</v>
      </c>
      <c r="AX100" s="11" t="s">
        <v>80</v>
      </c>
      <c r="AY100" s="230" t="s">
        <v>159</v>
      </c>
    </row>
    <row r="101" spans="2:65" s="12" customFormat="1" ht="13.5">
      <c r="B101" s="231"/>
      <c r="C101" s="232"/>
      <c r="D101" s="197" t="s">
        <v>260</v>
      </c>
      <c r="E101" s="233" t="s">
        <v>22</v>
      </c>
      <c r="F101" s="234" t="s">
        <v>266</v>
      </c>
      <c r="G101" s="232"/>
      <c r="H101" s="235">
        <v>61</v>
      </c>
      <c r="I101" s="236"/>
      <c r="J101" s="232"/>
      <c r="K101" s="232"/>
      <c r="L101" s="237"/>
      <c r="M101" s="238"/>
      <c r="N101" s="239"/>
      <c r="O101" s="239"/>
      <c r="P101" s="239"/>
      <c r="Q101" s="239"/>
      <c r="R101" s="239"/>
      <c r="S101" s="239"/>
      <c r="T101" s="240"/>
      <c r="AT101" s="241" t="s">
        <v>260</v>
      </c>
      <c r="AU101" s="241" t="s">
        <v>89</v>
      </c>
      <c r="AV101" s="12" t="s">
        <v>165</v>
      </c>
      <c r="AW101" s="12" t="s">
        <v>43</v>
      </c>
      <c r="AX101" s="12" t="s">
        <v>24</v>
      </c>
      <c r="AY101" s="241" t="s">
        <v>159</v>
      </c>
    </row>
    <row r="102" spans="2:65" s="1" customFormat="1" ht="31.5" customHeight="1">
      <c r="B102" s="40"/>
      <c r="C102" s="182" t="s">
        <v>192</v>
      </c>
      <c r="D102" s="182" t="s">
        <v>160</v>
      </c>
      <c r="E102" s="183" t="s">
        <v>1008</v>
      </c>
      <c r="F102" s="184" t="s">
        <v>1009</v>
      </c>
      <c r="G102" s="185" t="s">
        <v>177</v>
      </c>
      <c r="H102" s="186">
        <v>2035</v>
      </c>
      <c r="I102" s="187"/>
      <c r="J102" s="188">
        <f>ROUND(I102*H102,2)</f>
        <v>0</v>
      </c>
      <c r="K102" s="184" t="s">
        <v>164</v>
      </c>
      <c r="L102" s="60"/>
      <c r="M102" s="189" t="s">
        <v>22</v>
      </c>
      <c r="N102" s="190" t="s">
        <v>51</v>
      </c>
      <c r="O102" s="41"/>
      <c r="P102" s="191">
        <f>O102*H102</f>
        <v>0</v>
      </c>
      <c r="Q102" s="191">
        <v>3.8000000000000002E-4</v>
      </c>
      <c r="R102" s="191">
        <f>Q102*H102</f>
        <v>0.77329999999999999</v>
      </c>
      <c r="S102" s="191">
        <v>0</v>
      </c>
      <c r="T102" s="192">
        <f>S102*H102</f>
        <v>0</v>
      </c>
      <c r="AR102" s="23" t="s">
        <v>165</v>
      </c>
      <c r="AT102" s="23" t="s">
        <v>160</v>
      </c>
      <c r="AU102" s="23" t="s">
        <v>89</v>
      </c>
      <c r="AY102" s="23" t="s">
        <v>159</v>
      </c>
      <c r="BE102" s="193">
        <f>IF(N102="základní",J102,0)</f>
        <v>0</v>
      </c>
      <c r="BF102" s="193">
        <f>IF(N102="snížená",J102,0)</f>
        <v>0</v>
      </c>
      <c r="BG102" s="193">
        <f>IF(N102="zákl. přenesená",J102,0)</f>
        <v>0</v>
      </c>
      <c r="BH102" s="193">
        <f>IF(N102="sníž. přenesená",J102,0)</f>
        <v>0</v>
      </c>
      <c r="BI102" s="193">
        <f>IF(N102="nulová",J102,0)</f>
        <v>0</v>
      </c>
      <c r="BJ102" s="23" t="s">
        <v>24</v>
      </c>
      <c r="BK102" s="193">
        <f>ROUND(I102*H102,2)</f>
        <v>0</v>
      </c>
      <c r="BL102" s="23" t="s">
        <v>165</v>
      </c>
      <c r="BM102" s="23" t="s">
        <v>1010</v>
      </c>
    </row>
    <row r="103" spans="2:65" s="1" customFormat="1" ht="108">
      <c r="B103" s="40"/>
      <c r="C103" s="62"/>
      <c r="D103" s="194" t="s">
        <v>166</v>
      </c>
      <c r="E103" s="62"/>
      <c r="F103" s="195" t="s">
        <v>997</v>
      </c>
      <c r="G103" s="62"/>
      <c r="H103" s="62"/>
      <c r="I103" s="155"/>
      <c r="J103" s="62"/>
      <c r="K103" s="62"/>
      <c r="L103" s="60"/>
      <c r="M103" s="196"/>
      <c r="N103" s="41"/>
      <c r="O103" s="41"/>
      <c r="P103" s="41"/>
      <c r="Q103" s="41"/>
      <c r="R103" s="41"/>
      <c r="S103" s="41"/>
      <c r="T103" s="77"/>
      <c r="AT103" s="23" t="s">
        <v>166</v>
      </c>
      <c r="AU103" s="23" t="s">
        <v>89</v>
      </c>
    </row>
    <row r="104" spans="2:65" s="11" customFormat="1" ht="13.5">
      <c r="B104" s="220"/>
      <c r="C104" s="221"/>
      <c r="D104" s="194" t="s">
        <v>260</v>
      </c>
      <c r="E104" s="222" t="s">
        <v>22</v>
      </c>
      <c r="F104" s="223" t="s">
        <v>1011</v>
      </c>
      <c r="G104" s="221"/>
      <c r="H104" s="224">
        <v>2014</v>
      </c>
      <c r="I104" s="225"/>
      <c r="J104" s="221"/>
      <c r="K104" s="221"/>
      <c r="L104" s="226"/>
      <c r="M104" s="227"/>
      <c r="N104" s="228"/>
      <c r="O104" s="228"/>
      <c r="P104" s="228"/>
      <c r="Q104" s="228"/>
      <c r="R104" s="228"/>
      <c r="S104" s="228"/>
      <c r="T104" s="229"/>
      <c r="AT104" s="230" t="s">
        <v>260</v>
      </c>
      <c r="AU104" s="230" t="s">
        <v>89</v>
      </c>
      <c r="AV104" s="11" t="s">
        <v>89</v>
      </c>
      <c r="AW104" s="11" t="s">
        <v>43</v>
      </c>
      <c r="AX104" s="11" t="s">
        <v>80</v>
      </c>
      <c r="AY104" s="230" t="s">
        <v>159</v>
      </c>
    </row>
    <row r="105" spans="2:65" s="11" customFormat="1" ht="13.5">
      <c r="B105" s="220"/>
      <c r="C105" s="221"/>
      <c r="D105" s="194" t="s">
        <v>260</v>
      </c>
      <c r="E105" s="222" t="s">
        <v>22</v>
      </c>
      <c r="F105" s="223" t="s">
        <v>1012</v>
      </c>
      <c r="G105" s="221"/>
      <c r="H105" s="224">
        <v>21</v>
      </c>
      <c r="I105" s="225"/>
      <c r="J105" s="221"/>
      <c r="K105" s="221"/>
      <c r="L105" s="226"/>
      <c r="M105" s="227"/>
      <c r="N105" s="228"/>
      <c r="O105" s="228"/>
      <c r="P105" s="228"/>
      <c r="Q105" s="228"/>
      <c r="R105" s="228"/>
      <c r="S105" s="228"/>
      <c r="T105" s="229"/>
      <c r="AT105" s="230" t="s">
        <v>260</v>
      </c>
      <c r="AU105" s="230" t="s">
        <v>89</v>
      </c>
      <c r="AV105" s="11" t="s">
        <v>89</v>
      </c>
      <c r="AW105" s="11" t="s">
        <v>43</v>
      </c>
      <c r="AX105" s="11" t="s">
        <v>80</v>
      </c>
      <c r="AY105" s="230" t="s">
        <v>159</v>
      </c>
    </row>
    <row r="106" spans="2:65" s="12" customFormat="1" ht="13.5">
      <c r="B106" s="231"/>
      <c r="C106" s="232"/>
      <c r="D106" s="197" t="s">
        <v>260</v>
      </c>
      <c r="E106" s="233" t="s">
        <v>22</v>
      </c>
      <c r="F106" s="234" t="s">
        <v>266</v>
      </c>
      <c r="G106" s="232"/>
      <c r="H106" s="235">
        <v>2035</v>
      </c>
      <c r="I106" s="236"/>
      <c r="J106" s="232"/>
      <c r="K106" s="232"/>
      <c r="L106" s="237"/>
      <c r="M106" s="238"/>
      <c r="N106" s="239"/>
      <c r="O106" s="239"/>
      <c r="P106" s="239"/>
      <c r="Q106" s="239"/>
      <c r="R106" s="239"/>
      <c r="S106" s="239"/>
      <c r="T106" s="240"/>
      <c r="AT106" s="241" t="s">
        <v>260</v>
      </c>
      <c r="AU106" s="241" t="s">
        <v>89</v>
      </c>
      <c r="AV106" s="12" t="s">
        <v>165</v>
      </c>
      <c r="AW106" s="12" t="s">
        <v>43</v>
      </c>
      <c r="AX106" s="12" t="s">
        <v>24</v>
      </c>
      <c r="AY106" s="241" t="s">
        <v>159</v>
      </c>
    </row>
    <row r="107" spans="2:65" s="1" customFormat="1" ht="31.5" customHeight="1">
      <c r="B107" s="40"/>
      <c r="C107" s="182" t="s">
        <v>183</v>
      </c>
      <c r="D107" s="182" t="s">
        <v>160</v>
      </c>
      <c r="E107" s="183" t="s">
        <v>1013</v>
      </c>
      <c r="F107" s="184" t="s">
        <v>1014</v>
      </c>
      <c r="G107" s="185" t="s">
        <v>163</v>
      </c>
      <c r="H107" s="186">
        <v>113.8</v>
      </c>
      <c r="I107" s="187"/>
      <c r="J107" s="188">
        <f>ROUND(I107*H107,2)</f>
        <v>0</v>
      </c>
      <c r="K107" s="184" t="s">
        <v>164</v>
      </c>
      <c r="L107" s="60"/>
      <c r="M107" s="189" t="s">
        <v>22</v>
      </c>
      <c r="N107" s="190" t="s">
        <v>51</v>
      </c>
      <c r="O107" s="41"/>
      <c r="P107" s="191">
        <f>O107*H107</f>
        <v>0</v>
      </c>
      <c r="Q107" s="191">
        <v>2.5999999999999999E-3</v>
      </c>
      <c r="R107" s="191">
        <f>Q107*H107</f>
        <v>0.29587999999999998</v>
      </c>
      <c r="S107" s="191">
        <v>0</v>
      </c>
      <c r="T107" s="192">
        <f>S107*H107</f>
        <v>0</v>
      </c>
      <c r="AR107" s="23" t="s">
        <v>165</v>
      </c>
      <c r="AT107" s="23" t="s">
        <v>160</v>
      </c>
      <c r="AU107" s="23" t="s">
        <v>89</v>
      </c>
      <c r="AY107" s="23" t="s">
        <v>159</v>
      </c>
      <c r="BE107" s="193">
        <f>IF(N107="základní",J107,0)</f>
        <v>0</v>
      </c>
      <c r="BF107" s="193">
        <f>IF(N107="snížená",J107,0)</f>
        <v>0</v>
      </c>
      <c r="BG107" s="193">
        <f>IF(N107="zákl. přenesená",J107,0)</f>
        <v>0</v>
      </c>
      <c r="BH107" s="193">
        <f>IF(N107="sníž. přenesená",J107,0)</f>
        <v>0</v>
      </c>
      <c r="BI107" s="193">
        <f>IF(N107="nulová",J107,0)</f>
        <v>0</v>
      </c>
      <c r="BJ107" s="23" t="s">
        <v>24</v>
      </c>
      <c r="BK107" s="193">
        <f>ROUND(I107*H107,2)</f>
        <v>0</v>
      </c>
      <c r="BL107" s="23" t="s">
        <v>165</v>
      </c>
      <c r="BM107" s="23" t="s">
        <v>1015</v>
      </c>
    </row>
    <row r="108" spans="2:65" s="1" customFormat="1" ht="108">
      <c r="B108" s="40"/>
      <c r="C108" s="62"/>
      <c r="D108" s="194" t="s">
        <v>166</v>
      </c>
      <c r="E108" s="62"/>
      <c r="F108" s="195" t="s">
        <v>997</v>
      </c>
      <c r="G108" s="62"/>
      <c r="H108" s="62"/>
      <c r="I108" s="155"/>
      <c r="J108" s="62"/>
      <c r="K108" s="62"/>
      <c r="L108" s="60"/>
      <c r="M108" s="196"/>
      <c r="N108" s="41"/>
      <c r="O108" s="41"/>
      <c r="P108" s="41"/>
      <c r="Q108" s="41"/>
      <c r="R108" s="41"/>
      <c r="S108" s="41"/>
      <c r="T108" s="77"/>
      <c r="AT108" s="23" t="s">
        <v>166</v>
      </c>
      <c r="AU108" s="23" t="s">
        <v>89</v>
      </c>
    </row>
    <row r="109" spans="2:65" s="11" customFormat="1" ht="13.5">
      <c r="B109" s="220"/>
      <c r="C109" s="221"/>
      <c r="D109" s="194" t="s">
        <v>260</v>
      </c>
      <c r="E109" s="222" t="s">
        <v>22</v>
      </c>
      <c r="F109" s="223" t="s">
        <v>1016</v>
      </c>
      <c r="G109" s="221"/>
      <c r="H109" s="224">
        <v>6.7</v>
      </c>
      <c r="I109" s="225"/>
      <c r="J109" s="221"/>
      <c r="K109" s="221"/>
      <c r="L109" s="226"/>
      <c r="M109" s="227"/>
      <c r="N109" s="228"/>
      <c r="O109" s="228"/>
      <c r="P109" s="228"/>
      <c r="Q109" s="228"/>
      <c r="R109" s="228"/>
      <c r="S109" s="228"/>
      <c r="T109" s="229"/>
      <c r="AT109" s="230" t="s">
        <v>260</v>
      </c>
      <c r="AU109" s="230" t="s">
        <v>89</v>
      </c>
      <c r="AV109" s="11" t="s">
        <v>89</v>
      </c>
      <c r="AW109" s="11" t="s">
        <v>43</v>
      </c>
      <c r="AX109" s="11" t="s">
        <v>80</v>
      </c>
      <c r="AY109" s="230" t="s">
        <v>159</v>
      </c>
    </row>
    <row r="110" spans="2:65" s="11" customFormat="1" ht="13.5">
      <c r="B110" s="220"/>
      <c r="C110" s="221"/>
      <c r="D110" s="194" t="s">
        <v>260</v>
      </c>
      <c r="E110" s="222" t="s">
        <v>22</v>
      </c>
      <c r="F110" s="223" t="s">
        <v>1017</v>
      </c>
      <c r="G110" s="221"/>
      <c r="H110" s="224">
        <v>98.9</v>
      </c>
      <c r="I110" s="225"/>
      <c r="J110" s="221"/>
      <c r="K110" s="221"/>
      <c r="L110" s="226"/>
      <c r="M110" s="227"/>
      <c r="N110" s="228"/>
      <c r="O110" s="228"/>
      <c r="P110" s="228"/>
      <c r="Q110" s="228"/>
      <c r="R110" s="228"/>
      <c r="S110" s="228"/>
      <c r="T110" s="229"/>
      <c r="AT110" s="230" t="s">
        <v>260</v>
      </c>
      <c r="AU110" s="230" t="s">
        <v>89</v>
      </c>
      <c r="AV110" s="11" t="s">
        <v>89</v>
      </c>
      <c r="AW110" s="11" t="s">
        <v>43</v>
      </c>
      <c r="AX110" s="11" t="s">
        <v>80</v>
      </c>
      <c r="AY110" s="230" t="s">
        <v>159</v>
      </c>
    </row>
    <row r="111" spans="2:65" s="11" customFormat="1" ht="13.5">
      <c r="B111" s="220"/>
      <c r="C111" s="221"/>
      <c r="D111" s="194" t="s">
        <v>260</v>
      </c>
      <c r="E111" s="222" t="s">
        <v>22</v>
      </c>
      <c r="F111" s="223" t="s">
        <v>1018</v>
      </c>
      <c r="G111" s="221"/>
      <c r="H111" s="224">
        <v>8.1999999999999993</v>
      </c>
      <c r="I111" s="225"/>
      <c r="J111" s="221"/>
      <c r="K111" s="221"/>
      <c r="L111" s="226"/>
      <c r="M111" s="227"/>
      <c r="N111" s="228"/>
      <c r="O111" s="228"/>
      <c r="P111" s="228"/>
      <c r="Q111" s="228"/>
      <c r="R111" s="228"/>
      <c r="S111" s="228"/>
      <c r="T111" s="229"/>
      <c r="AT111" s="230" t="s">
        <v>260</v>
      </c>
      <c r="AU111" s="230" t="s">
        <v>89</v>
      </c>
      <c r="AV111" s="11" t="s">
        <v>89</v>
      </c>
      <c r="AW111" s="11" t="s">
        <v>43</v>
      </c>
      <c r="AX111" s="11" t="s">
        <v>80</v>
      </c>
      <c r="AY111" s="230" t="s">
        <v>159</v>
      </c>
    </row>
    <row r="112" spans="2:65" s="12" customFormat="1" ht="13.5">
      <c r="B112" s="231"/>
      <c r="C112" s="232"/>
      <c r="D112" s="197" t="s">
        <v>260</v>
      </c>
      <c r="E112" s="233" t="s">
        <v>22</v>
      </c>
      <c r="F112" s="234" t="s">
        <v>266</v>
      </c>
      <c r="G112" s="232"/>
      <c r="H112" s="235">
        <v>113.8</v>
      </c>
      <c r="I112" s="236"/>
      <c r="J112" s="232"/>
      <c r="K112" s="232"/>
      <c r="L112" s="237"/>
      <c r="M112" s="238"/>
      <c r="N112" s="239"/>
      <c r="O112" s="239"/>
      <c r="P112" s="239"/>
      <c r="Q112" s="239"/>
      <c r="R112" s="239"/>
      <c r="S112" s="239"/>
      <c r="T112" s="240"/>
      <c r="AT112" s="241" t="s">
        <v>260</v>
      </c>
      <c r="AU112" s="241" t="s">
        <v>89</v>
      </c>
      <c r="AV112" s="12" t="s">
        <v>165</v>
      </c>
      <c r="AW112" s="12" t="s">
        <v>43</v>
      </c>
      <c r="AX112" s="12" t="s">
        <v>24</v>
      </c>
      <c r="AY112" s="241" t="s">
        <v>159</v>
      </c>
    </row>
    <row r="113" spans="2:65" s="1" customFormat="1" ht="31.5" customHeight="1">
      <c r="B113" s="40"/>
      <c r="C113" s="182" t="s">
        <v>204</v>
      </c>
      <c r="D113" s="182" t="s">
        <v>160</v>
      </c>
      <c r="E113" s="183" t="s">
        <v>1019</v>
      </c>
      <c r="F113" s="184" t="s">
        <v>1020</v>
      </c>
      <c r="G113" s="185" t="s">
        <v>163</v>
      </c>
      <c r="H113" s="186">
        <v>16.675000000000001</v>
      </c>
      <c r="I113" s="187"/>
      <c r="J113" s="188">
        <f>ROUND(I113*H113,2)</f>
        <v>0</v>
      </c>
      <c r="K113" s="184" t="s">
        <v>164</v>
      </c>
      <c r="L113" s="60"/>
      <c r="M113" s="189" t="s">
        <v>22</v>
      </c>
      <c r="N113" s="190" t="s">
        <v>51</v>
      </c>
      <c r="O113" s="41"/>
      <c r="P113" s="191">
        <f>O113*H113</f>
        <v>0</v>
      </c>
      <c r="Q113" s="191">
        <v>2.5999999999999999E-3</v>
      </c>
      <c r="R113" s="191">
        <f>Q113*H113</f>
        <v>4.3354999999999998E-2</v>
      </c>
      <c r="S113" s="191">
        <v>0</v>
      </c>
      <c r="T113" s="192">
        <f>S113*H113</f>
        <v>0</v>
      </c>
      <c r="AR113" s="23" t="s">
        <v>165</v>
      </c>
      <c r="AT113" s="23" t="s">
        <v>160</v>
      </c>
      <c r="AU113" s="23" t="s">
        <v>89</v>
      </c>
      <c r="AY113" s="23" t="s">
        <v>159</v>
      </c>
      <c r="BE113" s="193">
        <f>IF(N113="základní",J113,0)</f>
        <v>0</v>
      </c>
      <c r="BF113" s="193">
        <f>IF(N113="snížená",J113,0)</f>
        <v>0</v>
      </c>
      <c r="BG113" s="193">
        <f>IF(N113="zákl. přenesená",J113,0)</f>
        <v>0</v>
      </c>
      <c r="BH113" s="193">
        <f>IF(N113="sníž. přenesená",J113,0)</f>
        <v>0</v>
      </c>
      <c r="BI113" s="193">
        <f>IF(N113="nulová",J113,0)</f>
        <v>0</v>
      </c>
      <c r="BJ113" s="23" t="s">
        <v>24</v>
      </c>
      <c r="BK113" s="193">
        <f>ROUND(I113*H113,2)</f>
        <v>0</v>
      </c>
      <c r="BL113" s="23" t="s">
        <v>165</v>
      </c>
      <c r="BM113" s="23" t="s">
        <v>1021</v>
      </c>
    </row>
    <row r="114" spans="2:65" s="1" customFormat="1" ht="108">
      <c r="B114" s="40"/>
      <c r="C114" s="62"/>
      <c r="D114" s="194" t="s">
        <v>166</v>
      </c>
      <c r="E114" s="62"/>
      <c r="F114" s="195" t="s">
        <v>997</v>
      </c>
      <c r="G114" s="62"/>
      <c r="H114" s="62"/>
      <c r="I114" s="155"/>
      <c r="J114" s="62"/>
      <c r="K114" s="62"/>
      <c r="L114" s="60"/>
      <c r="M114" s="196"/>
      <c r="N114" s="41"/>
      <c r="O114" s="41"/>
      <c r="P114" s="41"/>
      <c r="Q114" s="41"/>
      <c r="R114" s="41"/>
      <c r="S114" s="41"/>
      <c r="T114" s="77"/>
      <c r="AT114" s="23" t="s">
        <v>166</v>
      </c>
      <c r="AU114" s="23" t="s">
        <v>89</v>
      </c>
    </row>
    <row r="115" spans="2:65" s="11" customFormat="1" ht="13.5">
      <c r="B115" s="220"/>
      <c r="C115" s="221"/>
      <c r="D115" s="194" t="s">
        <v>260</v>
      </c>
      <c r="E115" s="222" t="s">
        <v>22</v>
      </c>
      <c r="F115" s="223" t="s">
        <v>1022</v>
      </c>
      <c r="G115" s="221"/>
      <c r="H115" s="224">
        <v>14.175000000000001</v>
      </c>
      <c r="I115" s="225"/>
      <c r="J115" s="221"/>
      <c r="K115" s="221"/>
      <c r="L115" s="226"/>
      <c r="M115" s="227"/>
      <c r="N115" s="228"/>
      <c r="O115" s="228"/>
      <c r="P115" s="228"/>
      <c r="Q115" s="228"/>
      <c r="R115" s="228"/>
      <c r="S115" s="228"/>
      <c r="T115" s="229"/>
      <c r="AT115" s="230" t="s">
        <v>260</v>
      </c>
      <c r="AU115" s="230" t="s">
        <v>89</v>
      </c>
      <c r="AV115" s="11" t="s">
        <v>89</v>
      </c>
      <c r="AW115" s="11" t="s">
        <v>43</v>
      </c>
      <c r="AX115" s="11" t="s">
        <v>80</v>
      </c>
      <c r="AY115" s="230" t="s">
        <v>159</v>
      </c>
    </row>
    <row r="116" spans="2:65" s="11" customFormat="1" ht="13.5">
      <c r="B116" s="220"/>
      <c r="C116" s="221"/>
      <c r="D116" s="194" t="s">
        <v>260</v>
      </c>
      <c r="E116" s="222" t="s">
        <v>22</v>
      </c>
      <c r="F116" s="223" t="s">
        <v>1023</v>
      </c>
      <c r="G116" s="221"/>
      <c r="H116" s="224">
        <v>2.5</v>
      </c>
      <c r="I116" s="225"/>
      <c r="J116" s="221"/>
      <c r="K116" s="221"/>
      <c r="L116" s="226"/>
      <c r="M116" s="227"/>
      <c r="N116" s="228"/>
      <c r="O116" s="228"/>
      <c r="P116" s="228"/>
      <c r="Q116" s="228"/>
      <c r="R116" s="228"/>
      <c r="S116" s="228"/>
      <c r="T116" s="229"/>
      <c r="AT116" s="230" t="s">
        <v>260</v>
      </c>
      <c r="AU116" s="230" t="s">
        <v>89</v>
      </c>
      <c r="AV116" s="11" t="s">
        <v>89</v>
      </c>
      <c r="AW116" s="11" t="s">
        <v>43</v>
      </c>
      <c r="AX116" s="11" t="s">
        <v>80</v>
      </c>
      <c r="AY116" s="230" t="s">
        <v>159</v>
      </c>
    </row>
    <row r="117" spans="2:65" s="12" customFormat="1" ht="13.5">
      <c r="B117" s="231"/>
      <c r="C117" s="232"/>
      <c r="D117" s="197" t="s">
        <v>260</v>
      </c>
      <c r="E117" s="233" t="s">
        <v>22</v>
      </c>
      <c r="F117" s="234" t="s">
        <v>266</v>
      </c>
      <c r="G117" s="232"/>
      <c r="H117" s="235">
        <v>16.675000000000001</v>
      </c>
      <c r="I117" s="236"/>
      <c r="J117" s="232"/>
      <c r="K117" s="232"/>
      <c r="L117" s="237"/>
      <c r="M117" s="238"/>
      <c r="N117" s="239"/>
      <c r="O117" s="239"/>
      <c r="P117" s="239"/>
      <c r="Q117" s="239"/>
      <c r="R117" s="239"/>
      <c r="S117" s="239"/>
      <c r="T117" s="240"/>
      <c r="AT117" s="241" t="s">
        <v>260</v>
      </c>
      <c r="AU117" s="241" t="s">
        <v>89</v>
      </c>
      <c r="AV117" s="12" t="s">
        <v>165</v>
      </c>
      <c r="AW117" s="12" t="s">
        <v>43</v>
      </c>
      <c r="AX117" s="12" t="s">
        <v>24</v>
      </c>
      <c r="AY117" s="241" t="s">
        <v>159</v>
      </c>
    </row>
    <row r="118" spans="2:65" s="1" customFormat="1" ht="31.5" customHeight="1">
      <c r="B118" s="40"/>
      <c r="C118" s="182" t="s">
        <v>29</v>
      </c>
      <c r="D118" s="182" t="s">
        <v>160</v>
      </c>
      <c r="E118" s="183" t="s">
        <v>1024</v>
      </c>
      <c r="F118" s="184" t="s">
        <v>1025</v>
      </c>
      <c r="G118" s="185" t="s">
        <v>177</v>
      </c>
      <c r="H118" s="186">
        <v>2386</v>
      </c>
      <c r="I118" s="187"/>
      <c r="J118" s="188">
        <f>ROUND(I118*H118,2)</f>
        <v>0</v>
      </c>
      <c r="K118" s="184" t="s">
        <v>164</v>
      </c>
      <c r="L118" s="60"/>
      <c r="M118" s="189" t="s">
        <v>22</v>
      </c>
      <c r="N118" s="190" t="s">
        <v>51</v>
      </c>
      <c r="O118" s="41"/>
      <c r="P118" s="191">
        <f>O118*H118</f>
        <v>0</v>
      </c>
      <c r="Q118" s="191">
        <v>0</v>
      </c>
      <c r="R118" s="191">
        <f>Q118*H118</f>
        <v>0</v>
      </c>
      <c r="S118" s="191">
        <v>0</v>
      </c>
      <c r="T118" s="192">
        <f>S118*H118</f>
        <v>0</v>
      </c>
      <c r="AR118" s="23" t="s">
        <v>165</v>
      </c>
      <c r="AT118" s="23" t="s">
        <v>160</v>
      </c>
      <c r="AU118" s="23" t="s">
        <v>89</v>
      </c>
      <c r="AY118" s="23" t="s">
        <v>159</v>
      </c>
      <c r="BE118" s="193">
        <f>IF(N118="základní",J118,0)</f>
        <v>0</v>
      </c>
      <c r="BF118" s="193">
        <f>IF(N118="snížená",J118,0)</f>
        <v>0</v>
      </c>
      <c r="BG118" s="193">
        <f>IF(N118="zákl. přenesená",J118,0)</f>
        <v>0</v>
      </c>
      <c r="BH118" s="193">
        <f>IF(N118="sníž. přenesená",J118,0)</f>
        <v>0</v>
      </c>
      <c r="BI118" s="193">
        <f>IF(N118="nulová",J118,0)</f>
        <v>0</v>
      </c>
      <c r="BJ118" s="23" t="s">
        <v>24</v>
      </c>
      <c r="BK118" s="193">
        <f>ROUND(I118*H118,2)</f>
        <v>0</v>
      </c>
      <c r="BL118" s="23" t="s">
        <v>165</v>
      </c>
      <c r="BM118" s="23" t="s">
        <v>1026</v>
      </c>
    </row>
    <row r="119" spans="2:65" s="1" customFormat="1" ht="40.5">
      <c r="B119" s="40"/>
      <c r="C119" s="62"/>
      <c r="D119" s="194" t="s">
        <v>166</v>
      </c>
      <c r="E119" s="62"/>
      <c r="F119" s="195" t="s">
        <v>1027</v>
      </c>
      <c r="G119" s="62"/>
      <c r="H119" s="62"/>
      <c r="I119" s="155"/>
      <c r="J119" s="62"/>
      <c r="K119" s="62"/>
      <c r="L119" s="60"/>
      <c r="M119" s="196"/>
      <c r="N119" s="41"/>
      <c r="O119" s="41"/>
      <c r="P119" s="41"/>
      <c r="Q119" s="41"/>
      <c r="R119" s="41"/>
      <c r="S119" s="41"/>
      <c r="T119" s="77"/>
      <c r="AT119" s="23" t="s">
        <v>166</v>
      </c>
      <c r="AU119" s="23" t="s">
        <v>89</v>
      </c>
    </row>
    <row r="120" spans="2:65" s="10" customFormat="1" ht="13.5">
      <c r="B120" s="209"/>
      <c r="C120" s="210"/>
      <c r="D120" s="194" t="s">
        <v>260</v>
      </c>
      <c r="E120" s="211" t="s">
        <v>22</v>
      </c>
      <c r="F120" s="212" t="s">
        <v>1028</v>
      </c>
      <c r="G120" s="210"/>
      <c r="H120" s="213" t="s">
        <v>22</v>
      </c>
      <c r="I120" s="214"/>
      <c r="J120" s="210"/>
      <c r="K120" s="210"/>
      <c r="L120" s="215"/>
      <c r="M120" s="216"/>
      <c r="N120" s="217"/>
      <c r="O120" s="217"/>
      <c r="P120" s="217"/>
      <c r="Q120" s="217"/>
      <c r="R120" s="217"/>
      <c r="S120" s="217"/>
      <c r="T120" s="218"/>
      <c r="AT120" s="219" t="s">
        <v>260</v>
      </c>
      <c r="AU120" s="219" t="s">
        <v>89</v>
      </c>
      <c r="AV120" s="10" t="s">
        <v>24</v>
      </c>
      <c r="AW120" s="10" t="s">
        <v>43</v>
      </c>
      <c r="AX120" s="10" t="s">
        <v>80</v>
      </c>
      <c r="AY120" s="219" t="s">
        <v>159</v>
      </c>
    </row>
    <row r="121" spans="2:65" s="11" customFormat="1" ht="13.5">
      <c r="B121" s="220"/>
      <c r="C121" s="221"/>
      <c r="D121" s="197" t="s">
        <v>260</v>
      </c>
      <c r="E121" s="242" t="s">
        <v>22</v>
      </c>
      <c r="F121" s="243" t="s">
        <v>1029</v>
      </c>
      <c r="G121" s="221"/>
      <c r="H121" s="244">
        <v>2386</v>
      </c>
      <c r="I121" s="225"/>
      <c r="J121" s="221"/>
      <c r="K121" s="221"/>
      <c r="L121" s="226"/>
      <c r="M121" s="227"/>
      <c r="N121" s="228"/>
      <c r="O121" s="228"/>
      <c r="P121" s="228"/>
      <c r="Q121" s="228"/>
      <c r="R121" s="228"/>
      <c r="S121" s="228"/>
      <c r="T121" s="229"/>
      <c r="AT121" s="230" t="s">
        <v>260</v>
      </c>
      <c r="AU121" s="230" t="s">
        <v>89</v>
      </c>
      <c r="AV121" s="11" t="s">
        <v>89</v>
      </c>
      <c r="AW121" s="11" t="s">
        <v>43</v>
      </c>
      <c r="AX121" s="11" t="s">
        <v>24</v>
      </c>
      <c r="AY121" s="230" t="s">
        <v>159</v>
      </c>
    </row>
    <row r="122" spans="2:65" s="1" customFormat="1" ht="31.5" customHeight="1">
      <c r="B122" s="40"/>
      <c r="C122" s="182" t="s">
        <v>214</v>
      </c>
      <c r="D122" s="182" t="s">
        <v>160</v>
      </c>
      <c r="E122" s="183" t="s">
        <v>1030</v>
      </c>
      <c r="F122" s="184" t="s">
        <v>1031</v>
      </c>
      <c r="G122" s="185" t="s">
        <v>163</v>
      </c>
      <c r="H122" s="186">
        <v>130.47499999999999</v>
      </c>
      <c r="I122" s="187"/>
      <c r="J122" s="188">
        <f>ROUND(I122*H122,2)</f>
        <v>0</v>
      </c>
      <c r="K122" s="184" t="s">
        <v>164</v>
      </c>
      <c r="L122" s="60"/>
      <c r="M122" s="189" t="s">
        <v>22</v>
      </c>
      <c r="N122" s="190" t="s">
        <v>51</v>
      </c>
      <c r="O122" s="41"/>
      <c r="P122" s="191">
        <f>O122*H122</f>
        <v>0</v>
      </c>
      <c r="Q122" s="191">
        <v>1.0000000000000001E-5</v>
      </c>
      <c r="R122" s="191">
        <f>Q122*H122</f>
        <v>1.3047500000000001E-3</v>
      </c>
      <c r="S122" s="191">
        <v>0</v>
      </c>
      <c r="T122" s="192">
        <f>S122*H122</f>
        <v>0</v>
      </c>
      <c r="AR122" s="23" t="s">
        <v>165</v>
      </c>
      <c r="AT122" s="23" t="s">
        <v>160</v>
      </c>
      <c r="AU122" s="23" t="s">
        <v>89</v>
      </c>
      <c r="AY122" s="23" t="s">
        <v>159</v>
      </c>
      <c r="BE122" s="193">
        <f>IF(N122="základní",J122,0)</f>
        <v>0</v>
      </c>
      <c r="BF122" s="193">
        <f>IF(N122="snížená",J122,0)</f>
        <v>0</v>
      </c>
      <c r="BG122" s="193">
        <f>IF(N122="zákl. přenesená",J122,0)</f>
        <v>0</v>
      </c>
      <c r="BH122" s="193">
        <f>IF(N122="sníž. přenesená",J122,0)</f>
        <v>0</v>
      </c>
      <c r="BI122" s="193">
        <f>IF(N122="nulová",J122,0)</f>
        <v>0</v>
      </c>
      <c r="BJ122" s="23" t="s">
        <v>24</v>
      </c>
      <c r="BK122" s="193">
        <f>ROUND(I122*H122,2)</f>
        <v>0</v>
      </c>
      <c r="BL122" s="23" t="s">
        <v>165</v>
      </c>
      <c r="BM122" s="23" t="s">
        <v>1032</v>
      </c>
    </row>
    <row r="123" spans="2:65" s="1" customFormat="1" ht="40.5">
      <c r="B123" s="40"/>
      <c r="C123" s="62"/>
      <c r="D123" s="194" t="s">
        <v>166</v>
      </c>
      <c r="E123" s="62"/>
      <c r="F123" s="195" t="s">
        <v>1027</v>
      </c>
      <c r="G123" s="62"/>
      <c r="H123" s="62"/>
      <c r="I123" s="155"/>
      <c r="J123" s="62"/>
      <c r="K123" s="62"/>
      <c r="L123" s="60"/>
      <c r="M123" s="196"/>
      <c r="N123" s="41"/>
      <c r="O123" s="41"/>
      <c r="P123" s="41"/>
      <c r="Q123" s="41"/>
      <c r="R123" s="41"/>
      <c r="S123" s="41"/>
      <c r="T123" s="77"/>
      <c r="AT123" s="23" t="s">
        <v>166</v>
      </c>
      <c r="AU123" s="23" t="s">
        <v>89</v>
      </c>
    </row>
    <row r="124" spans="2:65" s="10" customFormat="1" ht="13.5">
      <c r="B124" s="209"/>
      <c r="C124" s="210"/>
      <c r="D124" s="194" t="s">
        <v>260</v>
      </c>
      <c r="E124" s="211" t="s">
        <v>22</v>
      </c>
      <c r="F124" s="212" t="s">
        <v>1028</v>
      </c>
      <c r="G124" s="210"/>
      <c r="H124" s="213" t="s">
        <v>22</v>
      </c>
      <c r="I124" s="214"/>
      <c r="J124" s="210"/>
      <c r="K124" s="210"/>
      <c r="L124" s="215"/>
      <c r="M124" s="216"/>
      <c r="N124" s="217"/>
      <c r="O124" s="217"/>
      <c r="P124" s="217"/>
      <c r="Q124" s="217"/>
      <c r="R124" s="217"/>
      <c r="S124" s="217"/>
      <c r="T124" s="218"/>
      <c r="AT124" s="219" t="s">
        <v>260</v>
      </c>
      <c r="AU124" s="219" t="s">
        <v>89</v>
      </c>
      <c r="AV124" s="10" t="s">
        <v>24</v>
      </c>
      <c r="AW124" s="10" t="s">
        <v>43</v>
      </c>
      <c r="AX124" s="10" t="s">
        <v>80</v>
      </c>
      <c r="AY124" s="219" t="s">
        <v>159</v>
      </c>
    </row>
    <row r="125" spans="2:65" s="11" customFormat="1" ht="13.5">
      <c r="B125" s="220"/>
      <c r="C125" s="221"/>
      <c r="D125" s="197" t="s">
        <v>260</v>
      </c>
      <c r="E125" s="242" t="s">
        <v>22</v>
      </c>
      <c r="F125" s="243" t="s">
        <v>1033</v>
      </c>
      <c r="G125" s="221"/>
      <c r="H125" s="244">
        <v>130.47499999999999</v>
      </c>
      <c r="I125" s="225"/>
      <c r="J125" s="221"/>
      <c r="K125" s="221"/>
      <c r="L125" s="226"/>
      <c r="M125" s="227"/>
      <c r="N125" s="228"/>
      <c r="O125" s="228"/>
      <c r="P125" s="228"/>
      <c r="Q125" s="228"/>
      <c r="R125" s="228"/>
      <c r="S125" s="228"/>
      <c r="T125" s="229"/>
      <c r="AT125" s="230" t="s">
        <v>260</v>
      </c>
      <c r="AU125" s="230" t="s">
        <v>89</v>
      </c>
      <c r="AV125" s="11" t="s">
        <v>89</v>
      </c>
      <c r="AW125" s="11" t="s">
        <v>43</v>
      </c>
      <c r="AX125" s="11" t="s">
        <v>24</v>
      </c>
      <c r="AY125" s="230" t="s">
        <v>159</v>
      </c>
    </row>
    <row r="126" spans="2:65" s="1" customFormat="1" ht="22.5" customHeight="1">
      <c r="B126" s="40"/>
      <c r="C126" s="182" t="s">
        <v>190</v>
      </c>
      <c r="D126" s="182" t="s">
        <v>160</v>
      </c>
      <c r="E126" s="183" t="s">
        <v>1034</v>
      </c>
      <c r="F126" s="184" t="s">
        <v>1035</v>
      </c>
      <c r="G126" s="185" t="s">
        <v>356</v>
      </c>
      <c r="H126" s="186">
        <v>8</v>
      </c>
      <c r="I126" s="187"/>
      <c r="J126" s="188">
        <f>ROUND(I126*H126,2)</f>
        <v>0</v>
      </c>
      <c r="K126" s="184" t="s">
        <v>164</v>
      </c>
      <c r="L126" s="60"/>
      <c r="M126" s="189" t="s">
        <v>22</v>
      </c>
      <c r="N126" s="190" t="s">
        <v>51</v>
      </c>
      <c r="O126" s="41"/>
      <c r="P126" s="191">
        <f>O126*H126</f>
        <v>0</v>
      </c>
      <c r="Q126" s="191">
        <v>0</v>
      </c>
      <c r="R126" s="191">
        <f>Q126*H126</f>
        <v>0</v>
      </c>
      <c r="S126" s="191">
        <v>0</v>
      </c>
      <c r="T126" s="192">
        <f>S126*H126</f>
        <v>0</v>
      </c>
      <c r="AR126" s="23" t="s">
        <v>165</v>
      </c>
      <c r="AT126" s="23" t="s">
        <v>160</v>
      </c>
      <c r="AU126" s="23" t="s">
        <v>89</v>
      </c>
      <c r="AY126" s="23" t="s">
        <v>159</v>
      </c>
      <c r="BE126" s="193">
        <f>IF(N126="základní",J126,0)</f>
        <v>0</v>
      </c>
      <c r="BF126" s="193">
        <f>IF(N126="snížená",J126,0)</f>
        <v>0</v>
      </c>
      <c r="BG126" s="193">
        <f>IF(N126="zákl. přenesená",J126,0)</f>
        <v>0</v>
      </c>
      <c r="BH126" s="193">
        <f>IF(N126="sníž. přenesená",J126,0)</f>
        <v>0</v>
      </c>
      <c r="BI126" s="193">
        <f>IF(N126="nulová",J126,0)</f>
        <v>0</v>
      </c>
      <c r="BJ126" s="23" t="s">
        <v>24</v>
      </c>
      <c r="BK126" s="193">
        <f>ROUND(I126*H126,2)</f>
        <v>0</v>
      </c>
      <c r="BL126" s="23" t="s">
        <v>165</v>
      </c>
      <c r="BM126" s="23" t="s">
        <v>1036</v>
      </c>
    </row>
    <row r="127" spans="2:65" s="1" customFormat="1" ht="40.5">
      <c r="B127" s="40"/>
      <c r="C127" s="62"/>
      <c r="D127" s="194" t="s">
        <v>166</v>
      </c>
      <c r="E127" s="62"/>
      <c r="F127" s="195" t="s">
        <v>1037</v>
      </c>
      <c r="G127" s="62"/>
      <c r="H127" s="62"/>
      <c r="I127" s="155"/>
      <c r="J127" s="62"/>
      <c r="K127" s="62"/>
      <c r="L127" s="60"/>
      <c r="M127" s="196"/>
      <c r="N127" s="41"/>
      <c r="O127" s="41"/>
      <c r="P127" s="41"/>
      <c r="Q127" s="41"/>
      <c r="R127" s="41"/>
      <c r="S127" s="41"/>
      <c r="T127" s="77"/>
      <c r="AT127" s="23" t="s">
        <v>166</v>
      </c>
      <c r="AU127" s="23" t="s">
        <v>89</v>
      </c>
    </row>
    <row r="128" spans="2:65" s="10" customFormat="1" ht="27">
      <c r="B128" s="209"/>
      <c r="C128" s="210"/>
      <c r="D128" s="194" t="s">
        <v>260</v>
      </c>
      <c r="E128" s="211" t="s">
        <v>22</v>
      </c>
      <c r="F128" s="212" t="s">
        <v>1038</v>
      </c>
      <c r="G128" s="210"/>
      <c r="H128" s="213" t="s">
        <v>22</v>
      </c>
      <c r="I128" s="214"/>
      <c r="J128" s="210"/>
      <c r="K128" s="210"/>
      <c r="L128" s="215"/>
      <c r="M128" s="216"/>
      <c r="N128" s="217"/>
      <c r="O128" s="217"/>
      <c r="P128" s="217"/>
      <c r="Q128" s="217"/>
      <c r="R128" s="217"/>
      <c r="S128" s="217"/>
      <c r="T128" s="218"/>
      <c r="AT128" s="219" t="s">
        <v>260</v>
      </c>
      <c r="AU128" s="219" t="s">
        <v>89</v>
      </c>
      <c r="AV128" s="10" t="s">
        <v>24</v>
      </c>
      <c r="AW128" s="10" t="s">
        <v>43</v>
      </c>
      <c r="AX128" s="10" t="s">
        <v>80</v>
      </c>
      <c r="AY128" s="219" t="s">
        <v>159</v>
      </c>
    </row>
    <row r="129" spans="2:65" s="11" customFormat="1" ht="13.5">
      <c r="B129" s="220"/>
      <c r="C129" s="221"/>
      <c r="D129" s="197" t="s">
        <v>260</v>
      </c>
      <c r="E129" s="242" t="s">
        <v>22</v>
      </c>
      <c r="F129" s="243" t="s">
        <v>1039</v>
      </c>
      <c r="G129" s="221"/>
      <c r="H129" s="244">
        <v>8</v>
      </c>
      <c r="I129" s="225"/>
      <c r="J129" s="221"/>
      <c r="K129" s="221"/>
      <c r="L129" s="226"/>
      <c r="M129" s="227"/>
      <c r="N129" s="228"/>
      <c r="O129" s="228"/>
      <c r="P129" s="228"/>
      <c r="Q129" s="228"/>
      <c r="R129" s="228"/>
      <c r="S129" s="228"/>
      <c r="T129" s="229"/>
      <c r="AT129" s="230" t="s">
        <v>260</v>
      </c>
      <c r="AU129" s="230" t="s">
        <v>89</v>
      </c>
      <c r="AV129" s="11" t="s">
        <v>89</v>
      </c>
      <c r="AW129" s="11" t="s">
        <v>43</v>
      </c>
      <c r="AX129" s="11" t="s">
        <v>24</v>
      </c>
      <c r="AY129" s="230" t="s">
        <v>159</v>
      </c>
    </row>
    <row r="130" spans="2:65" s="1" customFormat="1" ht="44.25" customHeight="1">
      <c r="B130" s="40"/>
      <c r="C130" s="182" t="s">
        <v>225</v>
      </c>
      <c r="D130" s="182" t="s">
        <v>160</v>
      </c>
      <c r="E130" s="183" t="s">
        <v>1040</v>
      </c>
      <c r="F130" s="184" t="s">
        <v>1041</v>
      </c>
      <c r="G130" s="185" t="s">
        <v>163</v>
      </c>
      <c r="H130" s="186">
        <v>34284</v>
      </c>
      <c r="I130" s="187"/>
      <c r="J130" s="188">
        <f>ROUND(I130*H130,2)</f>
        <v>0</v>
      </c>
      <c r="K130" s="184" t="s">
        <v>164</v>
      </c>
      <c r="L130" s="60"/>
      <c r="M130" s="189" t="s">
        <v>22</v>
      </c>
      <c r="N130" s="190" t="s">
        <v>51</v>
      </c>
      <c r="O130" s="41"/>
      <c r="P130" s="191">
        <f>O130*H130</f>
        <v>0</v>
      </c>
      <c r="Q130" s="191">
        <v>0</v>
      </c>
      <c r="R130" s="191">
        <f>Q130*H130</f>
        <v>0</v>
      </c>
      <c r="S130" s="191">
        <v>2E-3</v>
      </c>
      <c r="T130" s="192">
        <f>S130*H130</f>
        <v>68.567999999999998</v>
      </c>
      <c r="AR130" s="23" t="s">
        <v>165</v>
      </c>
      <c r="AT130" s="23" t="s">
        <v>160</v>
      </c>
      <c r="AU130" s="23" t="s">
        <v>89</v>
      </c>
      <c r="AY130" s="23" t="s">
        <v>159</v>
      </c>
      <c r="BE130" s="193">
        <f>IF(N130="základní",J130,0)</f>
        <v>0</v>
      </c>
      <c r="BF130" s="193">
        <f>IF(N130="snížená",J130,0)</f>
        <v>0</v>
      </c>
      <c r="BG130" s="193">
        <f>IF(N130="zákl. přenesená",J130,0)</f>
        <v>0</v>
      </c>
      <c r="BH130" s="193">
        <f>IF(N130="sníž. přenesená",J130,0)</f>
        <v>0</v>
      </c>
      <c r="BI130" s="193">
        <f>IF(N130="nulová",J130,0)</f>
        <v>0</v>
      </c>
      <c r="BJ130" s="23" t="s">
        <v>24</v>
      </c>
      <c r="BK130" s="193">
        <f>ROUND(I130*H130,2)</f>
        <v>0</v>
      </c>
      <c r="BL130" s="23" t="s">
        <v>165</v>
      </c>
      <c r="BM130" s="23" t="s">
        <v>1042</v>
      </c>
    </row>
    <row r="131" spans="2:65" s="1" customFormat="1" ht="67.5">
      <c r="B131" s="40"/>
      <c r="C131" s="62"/>
      <c r="D131" s="194" t="s">
        <v>166</v>
      </c>
      <c r="E131" s="62"/>
      <c r="F131" s="195" t="s">
        <v>1043</v>
      </c>
      <c r="G131" s="62"/>
      <c r="H131" s="62"/>
      <c r="I131" s="155"/>
      <c r="J131" s="62"/>
      <c r="K131" s="62"/>
      <c r="L131" s="60"/>
      <c r="M131" s="196"/>
      <c r="N131" s="41"/>
      <c r="O131" s="41"/>
      <c r="P131" s="41"/>
      <c r="Q131" s="41"/>
      <c r="R131" s="41"/>
      <c r="S131" s="41"/>
      <c r="T131" s="77"/>
      <c r="AT131" s="23" t="s">
        <v>166</v>
      </c>
      <c r="AU131" s="23" t="s">
        <v>89</v>
      </c>
    </row>
    <row r="132" spans="2:65" s="10" customFormat="1" ht="13.5">
      <c r="B132" s="209"/>
      <c r="C132" s="210"/>
      <c r="D132" s="194" t="s">
        <v>260</v>
      </c>
      <c r="E132" s="211" t="s">
        <v>22</v>
      </c>
      <c r="F132" s="212" t="s">
        <v>1044</v>
      </c>
      <c r="G132" s="210"/>
      <c r="H132" s="213" t="s">
        <v>22</v>
      </c>
      <c r="I132" s="214"/>
      <c r="J132" s="210"/>
      <c r="K132" s="210"/>
      <c r="L132" s="215"/>
      <c r="M132" s="216"/>
      <c r="N132" s="217"/>
      <c r="O132" s="217"/>
      <c r="P132" s="217"/>
      <c r="Q132" s="217"/>
      <c r="R132" s="217"/>
      <c r="S132" s="217"/>
      <c r="T132" s="218"/>
      <c r="AT132" s="219" t="s">
        <v>260</v>
      </c>
      <c r="AU132" s="219" t="s">
        <v>89</v>
      </c>
      <c r="AV132" s="10" t="s">
        <v>24</v>
      </c>
      <c r="AW132" s="10" t="s">
        <v>43</v>
      </c>
      <c r="AX132" s="10" t="s">
        <v>80</v>
      </c>
      <c r="AY132" s="219" t="s">
        <v>159</v>
      </c>
    </row>
    <row r="133" spans="2:65" s="11" customFormat="1" ht="13.5">
      <c r="B133" s="220"/>
      <c r="C133" s="221"/>
      <c r="D133" s="194" t="s">
        <v>260</v>
      </c>
      <c r="E133" s="222" t="s">
        <v>22</v>
      </c>
      <c r="F133" s="223" t="s">
        <v>1045</v>
      </c>
      <c r="G133" s="221"/>
      <c r="H133" s="224">
        <v>34284</v>
      </c>
      <c r="I133" s="225"/>
      <c r="J133" s="221"/>
      <c r="K133" s="221"/>
      <c r="L133" s="226"/>
      <c r="M133" s="227"/>
      <c r="N133" s="228"/>
      <c r="O133" s="228"/>
      <c r="P133" s="228"/>
      <c r="Q133" s="228"/>
      <c r="R133" s="228"/>
      <c r="S133" s="228"/>
      <c r="T133" s="229"/>
      <c r="AT133" s="230" t="s">
        <v>260</v>
      </c>
      <c r="AU133" s="230" t="s">
        <v>89</v>
      </c>
      <c r="AV133" s="11" t="s">
        <v>89</v>
      </c>
      <c r="AW133" s="11" t="s">
        <v>43</v>
      </c>
      <c r="AX133" s="11" t="s">
        <v>24</v>
      </c>
      <c r="AY133" s="230" t="s">
        <v>159</v>
      </c>
    </row>
    <row r="134" spans="2:65" s="9" customFormat="1" ht="29.85" customHeight="1">
      <c r="B134" s="168"/>
      <c r="C134" s="169"/>
      <c r="D134" s="170" t="s">
        <v>79</v>
      </c>
      <c r="E134" s="258" t="s">
        <v>775</v>
      </c>
      <c r="F134" s="258" t="s">
        <v>776</v>
      </c>
      <c r="G134" s="169"/>
      <c r="H134" s="169"/>
      <c r="I134" s="172"/>
      <c r="J134" s="259">
        <f>BK134</f>
        <v>0</v>
      </c>
      <c r="K134" s="169"/>
      <c r="L134" s="174"/>
      <c r="M134" s="175"/>
      <c r="N134" s="176"/>
      <c r="O134" s="176"/>
      <c r="P134" s="177">
        <f>SUM(P135:P140)</f>
        <v>0</v>
      </c>
      <c r="Q134" s="176"/>
      <c r="R134" s="177">
        <f>SUM(R135:R140)</f>
        <v>0</v>
      </c>
      <c r="S134" s="176"/>
      <c r="T134" s="178">
        <f>SUM(T135:T140)</f>
        <v>0</v>
      </c>
      <c r="AR134" s="179" t="s">
        <v>24</v>
      </c>
      <c r="AT134" s="180" t="s">
        <v>79</v>
      </c>
      <c r="AU134" s="180" t="s">
        <v>24</v>
      </c>
      <c r="AY134" s="179" t="s">
        <v>159</v>
      </c>
      <c r="BK134" s="181">
        <f>SUM(BK135:BK140)</f>
        <v>0</v>
      </c>
    </row>
    <row r="135" spans="2:65" s="1" customFormat="1" ht="22.5" customHeight="1">
      <c r="B135" s="40"/>
      <c r="C135" s="182" t="s">
        <v>195</v>
      </c>
      <c r="D135" s="182" t="s">
        <v>160</v>
      </c>
      <c r="E135" s="183" t="s">
        <v>1046</v>
      </c>
      <c r="F135" s="184" t="s">
        <v>1047</v>
      </c>
      <c r="G135" s="185" t="s">
        <v>430</v>
      </c>
      <c r="H135" s="186">
        <v>70.664000000000001</v>
      </c>
      <c r="I135" s="187"/>
      <c r="J135" s="188">
        <f>ROUND(I135*H135,2)</f>
        <v>0</v>
      </c>
      <c r="K135" s="184" t="s">
        <v>164</v>
      </c>
      <c r="L135" s="60"/>
      <c r="M135" s="189" t="s">
        <v>22</v>
      </c>
      <c r="N135" s="190" t="s">
        <v>51</v>
      </c>
      <c r="O135" s="41"/>
      <c r="P135" s="191">
        <f>O135*H135</f>
        <v>0</v>
      </c>
      <c r="Q135" s="191">
        <v>0</v>
      </c>
      <c r="R135" s="191">
        <f>Q135*H135</f>
        <v>0</v>
      </c>
      <c r="S135" s="191">
        <v>0</v>
      </c>
      <c r="T135" s="192">
        <f>S135*H135</f>
        <v>0</v>
      </c>
      <c r="AR135" s="23" t="s">
        <v>165</v>
      </c>
      <c r="AT135" s="23" t="s">
        <v>160</v>
      </c>
      <c r="AU135" s="23" t="s">
        <v>89</v>
      </c>
      <c r="AY135" s="23" t="s">
        <v>159</v>
      </c>
      <c r="BE135" s="193">
        <f>IF(N135="základní",J135,0)</f>
        <v>0</v>
      </c>
      <c r="BF135" s="193">
        <f>IF(N135="snížená",J135,0)</f>
        <v>0</v>
      </c>
      <c r="BG135" s="193">
        <f>IF(N135="zákl. přenesená",J135,0)</f>
        <v>0</v>
      </c>
      <c r="BH135" s="193">
        <f>IF(N135="sníž. přenesená",J135,0)</f>
        <v>0</v>
      </c>
      <c r="BI135" s="193">
        <f>IF(N135="nulová",J135,0)</f>
        <v>0</v>
      </c>
      <c r="BJ135" s="23" t="s">
        <v>24</v>
      </c>
      <c r="BK135" s="193">
        <f>ROUND(I135*H135,2)</f>
        <v>0</v>
      </c>
      <c r="BL135" s="23" t="s">
        <v>165</v>
      </c>
      <c r="BM135" s="23" t="s">
        <v>1048</v>
      </c>
    </row>
    <row r="136" spans="2:65" s="1" customFormat="1" ht="67.5">
      <c r="B136" s="40"/>
      <c r="C136" s="62"/>
      <c r="D136" s="197" t="s">
        <v>166</v>
      </c>
      <c r="E136" s="62"/>
      <c r="F136" s="198" t="s">
        <v>463</v>
      </c>
      <c r="G136" s="62"/>
      <c r="H136" s="62"/>
      <c r="I136" s="155"/>
      <c r="J136" s="62"/>
      <c r="K136" s="62"/>
      <c r="L136" s="60"/>
      <c r="M136" s="196"/>
      <c r="N136" s="41"/>
      <c r="O136" s="41"/>
      <c r="P136" s="41"/>
      <c r="Q136" s="41"/>
      <c r="R136" s="41"/>
      <c r="S136" s="41"/>
      <c r="T136" s="77"/>
      <c r="AT136" s="23" t="s">
        <v>166</v>
      </c>
      <c r="AU136" s="23" t="s">
        <v>89</v>
      </c>
    </row>
    <row r="137" spans="2:65" s="1" customFormat="1" ht="31.5" customHeight="1">
      <c r="B137" s="40"/>
      <c r="C137" s="182" t="s">
        <v>10</v>
      </c>
      <c r="D137" s="182" t="s">
        <v>160</v>
      </c>
      <c r="E137" s="183" t="s">
        <v>433</v>
      </c>
      <c r="F137" s="184" t="s">
        <v>434</v>
      </c>
      <c r="G137" s="185" t="s">
        <v>430</v>
      </c>
      <c r="H137" s="186">
        <v>70.664000000000001</v>
      </c>
      <c r="I137" s="187"/>
      <c r="J137" s="188">
        <f>ROUND(I137*H137,2)</f>
        <v>0</v>
      </c>
      <c r="K137" s="184" t="s">
        <v>164</v>
      </c>
      <c r="L137" s="60"/>
      <c r="M137" s="189" t="s">
        <v>22</v>
      </c>
      <c r="N137" s="190" t="s">
        <v>51</v>
      </c>
      <c r="O137" s="41"/>
      <c r="P137" s="191">
        <f>O137*H137</f>
        <v>0</v>
      </c>
      <c r="Q137" s="191">
        <v>0</v>
      </c>
      <c r="R137" s="191">
        <f>Q137*H137</f>
        <v>0</v>
      </c>
      <c r="S137" s="191">
        <v>0</v>
      </c>
      <c r="T137" s="192">
        <f>S137*H137</f>
        <v>0</v>
      </c>
      <c r="AR137" s="23" t="s">
        <v>165</v>
      </c>
      <c r="AT137" s="23" t="s">
        <v>160</v>
      </c>
      <c r="AU137" s="23" t="s">
        <v>89</v>
      </c>
      <c r="AY137" s="23" t="s">
        <v>159</v>
      </c>
      <c r="BE137" s="193">
        <f>IF(N137="základní",J137,0)</f>
        <v>0</v>
      </c>
      <c r="BF137" s="193">
        <f>IF(N137="snížená",J137,0)</f>
        <v>0</v>
      </c>
      <c r="BG137" s="193">
        <f>IF(N137="zákl. přenesená",J137,0)</f>
        <v>0</v>
      </c>
      <c r="BH137" s="193">
        <f>IF(N137="sníž. přenesená",J137,0)</f>
        <v>0</v>
      </c>
      <c r="BI137" s="193">
        <f>IF(N137="nulová",J137,0)</f>
        <v>0</v>
      </c>
      <c r="BJ137" s="23" t="s">
        <v>24</v>
      </c>
      <c r="BK137" s="193">
        <f>ROUND(I137*H137,2)</f>
        <v>0</v>
      </c>
      <c r="BL137" s="23" t="s">
        <v>165</v>
      </c>
      <c r="BM137" s="23" t="s">
        <v>1049</v>
      </c>
    </row>
    <row r="138" spans="2:65" s="1" customFormat="1" ht="94.5">
      <c r="B138" s="40"/>
      <c r="C138" s="62"/>
      <c r="D138" s="197" t="s">
        <v>166</v>
      </c>
      <c r="E138" s="62"/>
      <c r="F138" s="198" t="s">
        <v>436</v>
      </c>
      <c r="G138" s="62"/>
      <c r="H138" s="62"/>
      <c r="I138" s="155"/>
      <c r="J138" s="62"/>
      <c r="K138" s="62"/>
      <c r="L138" s="60"/>
      <c r="M138" s="196"/>
      <c r="N138" s="41"/>
      <c r="O138" s="41"/>
      <c r="P138" s="41"/>
      <c r="Q138" s="41"/>
      <c r="R138" s="41"/>
      <c r="S138" s="41"/>
      <c r="T138" s="77"/>
      <c r="AT138" s="23" t="s">
        <v>166</v>
      </c>
      <c r="AU138" s="23" t="s">
        <v>89</v>
      </c>
    </row>
    <row r="139" spans="2:65" s="1" customFormat="1" ht="31.5" customHeight="1">
      <c r="B139" s="40"/>
      <c r="C139" s="182" t="s">
        <v>201</v>
      </c>
      <c r="D139" s="182" t="s">
        <v>160</v>
      </c>
      <c r="E139" s="183" t="s">
        <v>439</v>
      </c>
      <c r="F139" s="184" t="s">
        <v>440</v>
      </c>
      <c r="G139" s="185" t="s">
        <v>430</v>
      </c>
      <c r="H139" s="186">
        <v>70.664000000000001</v>
      </c>
      <c r="I139" s="187"/>
      <c r="J139" s="188">
        <f>ROUND(I139*H139,2)</f>
        <v>0</v>
      </c>
      <c r="K139" s="184" t="s">
        <v>164</v>
      </c>
      <c r="L139" s="60"/>
      <c r="M139" s="189" t="s">
        <v>22</v>
      </c>
      <c r="N139" s="190" t="s">
        <v>51</v>
      </c>
      <c r="O139" s="41"/>
      <c r="P139" s="191">
        <f>O139*H139</f>
        <v>0</v>
      </c>
      <c r="Q139" s="191">
        <v>0</v>
      </c>
      <c r="R139" s="191">
        <f>Q139*H139</f>
        <v>0</v>
      </c>
      <c r="S139" s="191">
        <v>0</v>
      </c>
      <c r="T139" s="192">
        <f>S139*H139</f>
        <v>0</v>
      </c>
      <c r="AR139" s="23" t="s">
        <v>165</v>
      </c>
      <c r="AT139" s="23" t="s">
        <v>160</v>
      </c>
      <c r="AU139" s="23" t="s">
        <v>89</v>
      </c>
      <c r="AY139" s="23" t="s">
        <v>159</v>
      </c>
      <c r="BE139" s="193">
        <f>IF(N139="základní",J139,0)</f>
        <v>0</v>
      </c>
      <c r="BF139" s="193">
        <f>IF(N139="snížená",J139,0)</f>
        <v>0</v>
      </c>
      <c r="BG139" s="193">
        <f>IF(N139="zákl. přenesená",J139,0)</f>
        <v>0</v>
      </c>
      <c r="BH139" s="193">
        <f>IF(N139="sníž. přenesená",J139,0)</f>
        <v>0</v>
      </c>
      <c r="BI139" s="193">
        <f>IF(N139="nulová",J139,0)</f>
        <v>0</v>
      </c>
      <c r="BJ139" s="23" t="s">
        <v>24</v>
      </c>
      <c r="BK139" s="193">
        <f>ROUND(I139*H139,2)</f>
        <v>0</v>
      </c>
      <c r="BL139" s="23" t="s">
        <v>165</v>
      </c>
      <c r="BM139" s="23" t="s">
        <v>1050</v>
      </c>
    </row>
    <row r="140" spans="2:65" s="1" customFormat="1" ht="94.5">
      <c r="B140" s="40"/>
      <c r="C140" s="62"/>
      <c r="D140" s="194" t="s">
        <v>166</v>
      </c>
      <c r="E140" s="62"/>
      <c r="F140" s="195" t="s">
        <v>436</v>
      </c>
      <c r="G140" s="62"/>
      <c r="H140" s="62"/>
      <c r="I140" s="155"/>
      <c r="J140" s="62"/>
      <c r="K140" s="62"/>
      <c r="L140" s="60"/>
      <c r="M140" s="196"/>
      <c r="N140" s="41"/>
      <c r="O140" s="41"/>
      <c r="P140" s="41"/>
      <c r="Q140" s="41"/>
      <c r="R140" s="41"/>
      <c r="S140" s="41"/>
      <c r="T140" s="77"/>
      <c r="AT140" s="23" t="s">
        <v>166</v>
      </c>
      <c r="AU140" s="23" t="s">
        <v>89</v>
      </c>
    </row>
    <row r="141" spans="2:65" s="9" customFormat="1" ht="29.85" customHeight="1">
      <c r="B141" s="168"/>
      <c r="C141" s="169"/>
      <c r="D141" s="170" t="s">
        <v>79</v>
      </c>
      <c r="E141" s="258" t="s">
        <v>786</v>
      </c>
      <c r="F141" s="258" t="s">
        <v>787</v>
      </c>
      <c r="G141" s="169"/>
      <c r="H141" s="169"/>
      <c r="I141" s="172"/>
      <c r="J141" s="259">
        <f>BK141</f>
        <v>0</v>
      </c>
      <c r="K141" s="169"/>
      <c r="L141" s="174"/>
      <c r="M141" s="175"/>
      <c r="N141" s="176"/>
      <c r="O141" s="176"/>
      <c r="P141" s="177">
        <f>SUM(P142:P143)</f>
        <v>0</v>
      </c>
      <c r="Q141" s="176"/>
      <c r="R141" s="177">
        <f>SUM(R142:R143)</f>
        <v>0</v>
      </c>
      <c r="S141" s="176"/>
      <c r="T141" s="178">
        <f>SUM(T142:T143)</f>
        <v>0</v>
      </c>
      <c r="AR141" s="179" t="s">
        <v>24</v>
      </c>
      <c r="AT141" s="180" t="s">
        <v>79</v>
      </c>
      <c r="AU141" s="180" t="s">
        <v>24</v>
      </c>
      <c r="AY141" s="179" t="s">
        <v>159</v>
      </c>
      <c r="BK141" s="181">
        <f>SUM(BK142:BK143)</f>
        <v>0</v>
      </c>
    </row>
    <row r="142" spans="2:65" s="1" customFormat="1" ht="31.5" customHeight="1">
      <c r="B142" s="40"/>
      <c r="C142" s="182" t="s">
        <v>244</v>
      </c>
      <c r="D142" s="182" t="s">
        <v>160</v>
      </c>
      <c r="E142" s="183" t="s">
        <v>428</v>
      </c>
      <c r="F142" s="184" t="s">
        <v>429</v>
      </c>
      <c r="G142" s="185" t="s">
        <v>430</v>
      </c>
      <c r="H142" s="186">
        <v>1.1910000000000001</v>
      </c>
      <c r="I142" s="187"/>
      <c r="J142" s="188">
        <f>ROUND(I142*H142,2)</f>
        <v>0</v>
      </c>
      <c r="K142" s="184" t="s">
        <v>164</v>
      </c>
      <c r="L142" s="60"/>
      <c r="M142" s="189" t="s">
        <v>22</v>
      </c>
      <c r="N142" s="190" t="s">
        <v>51</v>
      </c>
      <c r="O142" s="41"/>
      <c r="P142" s="191">
        <f>O142*H142</f>
        <v>0</v>
      </c>
      <c r="Q142" s="191">
        <v>0</v>
      </c>
      <c r="R142" s="191">
        <f>Q142*H142</f>
        <v>0</v>
      </c>
      <c r="S142" s="191">
        <v>0</v>
      </c>
      <c r="T142" s="192">
        <f>S142*H142</f>
        <v>0</v>
      </c>
      <c r="AR142" s="23" t="s">
        <v>165</v>
      </c>
      <c r="AT142" s="23" t="s">
        <v>160</v>
      </c>
      <c r="AU142" s="23" t="s">
        <v>89</v>
      </c>
      <c r="AY142" s="23" t="s">
        <v>159</v>
      </c>
      <c r="BE142" s="193">
        <f>IF(N142="základní",J142,0)</f>
        <v>0</v>
      </c>
      <c r="BF142" s="193">
        <f>IF(N142="snížená",J142,0)</f>
        <v>0</v>
      </c>
      <c r="BG142" s="193">
        <f>IF(N142="zákl. přenesená",J142,0)</f>
        <v>0</v>
      </c>
      <c r="BH142" s="193">
        <f>IF(N142="sníž. přenesená",J142,0)</f>
        <v>0</v>
      </c>
      <c r="BI142" s="193">
        <f>IF(N142="nulová",J142,0)</f>
        <v>0</v>
      </c>
      <c r="BJ142" s="23" t="s">
        <v>24</v>
      </c>
      <c r="BK142" s="193">
        <f>ROUND(I142*H142,2)</f>
        <v>0</v>
      </c>
      <c r="BL142" s="23" t="s">
        <v>165</v>
      </c>
      <c r="BM142" s="23" t="s">
        <v>1051</v>
      </c>
    </row>
    <row r="143" spans="2:65" s="1" customFormat="1" ht="27">
      <c r="B143" s="40"/>
      <c r="C143" s="62"/>
      <c r="D143" s="194" t="s">
        <v>166</v>
      </c>
      <c r="E143" s="62"/>
      <c r="F143" s="195" t="s">
        <v>432</v>
      </c>
      <c r="G143" s="62"/>
      <c r="H143" s="62"/>
      <c r="I143" s="155"/>
      <c r="J143" s="62"/>
      <c r="K143" s="62"/>
      <c r="L143" s="60"/>
      <c r="M143" s="245"/>
      <c r="N143" s="246"/>
      <c r="O143" s="246"/>
      <c r="P143" s="246"/>
      <c r="Q143" s="246"/>
      <c r="R143" s="246"/>
      <c r="S143" s="246"/>
      <c r="T143" s="247"/>
      <c r="AT143" s="23" t="s">
        <v>166</v>
      </c>
      <c r="AU143" s="23" t="s">
        <v>89</v>
      </c>
    </row>
    <row r="144" spans="2:65" s="1" customFormat="1" ht="6.95" customHeight="1">
      <c r="B144" s="55"/>
      <c r="C144" s="56"/>
      <c r="D144" s="56"/>
      <c r="E144" s="56"/>
      <c r="F144" s="56"/>
      <c r="G144" s="56"/>
      <c r="H144" s="56"/>
      <c r="I144" s="138"/>
      <c r="J144" s="56"/>
      <c r="K144" s="56"/>
      <c r="L144" s="60"/>
    </row>
  </sheetData>
  <sheetProtection password="CC35" sheet="1" objects="1" scenarios="1" formatCells="0" formatColumns="0" formatRows="0" sort="0" autoFilter="0"/>
  <autoFilter ref="C79:K143"/>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8"/>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107</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1052</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ROUND(SUM(BE80:BE177), 2)</f>
        <v>0</v>
      </c>
      <c r="G30" s="41"/>
      <c r="H30" s="41"/>
      <c r="I30" s="130">
        <v>0.21</v>
      </c>
      <c r="J30" s="129">
        <f>ROUND(ROUND((SUM(BE80:BE177)), 2)*I30, 2)</f>
        <v>0</v>
      </c>
      <c r="K30" s="44"/>
    </row>
    <row r="31" spans="2:11" s="1" customFormat="1" ht="14.45" customHeight="1">
      <c r="B31" s="40"/>
      <c r="C31" s="41"/>
      <c r="D31" s="41"/>
      <c r="E31" s="48" t="s">
        <v>52</v>
      </c>
      <c r="F31" s="129">
        <f>ROUND(SUM(BF80:BF177), 2)</f>
        <v>0</v>
      </c>
      <c r="G31" s="41"/>
      <c r="H31" s="41"/>
      <c r="I31" s="130">
        <v>0.15</v>
      </c>
      <c r="J31" s="129">
        <f>ROUND(ROUND((SUM(BF80:BF177)), 2)*I31, 2)</f>
        <v>0</v>
      </c>
      <c r="K31" s="44"/>
    </row>
    <row r="32" spans="2:11" s="1" customFormat="1" ht="14.45" hidden="1" customHeight="1">
      <c r="B32" s="40"/>
      <c r="C32" s="41"/>
      <c r="D32" s="41"/>
      <c r="E32" s="48" t="s">
        <v>53</v>
      </c>
      <c r="F32" s="129">
        <f>ROUND(SUM(BG80:BG177), 2)</f>
        <v>0</v>
      </c>
      <c r="G32" s="41"/>
      <c r="H32" s="41"/>
      <c r="I32" s="130">
        <v>0.21</v>
      </c>
      <c r="J32" s="129">
        <v>0</v>
      </c>
      <c r="K32" s="44"/>
    </row>
    <row r="33" spans="2:11" s="1" customFormat="1" ht="14.45" hidden="1" customHeight="1">
      <c r="B33" s="40"/>
      <c r="C33" s="41"/>
      <c r="D33" s="41"/>
      <c r="E33" s="48" t="s">
        <v>54</v>
      </c>
      <c r="F33" s="129">
        <f>ROUND(SUM(BH80:BH177), 2)</f>
        <v>0</v>
      </c>
      <c r="G33" s="41"/>
      <c r="H33" s="41"/>
      <c r="I33" s="130">
        <v>0.15</v>
      </c>
      <c r="J33" s="129">
        <v>0</v>
      </c>
      <c r="K33" s="44"/>
    </row>
    <row r="34" spans="2:11" s="1" customFormat="1" ht="14.45" hidden="1" customHeight="1">
      <c r="B34" s="40"/>
      <c r="C34" s="41"/>
      <c r="D34" s="41"/>
      <c r="E34" s="48" t="s">
        <v>55</v>
      </c>
      <c r="F34" s="129">
        <f>ROUND(SUM(BI80:BI177),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03.2 - Dopravní značení (ZC)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J80</f>
        <v>0</v>
      </c>
      <c r="K56" s="44"/>
      <c r="AU56" s="23" t="s">
        <v>138</v>
      </c>
    </row>
    <row r="57" spans="2:47" s="7" customFormat="1" ht="24.95" customHeight="1">
      <c r="B57" s="148"/>
      <c r="C57" s="149"/>
      <c r="D57" s="150" t="s">
        <v>525</v>
      </c>
      <c r="E57" s="151"/>
      <c r="F57" s="151"/>
      <c r="G57" s="151"/>
      <c r="H57" s="151"/>
      <c r="I57" s="152"/>
      <c r="J57" s="153">
        <f>J81</f>
        <v>0</v>
      </c>
      <c r="K57" s="154"/>
    </row>
    <row r="58" spans="2:47" s="13" customFormat="1" ht="19.899999999999999" customHeight="1">
      <c r="B58" s="248"/>
      <c r="C58" s="249"/>
      <c r="D58" s="250" t="s">
        <v>532</v>
      </c>
      <c r="E58" s="251"/>
      <c r="F58" s="251"/>
      <c r="G58" s="251"/>
      <c r="H58" s="251"/>
      <c r="I58" s="252"/>
      <c r="J58" s="253">
        <f>J82</f>
        <v>0</v>
      </c>
      <c r="K58" s="254"/>
    </row>
    <row r="59" spans="2:47" s="13" customFormat="1" ht="19.899999999999999" customHeight="1">
      <c r="B59" s="248"/>
      <c r="C59" s="249"/>
      <c r="D59" s="250" t="s">
        <v>533</v>
      </c>
      <c r="E59" s="251"/>
      <c r="F59" s="251"/>
      <c r="G59" s="251"/>
      <c r="H59" s="251"/>
      <c r="I59" s="252"/>
      <c r="J59" s="253">
        <f>J161</f>
        <v>0</v>
      </c>
      <c r="K59" s="254"/>
    </row>
    <row r="60" spans="2:47" s="13" customFormat="1" ht="19.899999999999999" customHeight="1">
      <c r="B60" s="248"/>
      <c r="C60" s="249"/>
      <c r="D60" s="250" t="s">
        <v>534</v>
      </c>
      <c r="E60" s="251"/>
      <c r="F60" s="251"/>
      <c r="G60" s="251"/>
      <c r="H60" s="251"/>
      <c r="I60" s="252"/>
      <c r="J60" s="253">
        <f>J175</f>
        <v>0</v>
      </c>
      <c r="K60" s="254"/>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144</v>
      </c>
      <c r="D67" s="62"/>
      <c r="E67" s="62"/>
      <c r="F67" s="62"/>
      <c r="G67" s="62"/>
      <c r="H67" s="62"/>
      <c r="I67" s="155"/>
      <c r="J67" s="62"/>
      <c r="K67" s="62"/>
      <c r="L67" s="60"/>
    </row>
    <row r="68" spans="2:63" s="1" customFormat="1" ht="6.95" customHeight="1">
      <c r="B68" s="40"/>
      <c r="C68" s="62"/>
      <c r="D68" s="62"/>
      <c r="E68" s="62"/>
      <c r="F68" s="62"/>
      <c r="G68" s="62"/>
      <c r="H68" s="62"/>
      <c r="I68" s="155"/>
      <c r="J68" s="62"/>
      <c r="K68" s="62"/>
      <c r="L68" s="60"/>
    </row>
    <row r="69" spans="2:63" s="1" customFormat="1" ht="14.45" customHeight="1">
      <c r="B69" s="40"/>
      <c r="C69" s="64" t="s">
        <v>18</v>
      </c>
      <c r="D69" s="62"/>
      <c r="E69" s="62"/>
      <c r="F69" s="62"/>
      <c r="G69" s="62"/>
      <c r="H69" s="62"/>
      <c r="I69" s="155"/>
      <c r="J69" s="62"/>
      <c r="K69" s="62"/>
      <c r="L69" s="60"/>
    </row>
    <row r="70" spans="2:63" s="1" customFormat="1" ht="22.5" customHeight="1">
      <c r="B70" s="40"/>
      <c r="C70" s="62"/>
      <c r="D70" s="62"/>
      <c r="E70" s="390" t="str">
        <f>E7</f>
        <v>OCELKOVA, PRAHA 14,Č.AKCE 999</v>
      </c>
      <c r="F70" s="391"/>
      <c r="G70" s="391"/>
      <c r="H70" s="391"/>
      <c r="I70" s="155"/>
      <c r="J70" s="62"/>
      <c r="K70" s="62"/>
      <c r="L70" s="60"/>
    </row>
    <row r="71" spans="2:63" s="1" customFormat="1" ht="14.45" customHeight="1">
      <c r="B71" s="40"/>
      <c r="C71" s="64" t="s">
        <v>132</v>
      </c>
      <c r="D71" s="62"/>
      <c r="E71" s="62"/>
      <c r="F71" s="62"/>
      <c r="G71" s="62"/>
      <c r="H71" s="62"/>
      <c r="I71" s="155"/>
      <c r="J71" s="62"/>
      <c r="K71" s="62"/>
      <c r="L71" s="60"/>
    </row>
    <row r="72" spans="2:63" s="1" customFormat="1" ht="23.25" customHeight="1">
      <c r="B72" s="40"/>
      <c r="C72" s="62"/>
      <c r="D72" s="62"/>
      <c r="E72" s="366" t="str">
        <f>E9</f>
        <v>SO 03.2 - Dopravní značení (ZC)</v>
      </c>
      <c r="F72" s="392"/>
      <c r="G72" s="392"/>
      <c r="H72" s="392"/>
      <c r="I72" s="155"/>
      <c r="J72" s="62"/>
      <c r="K72" s="62"/>
      <c r="L72" s="60"/>
    </row>
    <row r="73" spans="2:63" s="1" customFormat="1" ht="6.95" customHeight="1">
      <c r="B73" s="40"/>
      <c r="C73" s="62"/>
      <c r="D73" s="62"/>
      <c r="E73" s="62"/>
      <c r="F73" s="62"/>
      <c r="G73" s="62"/>
      <c r="H73" s="62"/>
      <c r="I73" s="155"/>
      <c r="J73" s="62"/>
      <c r="K73" s="62"/>
      <c r="L73" s="60"/>
    </row>
    <row r="74" spans="2:63" s="1" customFormat="1" ht="18" customHeight="1">
      <c r="B74" s="40"/>
      <c r="C74" s="64" t="s">
        <v>25</v>
      </c>
      <c r="D74" s="62"/>
      <c r="E74" s="62"/>
      <c r="F74" s="156" t="str">
        <f>F12</f>
        <v>Praha</v>
      </c>
      <c r="G74" s="62"/>
      <c r="H74" s="62"/>
      <c r="I74" s="157" t="s">
        <v>27</v>
      </c>
      <c r="J74" s="72" t="str">
        <f>IF(J12="","",J12)</f>
        <v>3. 11. 2016</v>
      </c>
      <c r="K74" s="62"/>
      <c r="L74" s="60"/>
    </row>
    <row r="75" spans="2:63" s="1" customFormat="1" ht="6.95" customHeight="1">
      <c r="B75" s="40"/>
      <c r="C75" s="62"/>
      <c r="D75" s="62"/>
      <c r="E75" s="62"/>
      <c r="F75" s="62"/>
      <c r="G75" s="62"/>
      <c r="H75" s="62"/>
      <c r="I75" s="155"/>
      <c r="J75" s="62"/>
      <c r="K75" s="62"/>
      <c r="L75" s="60"/>
    </row>
    <row r="76" spans="2:63" s="1" customFormat="1" ht="15">
      <c r="B76" s="40"/>
      <c r="C76" s="64" t="s">
        <v>31</v>
      </c>
      <c r="D76" s="62"/>
      <c r="E76" s="62"/>
      <c r="F76" s="156" t="str">
        <f>E15</f>
        <v>Technická správa komunikací hl. m. Prahy, a.s.</v>
      </c>
      <c r="G76" s="62"/>
      <c r="H76" s="62"/>
      <c r="I76" s="157" t="s">
        <v>39</v>
      </c>
      <c r="J76" s="156" t="str">
        <f>E21</f>
        <v>METROPROJEKT Praha a.s.</v>
      </c>
      <c r="K76" s="62"/>
      <c r="L76" s="60"/>
    </row>
    <row r="77" spans="2:63" s="1" customFormat="1" ht="14.45" customHeight="1">
      <c r="B77" s="40"/>
      <c r="C77" s="64" t="s">
        <v>37</v>
      </c>
      <c r="D77" s="62"/>
      <c r="E77" s="62"/>
      <c r="F77" s="156" t="str">
        <f>IF(E18="","",E18)</f>
        <v/>
      </c>
      <c r="G77" s="62"/>
      <c r="H77" s="62"/>
      <c r="I77" s="155"/>
      <c r="J77" s="62"/>
      <c r="K77" s="62"/>
      <c r="L77" s="60"/>
    </row>
    <row r="78" spans="2:63" s="1" customFormat="1" ht="10.35" customHeight="1">
      <c r="B78" s="40"/>
      <c r="C78" s="62"/>
      <c r="D78" s="62"/>
      <c r="E78" s="62"/>
      <c r="F78" s="62"/>
      <c r="G78" s="62"/>
      <c r="H78" s="62"/>
      <c r="I78" s="155"/>
      <c r="J78" s="62"/>
      <c r="K78" s="62"/>
      <c r="L78" s="60"/>
    </row>
    <row r="79" spans="2:63" s="8" customFormat="1" ht="29.25" customHeight="1">
      <c r="B79" s="158"/>
      <c r="C79" s="159" t="s">
        <v>145</v>
      </c>
      <c r="D79" s="160" t="s">
        <v>65</v>
      </c>
      <c r="E79" s="160" t="s">
        <v>61</v>
      </c>
      <c r="F79" s="160" t="s">
        <v>146</v>
      </c>
      <c r="G79" s="160" t="s">
        <v>147</v>
      </c>
      <c r="H79" s="160" t="s">
        <v>148</v>
      </c>
      <c r="I79" s="161" t="s">
        <v>149</v>
      </c>
      <c r="J79" s="160" t="s">
        <v>136</v>
      </c>
      <c r="K79" s="162" t="s">
        <v>150</v>
      </c>
      <c r="L79" s="163"/>
      <c r="M79" s="80" t="s">
        <v>151</v>
      </c>
      <c r="N79" s="81" t="s">
        <v>50</v>
      </c>
      <c r="O79" s="81" t="s">
        <v>152</v>
      </c>
      <c r="P79" s="81" t="s">
        <v>153</v>
      </c>
      <c r="Q79" s="81" t="s">
        <v>154</v>
      </c>
      <c r="R79" s="81" t="s">
        <v>155</v>
      </c>
      <c r="S79" s="81" t="s">
        <v>156</v>
      </c>
      <c r="T79" s="82" t="s">
        <v>157</v>
      </c>
    </row>
    <row r="80" spans="2:63" s="1" customFormat="1" ht="29.25" customHeight="1">
      <c r="B80" s="40"/>
      <c r="C80" s="86" t="s">
        <v>137</v>
      </c>
      <c r="D80" s="62"/>
      <c r="E80" s="62"/>
      <c r="F80" s="62"/>
      <c r="G80" s="62"/>
      <c r="H80" s="62"/>
      <c r="I80" s="155"/>
      <c r="J80" s="164">
        <f>BK80</f>
        <v>0</v>
      </c>
      <c r="K80" s="62"/>
      <c r="L80" s="60"/>
      <c r="M80" s="83"/>
      <c r="N80" s="84"/>
      <c r="O80" s="84"/>
      <c r="P80" s="165">
        <f>P81</f>
        <v>0</v>
      </c>
      <c r="Q80" s="84"/>
      <c r="R80" s="165">
        <f>R81</f>
        <v>7.9431339999999997</v>
      </c>
      <c r="S80" s="84"/>
      <c r="T80" s="166">
        <f>T81</f>
        <v>64.408000000000001</v>
      </c>
      <c r="AT80" s="23" t="s">
        <v>79</v>
      </c>
      <c r="AU80" s="23" t="s">
        <v>138</v>
      </c>
      <c r="BK80" s="167">
        <f>BK81</f>
        <v>0</v>
      </c>
    </row>
    <row r="81" spans="2:65" s="9" customFormat="1" ht="37.35" customHeight="1">
      <c r="B81" s="168"/>
      <c r="C81" s="169"/>
      <c r="D81" s="255" t="s">
        <v>79</v>
      </c>
      <c r="E81" s="256" t="s">
        <v>535</v>
      </c>
      <c r="F81" s="256" t="s">
        <v>536</v>
      </c>
      <c r="G81" s="169"/>
      <c r="H81" s="169"/>
      <c r="I81" s="172"/>
      <c r="J81" s="257">
        <f>BK81</f>
        <v>0</v>
      </c>
      <c r="K81" s="169"/>
      <c r="L81" s="174"/>
      <c r="M81" s="175"/>
      <c r="N81" s="176"/>
      <c r="O81" s="176"/>
      <c r="P81" s="177">
        <f>P82+P161+P175</f>
        <v>0</v>
      </c>
      <c r="Q81" s="176"/>
      <c r="R81" s="177">
        <f>R82+R161+R175</f>
        <v>7.9431339999999997</v>
      </c>
      <c r="S81" s="176"/>
      <c r="T81" s="178">
        <f>T82+T161+T175</f>
        <v>64.408000000000001</v>
      </c>
      <c r="AR81" s="179" t="s">
        <v>24</v>
      </c>
      <c r="AT81" s="180" t="s">
        <v>79</v>
      </c>
      <c r="AU81" s="180" t="s">
        <v>80</v>
      </c>
      <c r="AY81" s="179" t="s">
        <v>159</v>
      </c>
      <c r="BK81" s="181">
        <f>BK82+BK161+BK175</f>
        <v>0</v>
      </c>
    </row>
    <row r="82" spans="2:65" s="9" customFormat="1" ht="19.899999999999999" customHeight="1">
      <c r="B82" s="168"/>
      <c r="C82" s="169"/>
      <c r="D82" s="170" t="s">
        <v>79</v>
      </c>
      <c r="E82" s="258" t="s">
        <v>204</v>
      </c>
      <c r="F82" s="258" t="s">
        <v>762</v>
      </c>
      <c r="G82" s="169"/>
      <c r="H82" s="169"/>
      <c r="I82" s="172"/>
      <c r="J82" s="259">
        <f>BK82</f>
        <v>0</v>
      </c>
      <c r="K82" s="169"/>
      <c r="L82" s="174"/>
      <c r="M82" s="175"/>
      <c r="N82" s="176"/>
      <c r="O82" s="176"/>
      <c r="P82" s="177">
        <f>SUM(P83:P160)</f>
        <v>0</v>
      </c>
      <c r="Q82" s="176"/>
      <c r="R82" s="177">
        <f>SUM(R83:R160)</f>
        <v>7.9431339999999997</v>
      </c>
      <c r="S82" s="176"/>
      <c r="T82" s="178">
        <f>SUM(T83:T160)</f>
        <v>64.408000000000001</v>
      </c>
      <c r="AR82" s="179" t="s">
        <v>24</v>
      </c>
      <c r="AT82" s="180" t="s">
        <v>79</v>
      </c>
      <c r="AU82" s="180" t="s">
        <v>24</v>
      </c>
      <c r="AY82" s="179" t="s">
        <v>159</v>
      </c>
      <c r="BK82" s="181">
        <f>SUM(BK83:BK160)</f>
        <v>0</v>
      </c>
    </row>
    <row r="83" spans="2:65" s="1" customFormat="1" ht="31.5" customHeight="1">
      <c r="B83" s="40"/>
      <c r="C83" s="182" t="s">
        <v>24</v>
      </c>
      <c r="D83" s="182" t="s">
        <v>160</v>
      </c>
      <c r="E83" s="183" t="s">
        <v>1053</v>
      </c>
      <c r="F83" s="184" t="s">
        <v>1054</v>
      </c>
      <c r="G83" s="185" t="s">
        <v>356</v>
      </c>
      <c r="H83" s="186">
        <v>14</v>
      </c>
      <c r="I83" s="187"/>
      <c r="J83" s="188">
        <f>ROUND(I83*H83,2)</f>
        <v>0</v>
      </c>
      <c r="K83" s="184" t="s">
        <v>164</v>
      </c>
      <c r="L83" s="60"/>
      <c r="M83" s="189" t="s">
        <v>22</v>
      </c>
      <c r="N83" s="190" t="s">
        <v>51</v>
      </c>
      <c r="O83" s="41"/>
      <c r="P83" s="191">
        <f>O83*H83</f>
        <v>0</v>
      </c>
      <c r="Q83" s="191">
        <v>6.9999999999999999E-4</v>
      </c>
      <c r="R83" s="191">
        <f>Q83*H83</f>
        <v>9.7999999999999997E-3</v>
      </c>
      <c r="S83" s="191">
        <v>0</v>
      </c>
      <c r="T83" s="192">
        <f>S83*H83</f>
        <v>0</v>
      </c>
      <c r="AR83" s="23" t="s">
        <v>165</v>
      </c>
      <c r="AT83" s="23" t="s">
        <v>160</v>
      </c>
      <c r="AU83" s="23" t="s">
        <v>89</v>
      </c>
      <c r="AY83" s="23" t="s">
        <v>159</v>
      </c>
      <c r="BE83" s="193">
        <f>IF(N83="základní",J83,0)</f>
        <v>0</v>
      </c>
      <c r="BF83" s="193">
        <f>IF(N83="snížená",J83,0)</f>
        <v>0</v>
      </c>
      <c r="BG83" s="193">
        <f>IF(N83="zákl. přenesená",J83,0)</f>
        <v>0</v>
      </c>
      <c r="BH83" s="193">
        <f>IF(N83="sníž. přenesená",J83,0)</f>
        <v>0</v>
      </c>
      <c r="BI83" s="193">
        <f>IF(N83="nulová",J83,0)</f>
        <v>0</v>
      </c>
      <c r="BJ83" s="23" t="s">
        <v>24</v>
      </c>
      <c r="BK83" s="193">
        <f>ROUND(I83*H83,2)</f>
        <v>0</v>
      </c>
      <c r="BL83" s="23" t="s">
        <v>165</v>
      </c>
      <c r="BM83" s="23" t="s">
        <v>1055</v>
      </c>
    </row>
    <row r="84" spans="2:65" s="1" customFormat="1" ht="135">
      <c r="B84" s="40"/>
      <c r="C84" s="62"/>
      <c r="D84" s="194" t="s">
        <v>166</v>
      </c>
      <c r="E84" s="62"/>
      <c r="F84" s="195" t="s">
        <v>1056</v>
      </c>
      <c r="G84" s="62"/>
      <c r="H84" s="62"/>
      <c r="I84" s="155"/>
      <c r="J84" s="62"/>
      <c r="K84" s="62"/>
      <c r="L84" s="60"/>
      <c r="M84" s="196"/>
      <c r="N84" s="41"/>
      <c r="O84" s="41"/>
      <c r="P84" s="41"/>
      <c r="Q84" s="41"/>
      <c r="R84" s="41"/>
      <c r="S84" s="41"/>
      <c r="T84" s="77"/>
      <c r="AT84" s="23" t="s">
        <v>166</v>
      </c>
      <c r="AU84" s="23" t="s">
        <v>89</v>
      </c>
    </row>
    <row r="85" spans="2:65" s="11" customFormat="1" ht="13.5">
      <c r="B85" s="220"/>
      <c r="C85" s="221"/>
      <c r="D85" s="197" t="s">
        <v>260</v>
      </c>
      <c r="E85" s="242" t="s">
        <v>22</v>
      </c>
      <c r="F85" s="243" t="s">
        <v>1057</v>
      </c>
      <c r="G85" s="221"/>
      <c r="H85" s="244">
        <v>14</v>
      </c>
      <c r="I85" s="225"/>
      <c r="J85" s="221"/>
      <c r="K85" s="221"/>
      <c r="L85" s="226"/>
      <c r="M85" s="227"/>
      <c r="N85" s="228"/>
      <c r="O85" s="228"/>
      <c r="P85" s="228"/>
      <c r="Q85" s="228"/>
      <c r="R85" s="228"/>
      <c r="S85" s="228"/>
      <c r="T85" s="229"/>
      <c r="AT85" s="230" t="s">
        <v>260</v>
      </c>
      <c r="AU85" s="230" t="s">
        <v>89</v>
      </c>
      <c r="AV85" s="11" t="s">
        <v>89</v>
      </c>
      <c r="AW85" s="11" t="s">
        <v>43</v>
      </c>
      <c r="AX85" s="11" t="s">
        <v>24</v>
      </c>
      <c r="AY85" s="230" t="s">
        <v>159</v>
      </c>
    </row>
    <row r="86" spans="2:65" s="1" customFormat="1" ht="22.5" customHeight="1">
      <c r="B86" s="40"/>
      <c r="C86" s="199" t="s">
        <v>89</v>
      </c>
      <c r="D86" s="199" t="s">
        <v>235</v>
      </c>
      <c r="E86" s="200" t="s">
        <v>1058</v>
      </c>
      <c r="F86" s="201" t="s">
        <v>1059</v>
      </c>
      <c r="G86" s="202" t="s">
        <v>356</v>
      </c>
      <c r="H86" s="203">
        <v>14</v>
      </c>
      <c r="I86" s="204"/>
      <c r="J86" s="205">
        <f>ROUND(I86*H86,2)</f>
        <v>0</v>
      </c>
      <c r="K86" s="201" t="s">
        <v>22</v>
      </c>
      <c r="L86" s="206"/>
      <c r="M86" s="207" t="s">
        <v>22</v>
      </c>
      <c r="N86" s="208" t="s">
        <v>51</v>
      </c>
      <c r="O86" s="41"/>
      <c r="P86" s="191">
        <f>O86*H86</f>
        <v>0</v>
      </c>
      <c r="Q86" s="191">
        <v>2.5000000000000001E-3</v>
      </c>
      <c r="R86" s="191">
        <f>Q86*H86</f>
        <v>3.5000000000000003E-2</v>
      </c>
      <c r="S86" s="191">
        <v>0</v>
      </c>
      <c r="T86" s="192">
        <f>S86*H86</f>
        <v>0</v>
      </c>
      <c r="AR86" s="23" t="s">
        <v>183</v>
      </c>
      <c r="AT86" s="23" t="s">
        <v>235</v>
      </c>
      <c r="AU86" s="23" t="s">
        <v>89</v>
      </c>
      <c r="AY86" s="23" t="s">
        <v>159</v>
      </c>
      <c r="BE86" s="193">
        <f>IF(N86="základní",J86,0)</f>
        <v>0</v>
      </c>
      <c r="BF86" s="193">
        <f>IF(N86="snížená",J86,0)</f>
        <v>0</v>
      </c>
      <c r="BG86" s="193">
        <f>IF(N86="zákl. přenesená",J86,0)</f>
        <v>0</v>
      </c>
      <c r="BH86" s="193">
        <f>IF(N86="sníž. přenesená",J86,0)</f>
        <v>0</v>
      </c>
      <c r="BI86" s="193">
        <f>IF(N86="nulová",J86,0)</f>
        <v>0</v>
      </c>
      <c r="BJ86" s="23" t="s">
        <v>24</v>
      </c>
      <c r="BK86" s="193">
        <f>ROUND(I86*H86,2)</f>
        <v>0</v>
      </c>
      <c r="BL86" s="23" t="s">
        <v>165</v>
      </c>
      <c r="BM86" s="23" t="s">
        <v>1060</v>
      </c>
    </row>
    <row r="87" spans="2:65" s="1" customFormat="1" ht="31.5" customHeight="1">
      <c r="B87" s="40"/>
      <c r="C87" s="182" t="s">
        <v>174</v>
      </c>
      <c r="D87" s="182" t="s">
        <v>160</v>
      </c>
      <c r="E87" s="183" t="s">
        <v>1061</v>
      </c>
      <c r="F87" s="184" t="s">
        <v>1062</v>
      </c>
      <c r="G87" s="185" t="s">
        <v>356</v>
      </c>
      <c r="H87" s="186">
        <v>25</v>
      </c>
      <c r="I87" s="187"/>
      <c r="J87" s="188">
        <f>ROUND(I87*H87,2)</f>
        <v>0</v>
      </c>
      <c r="K87" s="184" t="s">
        <v>164</v>
      </c>
      <c r="L87" s="60"/>
      <c r="M87" s="189" t="s">
        <v>22</v>
      </c>
      <c r="N87" s="190" t="s">
        <v>51</v>
      </c>
      <c r="O87" s="41"/>
      <c r="P87" s="191">
        <f>O87*H87</f>
        <v>0</v>
      </c>
      <c r="Q87" s="191">
        <v>1.0499999999999999E-3</v>
      </c>
      <c r="R87" s="191">
        <f>Q87*H87</f>
        <v>2.6249999999999999E-2</v>
      </c>
      <c r="S87" s="191">
        <v>0</v>
      </c>
      <c r="T87" s="192">
        <f>S87*H87</f>
        <v>0</v>
      </c>
      <c r="AR87" s="23" t="s">
        <v>165</v>
      </c>
      <c r="AT87" s="23" t="s">
        <v>160</v>
      </c>
      <c r="AU87" s="23" t="s">
        <v>89</v>
      </c>
      <c r="AY87" s="23" t="s">
        <v>159</v>
      </c>
      <c r="BE87" s="193">
        <f>IF(N87="základní",J87,0)</f>
        <v>0</v>
      </c>
      <c r="BF87" s="193">
        <f>IF(N87="snížená",J87,0)</f>
        <v>0</v>
      </c>
      <c r="BG87" s="193">
        <f>IF(N87="zákl. přenesená",J87,0)</f>
        <v>0</v>
      </c>
      <c r="BH87" s="193">
        <f>IF(N87="sníž. přenesená",J87,0)</f>
        <v>0</v>
      </c>
      <c r="BI87" s="193">
        <f>IF(N87="nulová",J87,0)</f>
        <v>0</v>
      </c>
      <c r="BJ87" s="23" t="s">
        <v>24</v>
      </c>
      <c r="BK87" s="193">
        <f>ROUND(I87*H87,2)</f>
        <v>0</v>
      </c>
      <c r="BL87" s="23" t="s">
        <v>165</v>
      </c>
      <c r="BM87" s="23" t="s">
        <v>1063</v>
      </c>
    </row>
    <row r="88" spans="2:65" s="1" customFormat="1" ht="135">
      <c r="B88" s="40"/>
      <c r="C88" s="62"/>
      <c r="D88" s="194" t="s">
        <v>166</v>
      </c>
      <c r="E88" s="62"/>
      <c r="F88" s="195" t="s">
        <v>1056</v>
      </c>
      <c r="G88" s="62"/>
      <c r="H88" s="62"/>
      <c r="I88" s="155"/>
      <c r="J88" s="62"/>
      <c r="K88" s="62"/>
      <c r="L88" s="60"/>
      <c r="M88" s="196"/>
      <c r="N88" s="41"/>
      <c r="O88" s="41"/>
      <c r="P88" s="41"/>
      <c r="Q88" s="41"/>
      <c r="R88" s="41"/>
      <c r="S88" s="41"/>
      <c r="T88" s="77"/>
      <c r="AT88" s="23" t="s">
        <v>166</v>
      </c>
      <c r="AU88" s="23" t="s">
        <v>89</v>
      </c>
    </row>
    <row r="89" spans="2:65" s="11" customFormat="1" ht="13.5">
      <c r="B89" s="220"/>
      <c r="C89" s="221"/>
      <c r="D89" s="194" t="s">
        <v>260</v>
      </c>
      <c r="E89" s="222" t="s">
        <v>22</v>
      </c>
      <c r="F89" s="223" t="s">
        <v>1064</v>
      </c>
      <c r="G89" s="221"/>
      <c r="H89" s="224">
        <v>23</v>
      </c>
      <c r="I89" s="225"/>
      <c r="J89" s="221"/>
      <c r="K89" s="221"/>
      <c r="L89" s="226"/>
      <c r="M89" s="227"/>
      <c r="N89" s="228"/>
      <c r="O89" s="228"/>
      <c r="P89" s="228"/>
      <c r="Q89" s="228"/>
      <c r="R89" s="228"/>
      <c r="S89" s="228"/>
      <c r="T89" s="229"/>
      <c r="AT89" s="230" t="s">
        <v>260</v>
      </c>
      <c r="AU89" s="230" t="s">
        <v>89</v>
      </c>
      <c r="AV89" s="11" t="s">
        <v>89</v>
      </c>
      <c r="AW89" s="11" t="s">
        <v>43</v>
      </c>
      <c r="AX89" s="11" t="s">
        <v>80</v>
      </c>
      <c r="AY89" s="230" t="s">
        <v>159</v>
      </c>
    </row>
    <row r="90" spans="2:65" s="11" customFormat="1" ht="13.5">
      <c r="B90" s="220"/>
      <c r="C90" s="221"/>
      <c r="D90" s="194" t="s">
        <v>260</v>
      </c>
      <c r="E90" s="222" t="s">
        <v>22</v>
      </c>
      <c r="F90" s="223" t="s">
        <v>1065</v>
      </c>
      <c r="G90" s="221"/>
      <c r="H90" s="224">
        <v>2</v>
      </c>
      <c r="I90" s="225"/>
      <c r="J90" s="221"/>
      <c r="K90" s="221"/>
      <c r="L90" s="226"/>
      <c r="M90" s="227"/>
      <c r="N90" s="228"/>
      <c r="O90" s="228"/>
      <c r="P90" s="228"/>
      <c r="Q90" s="228"/>
      <c r="R90" s="228"/>
      <c r="S90" s="228"/>
      <c r="T90" s="229"/>
      <c r="AT90" s="230" t="s">
        <v>260</v>
      </c>
      <c r="AU90" s="230" t="s">
        <v>89</v>
      </c>
      <c r="AV90" s="11" t="s">
        <v>89</v>
      </c>
      <c r="AW90" s="11" t="s">
        <v>43</v>
      </c>
      <c r="AX90" s="11" t="s">
        <v>80</v>
      </c>
      <c r="AY90" s="230" t="s">
        <v>159</v>
      </c>
    </row>
    <row r="91" spans="2:65" s="12" customFormat="1" ht="13.5">
      <c r="B91" s="231"/>
      <c r="C91" s="232"/>
      <c r="D91" s="197" t="s">
        <v>260</v>
      </c>
      <c r="E91" s="233" t="s">
        <v>22</v>
      </c>
      <c r="F91" s="234" t="s">
        <v>266</v>
      </c>
      <c r="G91" s="232"/>
      <c r="H91" s="235">
        <v>25</v>
      </c>
      <c r="I91" s="236"/>
      <c r="J91" s="232"/>
      <c r="K91" s="232"/>
      <c r="L91" s="237"/>
      <c r="M91" s="238"/>
      <c r="N91" s="239"/>
      <c r="O91" s="239"/>
      <c r="P91" s="239"/>
      <c r="Q91" s="239"/>
      <c r="R91" s="239"/>
      <c r="S91" s="239"/>
      <c r="T91" s="240"/>
      <c r="AT91" s="241" t="s">
        <v>260</v>
      </c>
      <c r="AU91" s="241" t="s">
        <v>89</v>
      </c>
      <c r="AV91" s="12" t="s">
        <v>165</v>
      </c>
      <c r="AW91" s="12" t="s">
        <v>43</v>
      </c>
      <c r="AX91" s="12" t="s">
        <v>24</v>
      </c>
      <c r="AY91" s="241" t="s">
        <v>159</v>
      </c>
    </row>
    <row r="92" spans="2:65" s="1" customFormat="1" ht="22.5" customHeight="1">
      <c r="B92" s="40"/>
      <c r="C92" s="199" t="s">
        <v>165</v>
      </c>
      <c r="D92" s="199" t="s">
        <v>235</v>
      </c>
      <c r="E92" s="200" t="s">
        <v>1066</v>
      </c>
      <c r="F92" s="201" t="s">
        <v>1067</v>
      </c>
      <c r="G92" s="202" t="s">
        <v>356</v>
      </c>
      <c r="H92" s="203">
        <v>25</v>
      </c>
      <c r="I92" s="204"/>
      <c r="J92" s="205">
        <f>ROUND(I92*H92,2)</f>
        <v>0</v>
      </c>
      <c r="K92" s="201" t="s">
        <v>164</v>
      </c>
      <c r="L92" s="206"/>
      <c r="M92" s="207" t="s">
        <v>22</v>
      </c>
      <c r="N92" s="208" t="s">
        <v>51</v>
      </c>
      <c r="O92" s="41"/>
      <c r="P92" s="191">
        <f>O92*H92</f>
        <v>0</v>
      </c>
      <c r="Q92" s="191">
        <v>5.1999999999999998E-3</v>
      </c>
      <c r="R92" s="191">
        <f>Q92*H92</f>
        <v>0.13</v>
      </c>
      <c r="S92" s="191">
        <v>0</v>
      </c>
      <c r="T92" s="192">
        <f>S92*H92</f>
        <v>0</v>
      </c>
      <c r="AR92" s="23" t="s">
        <v>183</v>
      </c>
      <c r="AT92" s="23" t="s">
        <v>235</v>
      </c>
      <c r="AU92" s="23" t="s">
        <v>89</v>
      </c>
      <c r="AY92" s="23" t="s">
        <v>159</v>
      </c>
      <c r="BE92" s="193">
        <f>IF(N92="základní",J92,0)</f>
        <v>0</v>
      </c>
      <c r="BF92" s="193">
        <f>IF(N92="snížená",J92,0)</f>
        <v>0</v>
      </c>
      <c r="BG92" s="193">
        <f>IF(N92="zákl. přenesená",J92,0)</f>
        <v>0</v>
      </c>
      <c r="BH92" s="193">
        <f>IF(N92="sníž. přenesená",J92,0)</f>
        <v>0</v>
      </c>
      <c r="BI92" s="193">
        <f>IF(N92="nulová",J92,0)</f>
        <v>0</v>
      </c>
      <c r="BJ92" s="23" t="s">
        <v>24</v>
      </c>
      <c r="BK92" s="193">
        <f>ROUND(I92*H92,2)</f>
        <v>0</v>
      </c>
      <c r="BL92" s="23" t="s">
        <v>165</v>
      </c>
      <c r="BM92" s="23" t="s">
        <v>1068</v>
      </c>
    </row>
    <row r="93" spans="2:65" s="1" customFormat="1" ht="22.5" customHeight="1">
      <c r="B93" s="40"/>
      <c r="C93" s="182" t="s">
        <v>185</v>
      </c>
      <c r="D93" s="182" t="s">
        <v>160</v>
      </c>
      <c r="E93" s="183" t="s">
        <v>1069</v>
      </c>
      <c r="F93" s="184" t="s">
        <v>1070</v>
      </c>
      <c r="G93" s="185" t="s">
        <v>356</v>
      </c>
      <c r="H93" s="186">
        <v>39</v>
      </c>
      <c r="I93" s="187"/>
      <c r="J93" s="188">
        <f>ROUND(I93*H93,2)</f>
        <v>0</v>
      </c>
      <c r="K93" s="184" t="s">
        <v>164</v>
      </c>
      <c r="L93" s="60"/>
      <c r="M93" s="189" t="s">
        <v>22</v>
      </c>
      <c r="N93" s="190" t="s">
        <v>51</v>
      </c>
      <c r="O93" s="41"/>
      <c r="P93" s="191">
        <f>O93*H93</f>
        <v>0</v>
      </c>
      <c r="Q93" s="191">
        <v>0.10940999999999999</v>
      </c>
      <c r="R93" s="191">
        <f>Q93*H93</f>
        <v>4.2669899999999998</v>
      </c>
      <c r="S93" s="191">
        <v>0</v>
      </c>
      <c r="T93" s="192">
        <f>S93*H93</f>
        <v>0</v>
      </c>
      <c r="AR93" s="23" t="s">
        <v>165</v>
      </c>
      <c r="AT93" s="23" t="s">
        <v>160</v>
      </c>
      <c r="AU93" s="23" t="s">
        <v>89</v>
      </c>
      <c r="AY93" s="23" t="s">
        <v>159</v>
      </c>
      <c r="BE93" s="193">
        <f>IF(N93="základní",J93,0)</f>
        <v>0</v>
      </c>
      <c r="BF93" s="193">
        <f>IF(N93="snížená",J93,0)</f>
        <v>0</v>
      </c>
      <c r="BG93" s="193">
        <f>IF(N93="zákl. přenesená",J93,0)</f>
        <v>0</v>
      </c>
      <c r="BH93" s="193">
        <f>IF(N93="sníž. přenesená",J93,0)</f>
        <v>0</v>
      </c>
      <c r="BI93" s="193">
        <f>IF(N93="nulová",J93,0)</f>
        <v>0</v>
      </c>
      <c r="BJ93" s="23" t="s">
        <v>24</v>
      </c>
      <c r="BK93" s="193">
        <f>ROUND(I93*H93,2)</f>
        <v>0</v>
      </c>
      <c r="BL93" s="23" t="s">
        <v>165</v>
      </c>
      <c r="BM93" s="23" t="s">
        <v>1071</v>
      </c>
    </row>
    <row r="94" spans="2:65" s="1" customFormat="1" ht="94.5">
      <c r="B94" s="40"/>
      <c r="C94" s="62"/>
      <c r="D94" s="194" t="s">
        <v>166</v>
      </c>
      <c r="E94" s="62"/>
      <c r="F94" s="195" t="s">
        <v>1072</v>
      </c>
      <c r="G94" s="62"/>
      <c r="H94" s="62"/>
      <c r="I94" s="155"/>
      <c r="J94" s="62"/>
      <c r="K94" s="62"/>
      <c r="L94" s="60"/>
      <c r="M94" s="196"/>
      <c r="N94" s="41"/>
      <c r="O94" s="41"/>
      <c r="P94" s="41"/>
      <c r="Q94" s="41"/>
      <c r="R94" s="41"/>
      <c r="S94" s="41"/>
      <c r="T94" s="77"/>
      <c r="AT94" s="23" t="s">
        <v>166</v>
      </c>
      <c r="AU94" s="23" t="s">
        <v>89</v>
      </c>
    </row>
    <row r="95" spans="2:65" s="11" customFormat="1" ht="13.5">
      <c r="B95" s="220"/>
      <c r="C95" s="221"/>
      <c r="D95" s="194" t="s">
        <v>260</v>
      </c>
      <c r="E95" s="222" t="s">
        <v>22</v>
      </c>
      <c r="F95" s="223" t="s">
        <v>1057</v>
      </c>
      <c r="G95" s="221"/>
      <c r="H95" s="224">
        <v>14</v>
      </c>
      <c r="I95" s="225"/>
      <c r="J95" s="221"/>
      <c r="K95" s="221"/>
      <c r="L95" s="226"/>
      <c r="M95" s="227"/>
      <c r="N95" s="228"/>
      <c r="O95" s="228"/>
      <c r="P95" s="228"/>
      <c r="Q95" s="228"/>
      <c r="R95" s="228"/>
      <c r="S95" s="228"/>
      <c r="T95" s="229"/>
      <c r="AT95" s="230" t="s">
        <v>260</v>
      </c>
      <c r="AU95" s="230" t="s">
        <v>89</v>
      </c>
      <c r="AV95" s="11" t="s">
        <v>89</v>
      </c>
      <c r="AW95" s="11" t="s">
        <v>43</v>
      </c>
      <c r="AX95" s="11" t="s">
        <v>80</v>
      </c>
      <c r="AY95" s="230" t="s">
        <v>159</v>
      </c>
    </row>
    <row r="96" spans="2:65" s="11" customFormat="1" ht="13.5">
      <c r="B96" s="220"/>
      <c r="C96" s="221"/>
      <c r="D96" s="194" t="s">
        <v>260</v>
      </c>
      <c r="E96" s="222" t="s">
        <v>22</v>
      </c>
      <c r="F96" s="223" t="s">
        <v>1064</v>
      </c>
      <c r="G96" s="221"/>
      <c r="H96" s="224">
        <v>23</v>
      </c>
      <c r="I96" s="225"/>
      <c r="J96" s="221"/>
      <c r="K96" s="221"/>
      <c r="L96" s="226"/>
      <c r="M96" s="227"/>
      <c r="N96" s="228"/>
      <c r="O96" s="228"/>
      <c r="P96" s="228"/>
      <c r="Q96" s="228"/>
      <c r="R96" s="228"/>
      <c r="S96" s="228"/>
      <c r="T96" s="229"/>
      <c r="AT96" s="230" t="s">
        <v>260</v>
      </c>
      <c r="AU96" s="230" t="s">
        <v>89</v>
      </c>
      <c r="AV96" s="11" t="s">
        <v>89</v>
      </c>
      <c r="AW96" s="11" t="s">
        <v>43</v>
      </c>
      <c r="AX96" s="11" t="s">
        <v>80</v>
      </c>
      <c r="AY96" s="230" t="s">
        <v>159</v>
      </c>
    </row>
    <row r="97" spans="2:65" s="11" customFormat="1" ht="13.5">
      <c r="B97" s="220"/>
      <c r="C97" s="221"/>
      <c r="D97" s="194" t="s">
        <v>260</v>
      </c>
      <c r="E97" s="222" t="s">
        <v>22</v>
      </c>
      <c r="F97" s="223" t="s">
        <v>1065</v>
      </c>
      <c r="G97" s="221"/>
      <c r="H97" s="224">
        <v>2</v>
      </c>
      <c r="I97" s="225"/>
      <c r="J97" s="221"/>
      <c r="K97" s="221"/>
      <c r="L97" s="226"/>
      <c r="M97" s="227"/>
      <c r="N97" s="228"/>
      <c r="O97" s="228"/>
      <c r="P97" s="228"/>
      <c r="Q97" s="228"/>
      <c r="R97" s="228"/>
      <c r="S97" s="228"/>
      <c r="T97" s="229"/>
      <c r="AT97" s="230" t="s">
        <v>260</v>
      </c>
      <c r="AU97" s="230" t="s">
        <v>89</v>
      </c>
      <c r="AV97" s="11" t="s">
        <v>89</v>
      </c>
      <c r="AW97" s="11" t="s">
        <v>43</v>
      </c>
      <c r="AX97" s="11" t="s">
        <v>80</v>
      </c>
      <c r="AY97" s="230" t="s">
        <v>159</v>
      </c>
    </row>
    <row r="98" spans="2:65" s="12" customFormat="1" ht="13.5">
      <c r="B98" s="231"/>
      <c r="C98" s="232"/>
      <c r="D98" s="197" t="s">
        <v>260</v>
      </c>
      <c r="E98" s="233" t="s">
        <v>22</v>
      </c>
      <c r="F98" s="234" t="s">
        <v>266</v>
      </c>
      <c r="G98" s="232"/>
      <c r="H98" s="235">
        <v>39</v>
      </c>
      <c r="I98" s="236"/>
      <c r="J98" s="232"/>
      <c r="K98" s="232"/>
      <c r="L98" s="237"/>
      <c r="M98" s="238"/>
      <c r="N98" s="239"/>
      <c r="O98" s="239"/>
      <c r="P98" s="239"/>
      <c r="Q98" s="239"/>
      <c r="R98" s="239"/>
      <c r="S98" s="239"/>
      <c r="T98" s="240"/>
      <c r="AT98" s="241" t="s">
        <v>260</v>
      </c>
      <c r="AU98" s="241" t="s">
        <v>89</v>
      </c>
      <c r="AV98" s="12" t="s">
        <v>165</v>
      </c>
      <c r="AW98" s="12" t="s">
        <v>43</v>
      </c>
      <c r="AX98" s="12" t="s">
        <v>24</v>
      </c>
      <c r="AY98" s="241" t="s">
        <v>159</v>
      </c>
    </row>
    <row r="99" spans="2:65" s="1" customFormat="1" ht="22.5" customHeight="1">
      <c r="B99" s="40"/>
      <c r="C99" s="199" t="s">
        <v>178</v>
      </c>
      <c r="D99" s="199" t="s">
        <v>235</v>
      </c>
      <c r="E99" s="200" t="s">
        <v>1073</v>
      </c>
      <c r="F99" s="201" t="s">
        <v>1074</v>
      </c>
      <c r="G99" s="202" t="s">
        <v>356</v>
      </c>
      <c r="H99" s="203">
        <v>39</v>
      </c>
      <c r="I99" s="204"/>
      <c r="J99" s="205">
        <f>ROUND(I99*H99,2)</f>
        <v>0</v>
      </c>
      <c r="K99" s="201" t="s">
        <v>164</v>
      </c>
      <c r="L99" s="206"/>
      <c r="M99" s="207" t="s">
        <v>22</v>
      </c>
      <c r="N99" s="208" t="s">
        <v>51</v>
      </c>
      <c r="O99" s="41"/>
      <c r="P99" s="191">
        <f>O99*H99</f>
        <v>0</v>
      </c>
      <c r="Q99" s="191">
        <v>6.4999999999999997E-3</v>
      </c>
      <c r="R99" s="191">
        <f>Q99*H99</f>
        <v>0.2535</v>
      </c>
      <c r="S99" s="191">
        <v>0</v>
      </c>
      <c r="T99" s="192">
        <f>S99*H99</f>
        <v>0</v>
      </c>
      <c r="AR99" s="23" t="s">
        <v>183</v>
      </c>
      <c r="AT99" s="23" t="s">
        <v>235</v>
      </c>
      <c r="AU99" s="23" t="s">
        <v>89</v>
      </c>
      <c r="AY99" s="23" t="s">
        <v>159</v>
      </c>
      <c r="BE99" s="193">
        <f>IF(N99="základní",J99,0)</f>
        <v>0</v>
      </c>
      <c r="BF99" s="193">
        <f>IF(N99="snížená",J99,0)</f>
        <v>0</v>
      </c>
      <c r="BG99" s="193">
        <f>IF(N99="zákl. přenesená",J99,0)</f>
        <v>0</v>
      </c>
      <c r="BH99" s="193">
        <f>IF(N99="sníž. přenesená",J99,0)</f>
        <v>0</v>
      </c>
      <c r="BI99" s="193">
        <f>IF(N99="nulová",J99,0)</f>
        <v>0</v>
      </c>
      <c r="BJ99" s="23" t="s">
        <v>24</v>
      </c>
      <c r="BK99" s="193">
        <f>ROUND(I99*H99,2)</f>
        <v>0</v>
      </c>
      <c r="BL99" s="23" t="s">
        <v>165</v>
      </c>
      <c r="BM99" s="23" t="s">
        <v>1075</v>
      </c>
    </row>
    <row r="100" spans="2:65" s="1" customFormat="1" ht="31.5" customHeight="1">
      <c r="B100" s="40"/>
      <c r="C100" s="182" t="s">
        <v>192</v>
      </c>
      <c r="D100" s="182" t="s">
        <v>160</v>
      </c>
      <c r="E100" s="183" t="s">
        <v>994</v>
      </c>
      <c r="F100" s="184" t="s">
        <v>995</v>
      </c>
      <c r="G100" s="185" t="s">
        <v>177</v>
      </c>
      <c r="H100" s="186">
        <v>26</v>
      </c>
      <c r="I100" s="187"/>
      <c r="J100" s="188">
        <f>ROUND(I100*H100,2)</f>
        <v>0</v>
      </c>
      <c r="K100" s="184" t="s">
        <v>164</v>
      </c>
      <c r="L100" s="60"/>
      <c r="M100" s="189" t="s">
        <v>22</v>
      </c>
      <c r="N100" s="190" t="s">
        <v>51</v>
      </c>
      <c r="O100" s="41"/>
      <c r="P100" s="191">
        <f>O100*H100</f>
        <v>0</v>
      </c>
      <c r="Q100" s="191">
        <v>3.3E-4</v>
      </c>
      <c r="R100" s="191">
        <f>Q100*H100</f>
        <v>8.5800000000000008E-3</v>
      </c>
      <c r="S100" s="191">
        <v>0</v>
      </c>
      <c r="T100" s="192">
        <f>S100*H100</f>
        <v>0</v>
      </c>
      <c r="AR100" s="23" t="s">
        <v>165</v>
      </c>
      <c r="AT100" s="23" t="s">
        <v>160</v>
      </c>
      <c r="AU100" s="23" t="s">
        <v>89</v>
      </c>
      <c r="AY100" s="23" t="s">
        <v>159</v>
      </c>
      <c r="BE100" s="193">
        <f>IF(N100="základní",J100,0)</f>
        <v>0</v>
      </c>
      <c r="BF100" s="193">
        <f>IF(N100="snížená",J100,0)</f>
        <v>0</v>
      </c>
      <c r="BG100" s="193">
        <f>IF(N100="zákl. přenesená",J100,0)</f>
        <v>0</v>
      </c>
      <c r="BH100" s="193">
        <f>IF(N100="sníž. přenesená",J100,0)</f>
        <v>0</v>
      </c>
      <c r="BI100" s="193">
        <f>IF(N100="nulová",J100,0)</f>
        <v>0</v>
      </c>
      <c r="BJ100" s="23" t="s">
        <v>24</v>
      </c>
      <c r="BK100" s="193">
        <f>ROUND(I100*H100,2)</f>
        <v>0</v>
      </c>
      <c r="BL100" s="23" t="s">
        <v>165</v>
      </c>
      <c r="BM100" s="23" t="s">
        <v>1076</v>
      </c>
    </row>
    <row r="101" spans="2:65" s="1" customFormat="1" ht="108">
      <c r="B101" s="40"/>
      <c r="C101" s="62"/>
      <c r="D101" s="194" t="s">
        <v>166</v>
      </c>
      <c r="E101" s="62"/>
      <c r="F101" s="195" t="s">
        <v>997</v>
      </c>
      <c r="G101" s="62"/>
      <c r="H101" s="62"/>
      <c r="I101" s="155"/>
      <c r="J101" s="62"/>
      <c r="K101" s="62"/>
      <c r="L101" s="60"/>
      <c r="M101" s="196"/>
      <c r="N101" s="41"/>
      <c r="O101" s="41"/>
      <c r="P101" s="41"/>
      <c r="Q101" s="41"/>
      <c r="R101" s="41"/>
      <c r="S101" s="41"/>
      <c r="T101" s="77"/>
      <c r="AT101" s="23" t="s">
        <v>166</v>
      </c>
      <c r="AU101" s="23" t="s">
        <v>89</v>
      </c>
    </row>
    <row r="102" spans="2:65" s="11" customFormat="1" ht="13.5">
      <c r="B102" s="220"/>
      <c r="C102" s="221"/>
      <c r="D102" s="197" t="s">
        <v>260</v>
      </c>
      <c r="E102" s="242" t="s">
        <v>22</v>
      </c>
      <c r="F102" s="243" t="s">
        <v>998</v>
      </c>
      <c r="G102" s="221"/>
      <c r="H102" s="244">
        <v>26</v>
      </c>
      <c r="I102" s="225"/>
      <c r="J102" s="221"/>
      <c r="K102" s="221"/>
      <c r="L102" s="226"/>
      <c r="M102" s="227"/>
      <c r="N102" s="228"/>
      <c r="O102" s="228"/>
      <c r="P102" s="228"/>
      <c r="Q102" s="228"/>
      <c r="R102" s="228"/>
      <c r="S102" s="228"/>
      <c r="T102" s="229"/>
      <c r="AT102" s="230" t="s">
        <v>260</v>
      </c>
      <c r="AU102" s="230" t="s">
        <v>89</v>
      </c>
      <c r="AV102" s="11" t="s">
        <v>89</v>
      </c>
      <c r="AW102" s="11" t="s">
        <v>43</v>
      </c>
      <c r="AX102" s="11" t="s">
        <v>24</v>
      </c>
      <c r="AY102" s="230" t="s">
        <v>159</v>
      </c>
    </row>
    <row r="103" spans="2:65" s="1" customFormat="1" ht="31.5" customHeight="1">
      <c r="B103" s="40"/>
      <c r="C103" s="182" t="s">
        <v>183</v>
      </c>
      <c r="D103" s="182" t="s">
        <v>160</v>
      </c>
      <c r="E103" s="183" t="s">
        <v>999</v>
      </c>
      <c r="F103" s="184" t="s">
        <v>1000</v>
      </c>
      <c r="G103" s="185" t="s">
        <v>177</v>
      </c>
      <c r="H103" s="186">
        <v>125</v>
      </c>
      <c r="I103" s="187"/>
      <c r="J103" s="188">
        <f>ROUND(I103*H103,2)</f>
        <v>0</v>
      </c>
      <c r="K103" s="184" t="s">
        <v>164</v>
      </c>
      <c r="L103" s="60"/>
      <c r="M103" s="189" t="s">
        <v>22</v>
      </c>
      <c r="N103" s="190" t="s">
        <v>51</v>
      </c>
      <c r="O103" s="41"/>
      <c r="P103" s="191">
        <f>O103*H103</f>
        <v>0</v>
      </c>
      <c r="Q103" s="191">
        <v>1.1E-4</v>
      </c>
      <c r="R103" s="191">
        <f>Q103*H103</f>
        <v>1.375E-2</v>
      </c>
      <c r="S103" s="191">
        <v>0</v>
      </c>
      <c r="T103" s="192">
        <f>S103*H103</f>
        <v>0</v>
      </c>
      <c r="AR103" s="23" t="s">
        <v>165</v>
      </c>
      <c r="AT103" s="23" t="s">
        <v>160</v>
      </c>
      <c r="AU103" s="23" t="s">
        <v>89</v>
      </c>
      <c r="AY103" s="23" t="s">
        <v>159</v>
      </c>
      <c r="BE103" s="193">
        <f>IF(N103="základní",J103,0)</f>
        <v>0</v>
      </c>
      <c r="BF103" s="193">
        <f>IF(N103="snížená",J103,0)</f>
        <v>0</v>
      </c>
      <c r="BG103" s="193">
        <f>IF(N103="zákl. přenesená",J103,0)</f>
        <v>0</v>
      </c>
      <c r="BH103" s="193">
        <f>IF(N103="sníž. přenesená",J103,0)</f>
        <v>0</v>
      </c>
      <c r="BI103" s="193">
        <f>IF(N103="nulová",J103,0)</f>
        <v>0</v>
      </c>
      <c r="BJ103" s="23" t="s">
        <v>24</v>
      </c>
      <c r="BK103" s="193">
        <f>ROUND(I103*H103,2)</f>
        <v>0</v>
      </c>
      <c r="BL103" s="23" t="s">
        <v>165</v>
      </c>
      <c r="BM103" s="23" t="s">
        <v>1077</v>
      </c>
    </row>
    <row r="104" spans="2:65" s="1" customFormat="1" ht="108">
      <c r="B104" s="40"/>
      <c r="C104" s="62"/>
      <c r="D104" s="194" t="s">
        <v>166</v>
      </c>
      <c r="E104" s="62"/>
      <c r="F104" s="195" t="s">
        <v>997</v>
      </c>
      <c r="G104" s="62"/>
      <c r="H104" s="62"/>
      <c r="I104" s="155"/>
      <c r="J104" s="62"/>
      <c r="K104" s="62"/>
      <c r="L104" s="60"/>
      <c r="M104" s="196"/>
      <c r="N104" s="41"/>
      <c r="O104" s="41"/>
      <c r="P104" s="41"/>
      <c r="Q104" s="41"/>
      <c r="R104" s="41"/>
      <c r="S104" s="41"/>
      <c r="T104" s="77"/>
      <c r="AT104" s="23" t="s">
        <v>166</v>
      </c>
      <c r="AU104" s="23" t="s">
        <v>89</v>
      </c>
    </row>
    <row r="105" spans="2:65" s="10" customFormat="1" ht="13.5">
      <c r="B105" s="209"/>
      <c r="C105" s="210"/>
      <c r="D105" s="194" t="s">
        <v>260</v>
      </c>
      <c r="E105" s="211" t="s">
        <v>22</v>
      </c>
      <c r="F105" s="212" t="s">
        <v>1078</v>
      </c>
      <c r="G105" s="210"/>
      <c r="H105" s="213" t="s">
        <v>22</v>
      </c>
      <c r="I105" s="214"/>
      <c r="J105" s="210"/>
      <c r="K105" s="210"/>
      <c r="L105" s="215"/>
      <c r="M105" s="216"/>
      <c r="N105" s="217"/>
      <c r="O105" s="217"/>
      <c r="P105" s="217"/>
      <c r="Q105" s="217"/>
      <c r="R105" s="217"/>
      <c r="S105" s="217"/>
      <c r="T105" s="218"/>
      <c r="AT105" s="219" t="s">
        <v>260</v>
      </c>
      <c r="AU105" s="219" t="s">
        <v>89</v>
      </c>
      <c r="AV105" s="10" t="s">
        <v>24</v>
      </c>
      <c r="AW105" s="10" t="s">
        <v>43</v>
      </c>
      <c r="AX105" s="10" t="s">
        <v>80</v>
      </c>
      <c r="AY105" s="219" t="s">
        <v>159</v>
      </c>
    </row>
    <row r="106" spans="2:65" s="11" customFormat="1" ht="13.5">
      <c r="B106" s="220"/>
      <c r="C106" s="221"/>
      <c r="D106" s="197" t="s">
        <v>260</v>
      </c>
      <c r="E106" s="242" t="s">
        <v>22</v>
      </c>
      <c r="F106" s="243" t="s">
        <v>1079</v>
      </c>
      <c r="G106" s="221"/>
      <c r="H106" s="244">
        <v>125</v>
      </c>
      <c r="I106" s="225"/>
      <c r="J106" s="221"/>
      <c r="K106" s="221"/>
      <c r="L106" s="226"/>
      <c r="M106" s="227"/>
      <c r="N106" s="228"/>
      <c r="O106" s="228"/>
      <c r="P106" s="228"/>
      <c r="Q106" s="228"/>
      <c r="R106" s="228"/>
      <c r="S106" s="228"/>
      <c r="T106" s="229"/>
      <c r="AT106" s="230" t="s">
        <v>260</v>
      </c>
      <c r="AU106" s="230" t="s">
        <v>89</v>
      </c>
      <c r="AV106" s="11" t="s">
        <v>89</v>
      </c>
      <c r="AW106" s="11" t="s">
        <v>43</v>
      </c>
      <c r="AX106" s="11" t="s">
        <v>24</v>
      </c>
      <c r="AY106" s="230" t="s">
        <v>159</v>
      </c>
    </row>
    <row r="107" spans="2:65" s="1" customFormat="1" ht="31.5" customHeight="1">
      <c r="B107" s="40"/>
      <c r="C107" s="182" t="s">
        <v>204</v>
      </c>
      <c r="D107" s="182" t="s">
        <v>160</v>
      </c>
      <c r="E107" s="183" t="s">
        <v>1003</v>
      </c>
      <c r="F107" s="184" t="s">
        <v>1004</v>
      </c>
      <c r="G107" s="185" t="s">
        <v>177</v>
      </c>
      <c r="H107" s="186">
        <v>57</v>
      </c>
      <c r="I107" s="187"/>
      <c r="J107" s="188">
        <f>ROUND(I107*H107,2)</f>
        <v>0</v>
      </c>
      <c r="K107" s="184" t="s">
        <v>164</v>
      </c>
      <c r="L107" s="60"/>
      <c r="M107" s="189" t="s">
        <v>22</v>
      </c>
      <c r="N107" s="190" t="s">
        <v>51</v>
      </c>
      <c r="O107" s="41"/>
      <c r="P107" s="191">
        <f>O107*H107</f>
        <v>0</v>
      </c>
      <c r="Q107" s="191">
        <v>6.4999999999999997E-4</v>
      </c>
      <c r="R107" s="191">
        <f>Q107*H107</f>
        <v>3.705E-2</v>
      </c>
      <c r="S107" s="191">
        <v>0</v>
      </c>
      <c r="T107" s="192">
        <f>S107*H107</f>
        <v>0</v>
      </c>
      <c r="AR107" s="23" t="s">
        <v>165</v>
      </c>
      <c r="AT107" s="23" t="s">
        <v>160</v>
      </c>
      <c r="AU107" s="23" t="s">
        <v>89</v>
      </c>
      <c r="AY107" s="23" t="s">
        <v>159</v>
      </c>
      <c r="BE107" s="193">
        <f>IF(N107="základní",J107,0)</f>
        <v>0</v>
      </c>
      <c r="BF107" s="193">
        <f>IF(N107="snížená",J107,0)</f>
        <v>0</v>
      </c>
      <c r="BG107" s="193">
        <f>IF(N107="zákl. přenesená",J107,0)</f>
        <v>0</v>
      </c>
      <c r="BH107" s="193">
        <f>IF(N107="sníž. přenesená",J107,0)</f>
        <v>0</v>
      </c>
      <c r="BI107" s="193">
        <f>IF(N107="nulová",J107,0)</f>
        <v>0</v>
      </c>
      <c r="BJ107" s="23" t="s">
        <v>24</v>
      </c>
      <c r="BK107" s="193">
        <f>ROUND(I107*H107,2)</f>
        <v>0</v>
      </c>
      <c r="BL107" s="23" t="s">
        <v>165</v>
      </c>
      <c r="BM107" s="23" t="s">
        <v>1080</v>
      </c>
    </row>
    <row r="108" spans="2:65" s="1" customFormat="1" ht="108">
      <c r="B108" s="40"/>
      <c r="C108" s="62"/>
      <c r="D108" s="194" t="s">
        <v>166</v>
      </c>
      <c r="E108" s="62"/>
      <c r="F108" s="195" t="s">
        <v>997</v>
      </c>
      <c r="G108" s="62"/>
      <c r="H108" s="62"/>
      <c r="I108" s="155"/>
      <c r="J108" s="62"/>
      <c r="K108" s="62"/>
      <c r="L108" s="60"/>
      <c r="M108" s="196"/>
      <c r="N108" s="41"/>
      <c r="O108" s="41"/>
      <c r="P108" s="41"/>
      <c r="Q108" s="41"/>
      <c r="R108" s="41"/>
      <c r="S108" s="41"/>
      <c r="T108" s="77"/>
      <c r="AT108" s="23" t="s">
        <v>166</v>
      </c>
      <c r="AU108" s="23" t="s">
        <v>89</v>
      </c>
    </row>
    <row r="109" spans="2:65" s="10" customFormat="1" ht="13.5">
      <c r="B109" s="209"/>
      <c r="C109" s="210"/>
      <c r="D109" s="194" t="s">
        <v>260</v>
      </c>
      <c r="E109" s="211" t="s">
        <v>22</v>
      </c>
      <c r="F109" s="212" t="s">
        <v>1078</v>
      </c>
      <c r="G109" s="210"/>
      <c r="H109" s="213" t="s">
        <v>22</v>
      </c>
      <c r="I109" s="214"/>
      <c r="J109" s="210"/>
      <c r="K109" s="210"/>
      <c r="L109" s="215"/>
      <c r="M109" s="216"/>
      <c r="N109" s="217"/>
      <c r="O109" s="217"/>
      <c r="P109" s="217"/>
      <c r="Q109" s="217"/>
      <c r="R109" s="217"/>
      <c r="S109" s="217"/>
      <c r="T109" s="218"/>
      <c r="AT109" s="219" t="s">
        <v>260</v>
      </c>
      <c r="AU109" s="219" t="s">
        <v>89</v>
      </c>
      <c r="AV109" s="10" t="s">
        <v>24</v>
      </c>
      <c r="AW109" s="10" t="s">
        <v>43</v>
      </c>
      <c r="AX109" s="10" t="s">
        <v>80</v>
      </c>
      <c r="AY109" s="219" t="s">
        <v>159</v>
      </c>
    </row>
    <row r="110" spans="2:65" s="11" customFormat="1" ht="13.5">
      <c r="B110" s="220"/>
      <c r="C110" s="221"/>
      <c r="D110" s="194" t="s">
        <v>260</v>
      </c>
      <c r="E110" s="222" t="s">
        <v>22</v>
      </c>
      <c r="F110" s="223" t="s">
        <v>998</v>
      </c>
      <c r="G110" s="221"/>
      <c r="H110" s="224">
        <v>26</v>
      </c>
      <c r="I110" s="225"/>
      <c r="J110" s="221"/>
      <c r="K110" s="221"/>
      <c r="L110" s="226"/>
      <c r="M110" s="227"/>
      <c r="N110" s="228"/>
      <c r="O110" s="228"/>
      <c r="P110" s="228"/>
      <c r="Q110" s="228"/>
      <c r="R110" s="228"/>
      <c r="S110" s="228"/>
      <c r="T110" s="229"/>
      <c r="AT110" s="230" t="s">
        <v>260</v>
      </c>
      <c r="AU110" s="230" t="s">
        <v>89</v>
      </c>
      <c r="AV110" s="11" t="s">
        <v>89</v>
      </c>
      <c r="AW110" s="11" t="s">
        <v>43</v>
      </c>
      <c r="AX110" s="11" t="s">
        <v>80</v>
      </c>
      <c r="AY110" s="230" t="s">
        <v>159</v>
      </c>
    </row>
    <row r="111" spans="2:65" s="11" customFormat="1" ht="13.5">
      <c r="B111" s="220"/>
      <c r="C111" s="221"/>
      <c r="D111" s="194" t="s">
        <v>260</v>
      </c>
      <c r="E111" s="222" t="s">
        <v>22</v>
      </c>
      <c r="F111" s="223" t="s">
        <v>1007</v>
      </c>
      <c r="G111" s="221"/>
      <c r="H111" s="224">
        <v>31</v>
      </c>
      <c r="I111" s="225"/>
      <c r="J111" s="221"/>
      <c r="K111" s="221"/>
      <c r="L111" s="226"/>
      <c r="M111" s="227"/>
      <c r="N111" s="228"/>
      <c r="O111" s="228"/>
      <c r="P111" s="228"/>
      <c r="Q111" s="228"/>
      <c r="R111" s="228"/>
      <c r="S111" s="228"/>
      <c r="T111" s="229"/>
      <c r="AT111" s="230" t="s">
        <v>260</v>
      </c>
      <c r="AU111" s="230" t="s">
        <v>89</v>
      </c>
      <c r="AV111" s="11" t="s">
        <v>89</v>
      </c>
      <c r="AW111" s="11" t="s">
        <v>43</v>
      </c>
      <c r="AX111" s="11" t="s">
        <v>80</v>
      </c>
      <c r="AY111" s="230" t="s">
        <v>159</v>
      </c>
    </row>
    <row r="112" spans="2:65" s="12" customFormat="1" ht="13.5">
      <c r="B112" s="231"/>
      <c r="C112" s="232"/>
      <c r="D112" s="197" t="s">
        <v>260</v>
      </c>
      <c r="E112" s="233" t="s">
        <v>22</v>
      </c>
      <c r="F112" s="234" t="s">
        <v>266</v>
      </c>
      <c r="G112" s="232"/>
      <c r="H112" s="235">
        <v>57</v>
      </c>
      <c r="I112" s="236"/>
      <c r="J112" s="232"/>
      <c r="K112" s="232"/>
      <c r="L112" s="237"/>
      <c r="M112" s="238"/>
      <c r="N112" s="239"/>
      <c r="O112" s="239"/>
      <c r="P112" s="239"/>
      <c r="Q112" s="239"/>
      <c r="R112" s="239"/>
      <c r="S112" s="239"/>
      <c r="T112" s="240"/>
      <c r="AT112" s="241" t="s">
        <v>260</v>
      </c>
      <c r="AU112" s="241" t="s">
        <v>89</v>
      </c>
      <c r="AV112" s="12" t="s">
        <v>165</v>
      </c>
      <c r="AW112" s="12" t="s">
        <v>43</v>
      </c>
      <c r="AX112" s="12" t="s">
        <v>24</v>
      </c>
      <c r="AY112" s="241" t="s">
        <v>159</v>
      </c>
    </row>
    <row r="113" spans="2:65" s="1" customFormat="1" ht="31.5" customHeight="1">
      <c r="B113" s="40"/>
      <c r="C113" s="182" t="s">
        <v>29</v>
      </c>
      <c r="D113" s="182" t="s">
        <v>160</v>
      </c>
      <c r="E113" s="183" t="s">
        <v>1008</v>
      </c>
      <c r="F113" s="184" t="s">
        <v>1009</v>
      </c>
      <c r="G113" s="185" t="s">
        <v>177</v>
      </c>
      <c r="H113" s="186">
        <v>2309</v>
      </c>
      <c r="I113" s="187"/>
      <c r="J113" s="188">
        <f>ROUND(I113*H113,2)</f>
        <v>0</v>
      </c>
      <c r="K113" s="184" t="s">
        <v>164</v>
      </c>
      <c r="L113" s="60"/>
      <c r="M113" s="189" t="s">
        <v>22</v>
      </c>
      <c r="N113" s="190" t="s">
        <v>51</v>
      </c>
      <c r="O113" s="41"/>
      <c r="P113" s="191">
        <f>O113*H113</f>
        <v>0</v>
      </c>
      <c r="Q113" s="191">
        <v>3.8000000000000002E-4</v>
      </c>
      <c r="R113" s="191">
        <f>Q113*H113</f>
        <v>0.87742000000000009</v>
      </c>
      <c r="S113" s="191">
        <v>0</v>
      </c>
      <c r="T113" s="192">
        <f>S113*H113</f>
        <v>0</v>
      </c>
      <c r="AR113" s="23" t="s">
        <v>165</v>
      </c>
      <c r="AT113" s="23" t="s">
        <v>160</v>
      </c>
      <c r="AU113" s="23" t="s">
        <v>89</v>
      </c>
      <c r="AY113" s="23" t="s">
        <v>159</v>
      </c>
      <c r="BE113" s="193">
        <f>IF(N113="základní",J113,0)</f>
        <v>0</v>
      </c>
      <c r="BF113" s="193">
        <f>IF(N113="snížená",J113,0)</f>
        <v>0</v>
      </c>
      <c r="BG113" s="193">
        <f>IF(N113="zákl. přenesená",J113,0)</f>
        <v>0</v>
      </c>
      <c r="BH113" s="193">
        <f>IF(N113="sníž. přenesená",J113,0)</f>
        <v>0</v>
      </c>
      <c r="BI113" s="193">
        <f>IF(N113="nulová",J113,0)</f>
        <v>0</v>
      </c>
      <c r="BJ113" s="23" t="s">
        <v>24</v>
      </c>
      <c r="BK113" s="193">
        <f>ROUND(I113*H113,2)</f>
        <v>0</v>
      </c>
      <c r="BL113" s="23" t="s">
        <v>165</v>
      </c>
      <c r="BM113" s="23" t="s">
        <v>1081</v>
      </c>
    </row>
    <row r="114" spans="2:65" s="1" customFormat="1" ht="108">
      <c r="B114" s="40"/>
      <c r="C114" s="62"/>
      <c r="D114" s="194" t="s">
        <v>166</v>
      </c>
      <c r="E114" s="62"/>
      <c r="F114" s="195" t="s">
        <v>997</v>
      </c>
      <c r="G114" s="62"/>
      <c r="H114" s="62"/>
      <c r="I114" s="155"/>
      <c r="J114" s="62"/>
      <c r="K114" s="62"/>
      <c r="L114" s="60"/>
      <c r="M114" s="196"/>
      <c r="N114" s="41"/>
      <c r="O114" s="41"/>
      <c r="P114" s="41"/>
      <c r="Q114" s="41"/>
      <c r="R114" s="41"/>
      <c r="S114" s="41"/>
      <c r="T114" s="77"/>
      <c r="AT114" s="23" t="s">
        <v>166</v>
      </c>
      <c r="AU114" s="23" t="s">
        <v>89</v>
      </c>
    </row>
    <row r="115" spans="2:65" s="10" customFormat="1" ht="13.5">
      <c r="B115" s="209"/>
      <c r="C115" s="210"/>
      <c r="D115" s="194" t="s">
        <v>260</v>
      </c>
      <c r="E115" s="211" t="s">
        <v>22</v>
      </c>
      <c r="F115" s="212" t="s">
        <v>1078</v>
      </c>
      <c r="G115" s="210"/>
      <c r="H115" s="213" t="s">
        <v>22</v>
      </c>
      <c r="I115" s="214"/>
      <c r="J115" s="210"/>
      <c r="K115" s="210"/>
      <c r="L115" s="215"/>
      <c r="M115" s="216"/>
      <c r="N115" s="217"/>
      <c r="O115" s="217"/>
      <c r="P115" s="217"/>
      <c r="Q115" s="217"/>
      <c r="R115" s="217"/>
      <c r="S115" s="217"/>
      <c r="T115" s="218"/>
      <c r="AT115" s="219" t="s">
        <v>260</v>
      </c>
      <c r="AU115" s="219" t="s">
        <v>89</v>
      </c>
      <c r="AV115" s="10" t="s">
        <v>24</v>
      </c>
      <c r="AW115" s="10" t="s">
        <v>43</v>
      </c>
      <c r="AX115" s="10" t="s">
        <v>80</v>
      </c>
      <c r="AY115" s="219" t="s">
        <v>159</v>
      </c>
    </row>
    <row r="116" spans="2:65" s="11" customFormat="1" ht="13.5">
      <c r="B116" s="220"/>
      <c r="C116" s="221"/>
      <c r="D116" s="194" t="s">
        <v>260</v>
      </c>
      <c r="E116" s="222" t="s">
        <v>22</v>
      </c>
      <c r="F116" s="223" t="s">
        <v>1082</v>
      </c>
      <c r="G116" s="221"/>
      <c r="H116" s="224">
        <v>2298</v>
      </c>
      <c r="I116" s="225"/>
      <c r="J116" s="221"/>
      <c r="K116" s="221"/>
      <c r="L116" s="226"/>
      <c r="M116" s="227"/>
      <c r="N116" s="228"/>
      <c r="O116" s="228"/>
      <c r="P116" s="228"/>
      <c r="Q116" s="228"/>
      <c r="R116" s="228"/>
      <c r="S116" s="228"/>
      <c r="T116" s="229"/>
      <c r="AT116" s="230" t="s">
        <v>260</v>
      </c>
      <c r="AU116" s="230" t="s">
        <v>89</v>
      </c>
      <c r="AV116" s="11" t="s">
        <v>89</v>
      </c>
      <c r="AW116" s="11" t="s">
        <v>43</v>
      </c>
      <c r="AX116" s="11" t="s">
        <v>80</v>
      </c>
      <c r="AY116" s="230" t="s">
        <v>159</v>
      </c>
    </row>
    <row r="117" spans="2:65" s="11" customFormat="1" ht="13.5">
      <c r="B117" s="220"/>
      <c r="C117" s="221"/>
      <c r="D117" s="194" t="s">
        <v>260</v>
      </c>
      <c r="E117" s="222" t="s">
        <v>22</v>
      </c>
      <c r="F117" s="223" t="s">
        <v>1083</v>
      </c>
      <c r="G117" s="221"/>
      <c r="H117" s="224">
        <v>11</v>
      </c>
      <c r="I117" s="225"/>
      <c r="J117" s="221"/>
      <c r="K117" s="221"/>
      <c r="L117" s="226"/>
      <c r="M117" s="227"/>
      <c r="N117" s="228"/>
      <c r="O117" s="228"/>
      <c r="P117" s="228"/>
      <c r="Q117" s="228"/>
      <c r="R117" s="228"/>
      <c r="S117" s="228"/>
      <c r="T117" s="229"/>
      <c r="AT117" s="230" t="s">
        <v>260</v>
      </c>
      <c r="AU117" s="230" t="s">
        <v>89</v>
      </c>
      <c r="AV117" s="11" t="s">
        <v>89</v>
      </c>
      <c r="AW117" s="11" t="s">
        <v>43</v>
      </c>
      <c r="AX117" s="11" t="s">
        <v>80</v>
      </c>
      <c r="AY117" s="230" t="s">
        <v>159</v>
      </c>
    </row>
    <row r="118" spans="2:65" s="12" customFormat="1" ht="13.5">
      <c r="B118" s="231"/>
      <c r="C118" s="232"/>
      <c r="D118" s="197" t="s">
        <v>260</v>
      </c>
      <c r="E118" s="233" t="s">
        <v>22</v>
      </c>
      <c r="F118" s="234" t="s">
        <v>266</v>
      </c>
      <c r="G118" s="232"/>
      <c r="H118" s="235">
        <v>2309</v>
      </c>
      <c r="I118" s="236"/>
      <c r="J118" s="232"/>
      <c r="K118" s="232"/>
      <c r="L118" s="237"/>
      <c r="M118" s="238"/>
      <c r="N118" s="239"/>
      <c r="O118" s="239"/>
      <c r="P118" s="239"/>
      <c r="Q118" s="239"/>
      <c r="R118" s="239"/>
      <c r="S118" s="239"/>
      <c r="T118" s="240"/>
      <c r="AT118" s="241" t="s">
        <v>260</v>
      </c>
      <c r="AU118" s="241" t="s">
        <v>89</v>
      </c>
      <c r="AV118" s="12" t="s">
        <v>165</v>
      </c>
      <c r="AW118" s="12" t="s">
        <v>43</v>
      </c>
      <c r="AX118" s="12" t="s">
        <v>24</v>
      </c>
      <c r="AY118" s="241" t="s">
        <v>159</v>
      </c>
    </row>
    <row r="119" spans="2:65" s="1" customFormat="1" ht="31.5" customHeight="1">
      <c r="B119" s="40"/>
      <c r="C119" s="182" t="s">
        <v>214</v>
      </c>
      <c r="D119" s="182" t="s">
        <v>160</v>
      </c>
      <c r="E119" s="183" t="s">
        <v>1013</v>
      </c>
      <c r="F119" s="184" t="s">
        <v>1014</v>
      </c>
      <c r="G119" s="185" t="s">
        <v>163</v>
      </c>
      <c r="H119" s="186">
        <v>798.6</v>
      </c>
      <c r="I119" s="187"/>
      <c r="J119" s="188">
        <f>ROUND(I119*H119,2)</f>
        <v>0</v>
      </c>
      <c r="K119" s="184" t="s">
        <v>164</v>
      </c>
      <c r="L119" s="60"/>
      <c r="M119" s="189" t="s">
        <v>22</v>
      </c>
      <c r="N119" s="190" t="s">
        <v>51</v>
      </c>
      <c r="O119" s="41"/>
      <c r="P119" s="191">
        <f>O119*H119</f>
        <v>0</v>
      </c>
      <c r="Q119" s="191">
        <v>2.5999999999999999E-3</v>
      </c>
      <c r="R119" s="191">
        <f>Q119*H119</f>
        <v>2.0763599999999998</v>
      </c>
      <c r="S119" s="191">
        <v>0</v>
      </c>
      <c r="T119" s="192">
        <f>S119*H119</f>
        <v>0</v>
      </c>
      <c r="AR119" s="23" t="s">
        <v>165</v>
      </c>
      <c r="AT119" s="23" t="s">
        <v>160</v>
      </c>
      <c r="AU119" s="23" t="s">
        <v>89</v>
      </c>
      <c r="AY119" s="23" t="s">
        <v>159</v>
      </c>
      <c r="BE119" s="193">
        <f>IF(N119="základní",J119,0)</f>
        <v>0</v>
      </c>
      <c r="BF119" s="193">
        <f>IF(N119="snížená",J119,0)</f>
        <v>0</v>
      </c>
      <c r="BG119" s="193">
        <f>IF(N119="zákl. přenesená",J119,0)</f>
        <v>0</v>
      </c>
      <c r="BH119" s="193">
        <f>IF(N119="sníž. přenesená",J119,0)</f>
        <v>0</v>
      </c>
      <c r="BI119" s="193">
        <f>IF(N119="nulová",J119,0)</f>
        <v>0</v>
      </c>
      <c r="BJ119" s="23" t="s">
        <v>24</v>
      </c>
      <c r="BK119" s="193">
        <f>ROUND(I119*H119,2)</f>
        <v>0</v>
      </c>
      <c r="BL119" s="23" t="s">
        <v>165</v>
      </c>
      <c r="BM119" s="23" t="s">
        <v>1084</v>
      </c>
    </row>
    <row r="120" spans="2:65" s="1" customFormat="1" ht="108">
      <c r="B120" s="40"/>
      <c r="C120" s="62"/>
      <c r="D120" s="194" t="s">
        <v>166</v>
      </c>
      <c r="E120" s="62"/>
      <c r="F120" s="195" t="s">
        <v>997</v>
      </c>
      <c r="G120" s="62"/>
      <c r="H120" s="62"/>
      <c r="I120" s="155"/>
      <c r="J120" s="62"/>
      <c r="K120" s="62"/>
      <c r="L120" s="60"/>
      <c r="M120" s="196"/>
      <c r="N120" s="41"/>
      <c r="O120" s="41"/>
      <c r="P120" s="41"/>
      <c r="Q120" s="41"/>
      <c r="R120" s="41"/>
      <c r="S120" s="41"/>
      <c r="T120" s="77"/>
      <c r="AT120" s="23" t="s">
        <v>166</v>
      </c>
      <c r="AU120" s="23" t="s">
        <v>89</v>
      </c>
    </row>
    <row r="121" spans="2:65" s="10" customFormat="1" ht="13.5">
      <c r="B121" s="209"/>
      <c r="C121" s="210"/>
      <c r="D121" s="194" t="s">
        <v>260</v>
      </c>
      <c r="E121" s="211" t="s">
        <v>22</v>
      </c>
      <c r="F121" s="212" t="s">
        <v>1078</v>
      </c>
      <c r="G121" s="210"/>
      <c r="H121" s="213" t="s">
        <v>22</v>
      </c>
      <c r="I121" s="214"/>
      <c r="J121" s="210"/>
      <c r="K121" s="210"/>
      <c r="L121" s="215"/>
      <c r="M121" s="216"/>
      <c r="N121" s="217"/>
      <c r="O121" s="217"/>
      <c r="P121" s="217"/>
      <c r="Q121" s="217"/>
      <c r="R121" s="217"/>
      <c r="S121" s="217"/>
      <c r="T121" s="218"/>
      <c r="AT121" s="219" t="s">
        <v>260</v>
      </c>
      <c r="AU121" s="219" t="s">
        <v>89</v>
      </c>
      <c r="AV121" s="10" t="s">
        <v>24</v>
      </c>
      <c r="AW121" s="10" t="s">
        <v>43</v>
      </c>
      <c r="AX121" s="10" t="s">
        <v>80</v>
      </c>
      <c r="AY121" s="219" t="s">
        <v>159</v>
      </c>
    </row>
    <row r="122" spans="2:65" s="11" customFormat="1" ht="13.5">
      <c r="B122" s="220"/>
      <c r="C122" s="221"/>
      <c r="D122" s="194" t="s">
        <v>260</v>
      </c>
      <c r="E122" s="222" t="s">
        <v>22</v>
      </c>
      <c r="F122" s="223" t="s">
        <v>1085</v>
      </c>
      <c r="G122" s="221"/>
      <c r="H122" s="224">
        <v>3.6</v>
      </c>
      <c r="I122" s="225"/>
      <c r="J122" s="221"/>
      <c r="K122" s="221"/>
      <c r="L122" s="226"/>
      <c r="M122" s="227"/>
      <c r="N122" s="228"/>
      <c r="O122" s="228"/>
      <c r="P122" s="228"/>
      <c r="Q122" s="228"/>
      <c r="R122" s="228"/>
      <c r="S122" s="228"/>
      <c r="T122" s="229"/>
      <c r="AT122" s="230" t="s">
        <v>260</v>
      </c>
      <c r="AU122" s="230" t="s">
        <v>89</v>
      </c>
      <c r="AV122" s="11" t="s">
        <v>89</v>
      </c>
      <c r="AW122" s="11" t="s">
        <v>43</v>
      </c>
      <c r="AX122" s="11" t="s">
        <v>80</v>
      </c>
      <c r="AY122" s="230" t="s">
        <v>159</v>
      </c>
    </row>
    <row r="123" spans="2:65" s="11" customFormat="1" ht="13.5">
      <c r="B123" s="220"/>
      <c r="C123" s="221"/>
      <c r="D123" s="194" t="s">
        <v>260</v>
      </c>
      <c r="E123" s="222" t="s">
        <v>22</v>
      </c>
      <c r="F123" s="223" t="s">
        <v>1086</v>
      </c>
      <c r="G123" s="221"/>
      <c r="H123" s="224">
        <v>210</v>
      </c>
      <c r="I123" s="225"/>
      <c r="J123" s="221"/>
      <c r="K123" s="221"/>
      <c r="L123" s="226"/>
      <c r="M123" s="227"/>
      <c r="N123" s="228"/>
      <c r="O123" s="228"/>
      <c r="P123" s="228"/>
      <c r="Q123" s="228"/>
      <c r="R123" s="228"/>
      <c r="S123" s="228"/>
      <c r="T123" s="229"/>
      <c r="AT123" s="230" t="s">
        <v>260</v>
      </c>
      <c r="AU123" s="230" t="s">
        <v>89</v>
      </c>
      <c r="AV123" s="11" t="s">
        <v>89</v>
      </c>
      <c r="AW123" s="11" t="s">
        <v>43</v>
      </c>
      <c r="AX123" s="11" t="s">
        <v>80</v>
      </c>
      <c r="AY123" s="230" t="s">
        <v>159</v>
      </c>
    </row>
    <row r="124" spans="2:65" s="11" customFormat="1" ht="13.5">
      <c r="B124" s="220"/>
      <c r="C124" s="221"/>
      <c r="D124" s="194" t="s">
        <v>260</v>
      </c>
      <c r="E124" s="222" t="s">
        <v>22</v>
      </c>
      <c r="F124" s="223" t="s">
        <v>1087</v>
      </c>
      <c r="G124" s="221"/>
      <c r="H124" s="224">
        <v>1.8</v>
      </c>
      <c r="I124" s="225"/>
      <c r="J124" s="221"/>
      <c r="K124" s="221"/>
      <c r="L124" s="226"/>
      <c r="M124" s="227"/>
      <c r="N124" s="228"/>
      <c r="O124" s="228"/>
      <c r="P124" s="228"/>
      <c r="Q124" s="228"/>
      <c r="R124" s="228"/>
      <c r="S124" s="228"/>
      <c r="T124" s="229"/>
      <c r="AT124" s="230" t="s">
        <v>260</v>
      </c>
      <c r="AU124" s="230" t="s">
        <v>89</v>
      </c>
      <c r="AV124" s="11" t="s">
        <v>89</v>
      </c>
      <c r="AW124" s="11" t="s">
        <v>43</v>
      </c>
      <c r="AX124" s="11" t="s">
        <v>80</v>
      </c>
      <c r="AY124" s="230" t="s">
        <v>159</v>
      </c>
    </row>
    <row r="125" spans="2:65" s="11" customFormat="1" ht="13.5">
      <c r="B125" s="220"/>
      <c r="C125" s="221"/>
      <c r="D125" s="194" t="s">
        <v>260</v>
      </c>
      <c r="E125" s="222" t="s">
        <v>22</v>
      </c>
      <c r="F125" s="223" t="s">
        <v>1088</v>
      </c>
      <c r="G125" s="221"/>
      <c r="H125" s="224">
        <v>27.7</v>
      </c>
      <c r="I125" s="225"/>
      <c r="J125" s="221"/>
      <c r="K125" s="221"/>
      <c r="L125" s="226"/>
      <c r="M125" s="227"/>
      <c r="N125" s="228"/>
      <c r="O125" s="228"/>
      <c r="P125" s="228"/>
      <c r="Q125" s="228"/>
      <c r="R125" s="228"/>
      <c r="S125" s="228"/>
      <c r="T125" s="229"/>
      <c r="AT125" s="230" t="s">
        <v>260</v>
      </c>
      <c r="AU125" s="230" t="s">
        <v>89</v>
      </c>
      <c r="AV125" s="11" t="s">
        <v>89</v>
      </c>
      <c r="AW125" s="11" t="s">
        <v>43</v>
      </c>
      <c r="AX125" s="11" t="s">
        <v>80</v>
      </c>
      <c r="AY125" s="230" t="s">
        <v>159</v>
      </c>
    </row>
    <row r="126" spans="2:65" s="11" customFormat="1" ht="13.5">
      <c r="B126" s="220"/>
      <c r="C126" s="221"/>
      <c r="D126" s="194" t="s">
        <v>260</v>
      </c>
      <c r="E126" s="222" t="s">
        <v>22</v>
      </c>
      <c r="F126" s="223" t="s">
        <v>1089</v>
      </c>
      <c r="G126" s="221"/>
      <c r="H126" s="224">
        <v>13.5</v>
      </c>
      <c r="I126" s="225"/>
      <c r="J126" s="221"/>
      <c r="K126" s="221"/>
      <c r="L126" s="226"/>
      <c r="M126" s="227"/>
      <c r="N126" s="228"/>
      <c r="O126" s="228"/>
      <c r="P126" s="228"/>
      <c r="Q126" s="228"/>
      <c r="R126" s="228"/>
      <c r="S126" s="228"/>
      <c r="T126" s="229"/>
      <c r="AT126" s="230" t="s">
        <v>260</v>
      </c>
      <c r="AU126" s="230" t="s">
        <v>89</v>
      </c>
      <c r="AV126" s="11" t="s">
        <v>89</v>
      </c>
      <c r="AW126" s="11" t="s">
        <v>43</v>
      </c>
      <c r="AX126" s="11" t="s">
        <v>80</v>
      </c>
      <c r="AY126" s="230" t="s">
        <v>159</v>
      </c>
    </row>
    <row r="127" spans="2:65" s="11" customFormat="1" ht="13.5">
      <c r="B127" s="220"/>
      <c r="C127" s="221"/>
      <c r="D127" s="194" t="s">
        <v>260</v>
      </c>
      <c r="E127" s="222" t="s">
        <v>22</v>
      </c>
      <c r="F127" s="223" t="s">
        <v>1090</v>
      </c>
      <c r="G127" s="221"/>
      <c r="H127" s="224">
        <v>531</v>
      </c>
      <c r="I127" s="225"/>
      <c r="J127" s="221"/>
      <c r="K127" s="221"/>
      <c r="L127" s="226"/>
      <c r="M127" s="227"/>
      <c r="N127" s="228"/>
      <c r="O127" s="228"/>
      <c r="P127" s="228"/>
      <c r="Q127" s="228"/>
      <c r="R127" s="228"/>
      <c r="S127" s="228"/>
      <c r="T127" s="229"/>
      <c r="AT127" s="230" t="s">
        <v>260</v>
      </c>
      <c r="AU127" s="230" t="s">
        <v>89</v>
      </c>
      <c r="AV127" s="11" t="s">
        <v>89</v>
      </c>
      <c r="AW127" s="11" t="s">
        <v>43</v>
      </c>
      <c r="AX127" s="11" t="s">
        <v>80</v>
      </c>
      <c r="AY127" s="230" t="s">
        <v>159</v>
      </c>
    </row>
    <row r="128" spans="2:65" s="11" customFormat="1" ht="13.5">
      <c r="B128" s="220"/>
      <c r="C128" s="221"/>
      <c r="D128" s="194" t="s">
        <v>260</v>
      </c>
      <c r="E128" s="222" t="s">
        <v>22</v>
      </c>
      <c r="F128" s="223" t="s">
        <v>1091</v>
      </c>
      <c r="G128" s="221"/>
      <c r="H128" s="224">
        <v>11</v>
      </c>
      <c r="I128" s="225"/>
      <c r="J128" s="221"/>
      <c r="K128" s="221"/>
      <c r="L128" s="226"/>
      <c r="M128" s="227"/>
      <c r="N128" s="228"/>
      <c r="O128" s="228"/>
      <c r="P128" s="228"/>
      <c r="Q128" s="228"/>
      <c r="R128" s="228"/>
      <c r="S128" s="228"/>
      <c r="T128" s="229"/>
      <c r="AT128" s="230" t="s">
        <v>260</v>
      </c>
      <c r="AU128" s="230" t="s">
        <v>89</v>
      </c>
      <c r="AV128" s="11" t="s">
        <v>89</v>
      </c>
      <c r="AW128" s="11" t="s">
        <v>43</v>
      </c>
      <c r="AX128" s="11" t="s">
        <v>80</v>
      </c>
      <c r="AY128" s="230" t="s">
        <v>159</v>
      </c>
    </row>
    <row r="129" spans="2:65" s="12" customFormat="1" ht="13.5">
      <c r="B129" s="231"/>
      <c r="C129" s="232"/>
      <c r="D129" s="197" t="s">
        <v>260</v>
      </c>
      <c r="E129" s="233" t="s">
        <v>22</v>
      </c>
      <c r="F129" s="234" t="s">
        <v>266</v>
      </c>
      <c r="G129" s="232"/>
      <c r="H129" s="235">
        <v>798.6</v>
      </c>
      <c r="I129" s="236"/>
      <c r="J129" s="232"/>
      <c r="K129" s="232"/>
      <c r="L129" s="237"/>
      <c r="M129" s="238"/>
      <c r="N129" s="239"/>
      <c r="O129" s="239"/>
      <c r="P129" s="239"/>
      <c r="Q129" s="239"/>
      <c r="R129" s="239"/>
      <c r="S129" s="239"/>
      <c r="T129" s="240"/>
      <c r="AT129" s="241" t="s">
        <v>260</v>
      </c>
      <c r="AU129" s="241" t="s">
        <v>89</v>
      </c>
      <c r="AV129" s="12" t="s">
        <v>165</v>
      </c>
      <c r="AW129" s="12" t="s">
        <v>43</v>
      </c>
      <c r="AX129" s="12" t="s">
        <v>24</v>
      </c>
      <c r="AY129" s="241" t="s">
        <v>159</v>
      </c>
    </row>
    <row r="130" spans="2:65" s="1" customFormat="1" ht="31.5" customHeight="1">
      <c r="B130" s="40"/>
      <c r="C130" s="182" t="s">
        <v>190</v>
      </c>
      <c r="D130" s="182" t="s">
        <v>160</v>
      </c>
      <c r="E130" s="183" t="s">
        <v>1019</v>
      </c>
      <c r="F130" s="184" t="s">
        <v>1020</v>
      </c>
      <c r="G130" s="185" t="s">
        <v>163</v>
      </c>
      <c r="H130" s="186">
        <v>16.8</v>
      </c>
      <c r="I130" s="187"/>
      <c r="J130" s="188">
        <f>ROUND(I130*H130,2)</f>
        <v>0</v>
      </c>
      <c r="K130" s="184" t="s">
        <v>164</v>
      </c>
      <c r="L130" s="60"/>
      <c r="M130" s="189" t="s">
        <v>22</v>
      </c>
      <c r="N130" s="190" t="s">
        <v>51</v>
      </c>
      <c r="O130" s="41"/>
      <c r="P130" s="191">
        <f>O130*H130</f>
        <v>0</v>
      </c>
      <c r="Q130" s="191">
        <v>2.5999999999999999E-3</v>
      </c>
      <c r="R130" s="191">
        <f>Q130*H130</f>
        <v>4.3679999999999997E-2</v>
      </c>
      <c r="S130" s="191">
        <v>0</v>
      </c>
      <c r="T130" s="192">
        <f>S130*H130</f>
        <v>0</v>
      </c>
      <c r="AR130" s="23" t="s">
        <v>165</v>
      </c>
      <c r="AT130" s="23" t="s">
        <v>160</v>
      </c>
      <c r="AU130" s="23" t="s">
        <v>89</v>
      </c>
      <c r="AY130" s="23" t="s">
        <v>159</v>
      </c>
      <c r="BE130" s="193">
        <f>IF(N130="základní",J130,0)</f>
        <v>0</v>
      </c>
      <c r="BF130" s="193">
        <f>IF(N130="snížená",J130,0)</f>
        <v>0</v>
      </c>
      <c r="BG130" s="193">
        <f>IF(N130="zákl. přenesená",J130,0)</f>
        <v>0</v>
      </c>
      <c r="BH130" s="193">
        <f>IF(N130="sníž. přenesená",J130,0)</f>
        <v>0</v>
      </c>
      <c r="BI130" s="193">
        <f>IF(N130="nulová",J130,0)</f>
        <v>0</v>
      </c>
      <c r="BJ130" s="23" t="s">
        <v>24</v>
      </c>
      <c r="BK130" s="193">
        <f>ROUND(I130*H130,2)</f>
        <v>0</v>
      </c>
      <c r="BL130" s="23" t="s">
        <v>165</v>
      </c>
      <c r="BM130" s="23" t="s">
        <v>1092</v>
      </c>
    </row>
    <row r="131" spans="2:65" s="1" customFormat="1" ht="108">
      <c r="B131" s="40"/>
      <c r="C131" s="62"/>
      <c r="D131" s="194" t="s">
        <v>166</v>
      </c>
      <c r="E131" s="62"/>
      <c r="F131" s="195" t="s">
        <v>997</v>
      </c>
      <c r="G131" s="62"/>
      <c r="H131" s="62"/>
      <c r="I131" s="155"/>
      <c r="J131" s="62"/>
      <c r="K131" s="62"/>
      <c r="L131" s="60"/>
      <c r="M131" s="196"/>
      <c r="N131" s="41"/>
      <c r="O131" s="41"/>
      <c r="P131" s="41"/>
      <c r="Q131" s="41"/>
      <c r="R131" s="41"/>
      <c r="S131" s="41"/>
      <c r="T131" s="77"/>
      <c r="AT131" s="23" t="s">
        <v>166</v>
      </c>
      <c r="AU131" s="23" t="s">
        <v>89</v>
      </c>
    </row>
    <row r="132" spans="2:65" s="10" customFormat="1" ht="13.5">
      <c r="B132" s="209"/>
      <c r="C132" s="210"/>
      <c r="D132" s="194" t="s">
        <v>260</v>
      </c>
      <c r="E132" s="211" t="s">
        <v>22</v>
      </c>
      <c r="F132" s="212" t="s">
        <v>1078</v>
      </c>
      <c r="G132" s="210"/>
      <c r="H132" s="213" t="s">
        <v>22</v>
      </c>
      <c r="I132" s="214"/>
      <c r="J132" s="210"/>
      <c r="K132" s="210"/>
      <c r="L132" s="215"/>
      <c r="M132" s="216"/>
      <c r="N132" s="217"/>
      <c r="O132" s="217"/>
      <c r="P132" s="217"/>
      <c r="Q132" s="217"/>
      <c r="R132" s="217"/>
      <c r="S132" s="217"/>
      <c r="T132" s="218"/>
      <c r="AT132" s="219" t="s">
        <v>260</v>
      </c>
      <c r="AU132" s="219" t="s">
        <v>89</v>
      </c>
      <c r="AV132" s="10" t="s">
        <v>24</v>
      </c>
      <c r="AW132" s="10" t="s">
        <v>43</v>
      </c>
      <c r="AX132" s="10" t="s">
        <v>80</v>
      </c>
      <c r="AY132" s="219" t="s">
        <v>159</v>
      </c>
    </row>
    <row r="133" spans="2:65" s="11" customFormat="1" ht="13.5">
      <c r="B133" s="220"/>
      <c r="C133" s="221"/>
      <c r="D133" s="194" t="s">
        <v>260</v>
      </c>
      <c r="E133" s="222" t="s">
        <v>22</v>
      </c>
      <c r="F133" s="223" t="s">
        <v>1093</v>
      </c>
      <c r="G133" s="221"/>
      <c r="H133" s="224">
        <v>14.3</v>
      </c>
      <c r="I133" s="225"/>
      <c r="J133" s="221"/>
      <c r="K133" s="221"/>
      <c r="L133" s="226"/>
      <c r="M133" s="227"/>
      <c r="N133" s="228"/>
      <c r="O133" s="228"/>
      <c r="P133" s="228"/>
      <c r="Q133" s="228"/>
      <c r="R133" s="228"/>
      <c r="S133" s="228"/>
      <c r="T133" s="229"/>
      <c r="AT133" s="230" t="s">
        <v>260</v>
      </c>
      <c r="AU133" s="230" t="s">
        <v>89</v>
      </c>
      <c r="AV133" s="11" t="s">
        <v>89</v>
      </c>
      <c r="AW133" s="11" t="s">
        <v>43</v>
      </c>
      <c r="AX133" s="11" t="s">
        <v>80</v>
      </c>
      <c r="AY133" s="230" t="s">
        <v>159</v>
      </c>
    </row>
    <row r="134" spans="2:65" s="11" customFormat="1" ht="13.5">
      <c r="B134" s="220"/>
      <c r="C134" s="221"/>
      <c r="D134" s="194" t="s">
        <v>260</v>
      </c>
      <c r="E134" s="222" t="s">
        <v>22</v>
      </c>
      <c r="F134" s="223" t="s">
        <v>1023</v>
      </c>
      <c r="G134" s="221"/>
      <c r="H134" s="224">
        <v>2.5</v>
      </c>
      <c r="I134" s="225"/>
      <c r="J134" s="221"/>
      <c r="K134" s="221"/>
      <c r="L134" s="226"/>
      <c r="M134" s="227"/>
      <c r="N134" s="228"/>
      <c r="O134" s="228"/>
      <c r="P134" s="228"/>
      <c r="Q134" s="228"/>
      <c r="R134" s="228"/>
      <c r="S134" s="228"/>
      <c r="T134" s="229"/>
      <c r="AT134" s="230" t="s">
        <v>260</v>
      </c>
      <c r="AU134" s="230" t="s">
        <v>89</v>
      </c>
      <c r="AV134" s="11" t="s">
        <v>89</v>
      </c>
      <c r="AW134" s="11" t="s">
        <v>43</v>
      </c>
      <c r="AX134" s="11" t="s">
        <v>80</v>
      </c>
      <c r="AY134" s="230" t="s">
        <v>159</v>
      </c>
    </row>
    <row r="135" spans="2:65" s="12" customFormat="1" ht="13.5">
      <c r="B135" s="231"/>
      <c r="C135" s="232"/>
      <c r="D135" s="197" t="s">
        <v>260</v>
      </c>
      <c r="E135" s="233" t="s">
        <v>22</v>
      </c>
      <c r="F135" s="234" t="s">
        <v>266</v>
      </c>
      <c r="G135" s="232"/>
      <c r="H135" s="235">
        <v>16.8</v>
      </c>
      <c r="I135" s="236"/>
      <c r="J135" s="232"/>
      <c r="K135" s="232"/>
      <c r="L135" s="237"/>
      <c r="M135" s="238"/>
      <c r="N135" s="239"/>
      <c r="O135" s="239"/>
      <c r="P135" s="239"/>
      <c r="Q135" s="239"/>
      <c r="R135" s="239"/>
      <c r="S135" s="239"/>
      <c r="T135" s="240"/>
      <c r="AT135" s="241" t="s">
        <v>260</v>
      </c>
      <c r="AU135" s="241" t="s">
        <v>89</v>
      </c>
      <c r="AV135" s="12" t="s">
        <v>165</v>
      </c>
      <c r="AW135" s="12" t="s">
        <v>43</v>
      </c>
      <c r="AX135" s="12" t="s">
        <v>24</v>
      </c>
      <c r="AY135" s="241" t="s">
        <v>159</v>
      </c>
    </row>
    <row r="136" spans="2:65" s="1" customFormat="1" ht="22.5" customHeight="1">
      <c r="B136" s="40"/>
      <c r="C136" s="182" t="s">
        <v>225</v>
      </c>
      <c r="D136" s="182" t="s">
        <v>160</v>
      </c>
      <c r="E136" s="183" t="s">
        <v>1094</v>
      </c>
      <c r="F136" s="184" t="s">
        <v>1095</v>
      </c>
      <c r="G136" s="185" t="s">
        <v>163</v>
      </c>
      <c r="H136" s="186">
        <v>60</v>
      </c>
      <c r="I136" s="187"/>
      <c r="J136" s="188">
        <f>ROUND(I136*H136,2)</f>
        <v>0</v>
      </c>
      <c r="K136" s="184" t="s">
        <v>22</v>
      </c>
      <c r="L136" s="60"/>
      <c r="M136" s="189" t="s">
        <v>22</v>
      </c>
      <c r="N136" s="190" t="s">
        <v>51</v>
      </c>
      <c r="O136" s="41"/>
      <c r="P136" s="191">
        <f>O136*H136</f>
        <v>0</v>
      </c>
      <c r="Q136" s="191">
        <v>2.5999999999999999E-3</v>
      </c>
      <c r="R136" s="191">
        <f>Q136*H136</f>
        <v>0.156</v>
      </c>
      <c r="S136" s="191">
        <v>0</v>
      </c>
      <c r="T136" s="192">
        <f>S136*H136</f>
        <v>0</v>
      </c>
      <c r="AR136" s="23" t="s">
        <v>165</v>
      </c>
      <c r="AT136" s="23" t="s">
        <v>160</v>
      </c>
      <c r="AU136" s="23" t="s">
        <v>89</v>
      </c>
      <c r="AY136" s="23" t="s">
        <v>159</v>
      </c>
      <c r="BE136" s="193">
        <f>IF(N136="základní",J136,0)</f>
        <v>0</v>
      </c>
      <c r="BF136" s="193">
        <f>IF(N136="snížená",J136,0)</f>
        <v>0</v>
      </c>
      <c r="BG136" s="193">
        <f>IF(N136="zákl. přenesená",J136,0)</f>
        <v>0</v>
      </c>
      <c r="BH136" s="193">
        <f>IF(N136="sníž. přenesená",J136,0)</f>
        <v>0</v>
      </c>
      <c r="BI136" s="193">
        <f>IF(N136="nulová",J136,0)</f>
        <v>0</v>
      </c>
      <c r="BJ136" s="23" t="s">
        <v>24</v>
      </c>
      <c r="BK136" s="193">
        <f>ROUND(I136*H136,2)</f>
        <v>0</v>
      </c>
      <c r="BL136" s="23" t="s">
        <v>165</v>
      </c>
      <c r="BM136" s="23" t="s">
        <v>1096</v>
      </c>
    </row>
    <row r="137" spans="2:65" s="10" customFormat="1" ht="13.5">
      <c r="B137" s="209"/>
      <c r="C137" s="210"/>
      <c r="D137" s="194" t="s">
        <v>260</v>
      </c>
      <c r="E137" s="211" t="s">
        <v>22</v>
      </c>
      <c r="F137" s="212" t="s">
        <v>1078</v>
      </c>
      <c r="G137" s="210"/>
      <c r="H137" s="213" t="s">
        <v>22</v>
      </c>
      <c r="I137" s="214"/>
      <c r="J137" s="210"/>
      <c r="K137" s="210"/>
      <c r="L137" s="215"/>
      <c r="M137" s="216"/>
      <c r="N137" s="217"/>
      <c r="O137" s="217"/>
      <c r="P137" s="217"/>
      <c r="Q137" s="217"/>
      <c r="R137" s="217"/>
      <c r="S137" s="217"/>
      <c r="T137" s="218"/>
      <c r="AT137" s="219" t="s">
        <v>260</v>
      </c>
      <c r="AU137" s="219" t="s">
        <v>89</v>
      </c>
      <c r="AV137" s="10" t="s">
        <v>24</v>
      </c>
      <c r="AW137" s="10" t="s">
        <v>43</v>
      </c>
      <c r="AX137" s="10" t="s">
        <v>80</v>
      </c>
      <c r="AY137" s="219" t="s">
        <v>159</v>
      </c>
    </row>
    <row r="138" spans="2:65" s="11" customFormat="1" ht="13.5">
      <c r="B138" s="220"/>
      <c r="C138" s="221"/>
      <c r="D138" s="197" t="s">
        <v>260</v>
      </c>
      <c r="E138" s="242" t="s">
        <v>22</v>
      </c>
      <c r="F138" s="243" t="s">
        <v>1097</v>
      </c>
      <c r="G138" s="221"/>
      <c r="H138" s="244">
        <v>60</v>
      </c>
      <c r="I138" s="225"/>
      <c r="J138" s="221"/>
      <c r="K138" s="221"/>
      <c r="L138" s="226"/>
      <c r="M138" s="227"/>
      <c r="N138" s="228"/>
      <c r="O138" s="228"/>
      <c r="P138" s="228"/>
      <c r="Q138" s="228"/>
      <c r="R138" s="228"/>
      <c r="S138" s="228"/>
      <c r="T138" s="229"/>
      <c r="AT138" s="230" t="s">
        <v>260</v>
      </c>
      <c r="AU138" s="230" t="s">
        <v>89</v>
      </c>
      <c r="AV138" s="11" t="s">
        <v>89</v>
      </c>
      <c r="AW138" s="11" t="s">
        <v>43</v>
      </c>
      <c r="AX138" s="11" t="s">
        <v>24</v>
      </c>
      <c r="AY138" s="230" t="s">
        <v>159</v>
      </c>
    </row>
    <row r="139" spans="2:65" s="1" customFormat="1" ht="31.5" customHeight="1">
      <c r="B139" s="40"/>
      <c r="C139" s="182" t="s">
        <v>195</v>
      </c>
      <c r="D139" s="182" t="s">
        <v>160</v>
      </c>
      <c r="E139" s="183" t="s">
        <v>1024</v>
      </c>
      <c r="F139" s="184" t="s">
        <v>1025</v>
      </c>
      <c r="G139" s="185" t="s">
        <v>177</v>
      </c>
      <c r="H139" s="186">
        <v>2517</v>
      </c>
      <c r="I139" s="187"/>
      <c r="J139" s="188">
        <f>ROUND(I139*H139,2)</f>
        <v>0</v>
      </c>
      <c r="K139" s="184" t="s">
        <v>164</v>
      </c>
      <c r="L139" s="60"/>
      <c r="M139" s="189" t="s">
        <v>22</v>
      </c>
      <c r="N139" s="190" t="s">
        <v>51</v>
      </c>
      <c r="O139" s="41"/>
      <c r="P139" s="191">
        <f>O139*H139</f>
        <v>0</v>
      </c>
      <c r="Q139" s="191">
        <v>0</v>
      </c>
      <c r="R139" s="191">
        <f>Q139*H139</f>
        <v>0</v>
      </c>
      <c r="S139" s="191">
        <v>0</v>
      </c>
      <c r="T139" s="192">
        <f>S139*H139</f>
        <v>0</v>
      </c>
      <c r="AR139" s="23" t="s">
        <v>165</v>
      </c>
      <c r="AT139" s="23" t="s">
        <v>160</v>
      </c>
      <c r="AU139" s="23" t="s">
        <v>89</v>
      </c>
      <c r="AY139" s="23" t="s">
        <v>159</v>
      </c>
      <c r="BE139" s="193">
        <f>IF(N139="základní",J139,0)</f>
        <v>0</v>
      </c>
      <c r="BF139" s="193">
        <f>IF(N139="snížená",J139,0)</f>
        <v>0</v>
      </c>
      <c r="BG139" s="193">
        <f>IF(N139="zákl. přenesená",J139,0)</f>
        <v>0</v>
      </c>
      <c r="BH139" s="193">
        <f>IF(N139="sníž. přenesená",J139,0)</f>
        <v>0</v>
      </c>
      <c r="BI139" s="193">
        <f>IF(N139="nulová",J139,0)</f>
        <v>0</v>
      </c>
      <c r="BJ139" s="23" t="s">
        <v>24</v>
      </c>
      <c r="BK139" s="193">
        <f>ROUND(I139*H139,2)</f>
        <v>0</v>
      </c>
      <c r="BL139" s="23" t="s">
        <v>165</v>
      </c>
      <c r="BM139" s="23" t="s">
        <v>1098</v>
      </c>
    </row>
    <row r="140" spans="2:65" s="1" customFormat="1" ht="40.5">
      <c r="B140" s="40"/>
      <c r="C140" s="62"/>
      <c r="D140" s="194" t="s">
        <v>166</v>
      </c>
      <c r="E140" s="62"/>
      <c r="F140" s="195" t="s">
        <v>1027</v>
      </c>
      <c r="G140" s="62"/>
      <c r="H140" s="62"/>
      <c r="I140" s="155"/>
      <c r="J140" s="62"/>
      <c r="K140" s="62"/>
      <c r="L140" s="60"/>
      <c r="M140" s="196"/>
      <c r="N140" s="41"/>
      <c r="O140" s="41"/>
      <c r="P140" s="41"/>
      <c r="Q140" s="41"/>
      <c r="R140" s="41"/>
      <c r="S140" s="41"/>
      <c r="T140" s="77"/>
      <c r="AT140" s="23" t="s">
        <v>166</v>
      </c>
      <c r="AU140" s="23" t="s">
        <v>89</v>
      </c>
    </row>
    <row r="141" spans="2:65" s="10" customFormat="1" ht="13.5">
      <c r="B141" s="209"/>
      <c r="C141" s="210"/>
      <c r="D141" s="194" t="s">
        <v>260</v>
      </c>
      <c r="E141" s="211" t="s">
        <v>22</v>
      </c>
      <c r="F141" s="212" t="s">
        <v>1028</v>
      </c>
      <c r="G141" s="210"/>
      <c r="H141" s="213" t="s">
        <v>22</v>
      </c>
      <c r="I141" s="214"/>
      <c r="J141" s="210"/>
      <c r="K141" s="210"/>
      <c r="L141" s="215"/>
      <c r="M141" s="216"/>
      <c r="N141" s="217"/>
      <c r="O141" s="217"/>
      <c r="P141" s="217"/>
      <c r="Q141" s="217"/>
      <c r="R141" s="217"/>
      <c r="S141" s="217"/>
      <c r="T141" s="218"/>
      <c r="AT141" s="219" t="s">
        <v>260</v>
      </c>
      <c r="AU141" s="219" t="s">
        <v>89</v>
      </c>
      <c r="AV141" s="10" t="s">
        <v>24</v>
      </c>
      <c r="AW141" s="10" t="s">
        <v>43</v>
      </c>
      <c r="AX141" s="10" t="s">
        <v>80</v>
      </c>
      <c r="AY141" s="219" t="s">
        <v>159</v>
      </c>
    </row>
    <row r="142" spans="2:65" s="11" customFormat="1" ht="13.5">
      <c r="B142" s="220"/>
      <c r="C142" s="221"/>
      <c r="D142" s="197" t="s">
        <v>260</v>
      </c>
      <c r="E142" s="242" t="s">
        <v>22</v>
      </c>
      <c r="F142" s="243" t="s">
        <v>1099</v>
      </c>
      <c r="G142" s="221"/>
      <c r="H142" s="244">
        <v>2517</v>
      </c>
      <c r="I142" s="225"/>
      <c r="J142" s="221"/>
      <c r="K142" s="221"/>
      <c r="L142" s="226"/>
      <c r="M142" s="227"/>
      <c r="N142" s="228"/>
      <c r="O142" s="228"/>
      <c r="P142" s="228"/>
      <c r="Q142" s="228"/>
      <c r="R142" s="228"/>
      <c r="S142" s="228"/>
      <c r="T142" s="229"/>
      <c r="AT142" s="230" t="s">
        <v>260</v>
      </c>
      <c r="AU142" s="230" t="s">
        <v>89</v>
      </c>
      <c r="AV142" s="11" t="s">
        <v>89</v>
      </c>
      <c r="AW142" s="11" t="s">
        <v>43</v>
      </c>
      <c r="AX142" s="11" t="s">
        <v>24</v>
      </c>
      <c r="AY142" s="230" t="s">
        <v>159</v>
      </c>
    </row>
    <row r="143" spans="2:65" s="1" customFormat="1" ht="31.5" customHeight="1">
      <c r="B143" s="40"/>
      <c r="C143" s="182" t="s">
        <v>10</v>
      </c>
      <c r="D143" s="182" t="s">
        <v>160</v>
      </c>
      <c r="E143" s="183" t="s">
        <v>1030</v>
      </c>
      <c r="F143" s="184" t="s">
        <v>1031</v>
      </c>
      <c r="G143" s="185" t="s">
        <v>163</v>
      </c>
      <c r="H143" s="186">
        <v>875.4</v>
      </c>
      <c r="I143" s="187"/>
      <c r="J143" s="188">
        <f>ROUND(I143*H143,2)</f>
        <v>0</v>
      </c>
      <c r="K143" s="184" t="s">
        <v>164</v>
      </c>
      <c r="L143" s="60"/>
      <c r="M143" s="189" t="s">
        <v>22</v>
      </c>
      <c r="N143" s="190" t="s">
        <v>51</v>
      </c>
      <c r="O143" s="41"/>
      <c r="P143" s="191">
        <f>O143*H143</f>
        <v>0</v>
      </c>
      <c r="Q143" s="191">
        <v>1.0000000000000001E-5</v>
      </c>
      <c r="R143" s="191">
        <f>Q143*H143</f>
        <v>8.7539999999999996E-3</v>
      </c>
      <c r="S143" s="191">
        <v>0</v>
      </c>
      <c r="T143" s="192">
        <f>S143*H143</f>
        <v>0</v>
      </c>
      <c r="AR143" s="23" t="s">
        <v>165</v>
      </c>
      <c r="AT143" s="23" t="s">
        <v>160</v>
      </c>
      <c r="AU143" s="23" t="s">
        <v>89</v>
      </c>
      <c r="AY143" s="23" t="s">
        <v>159</v>
      </c>
      <c r="BE143" s="193">
        <f>IF(N143="základní",J143,0)</f>
        <v>0</v>
      </c>
      <c r="BF143" s="193">
        <f>IF(N143="snížená",J143,0)</f>
        <v>0</v>
      </c>
      <c r="BG143" s="193">
        <f>IF(N143="zákl. přenesená",J143,0)</f>
        <v>0</v>
      </c>
      <c r="BH143" s="193">
        <f>IF(N143="sníž. přenesená",J143,0)</f>
        <v>0</v>
      </c>
      <c r="BI143" s="193">
        <f>IF(N143="nulová",J143,0)</f>
        <v>0</v>
      </c>
      <c r="BJ143" s="23" t="s">
        <v>24</v>
      </c>
      <c r="BK143" s="193">
        <f>ROUND(I143*H143,2)</f>
        <v>0</v>
      </c>
      <c r="BL143" s="23" t="s">
        <v>165</v>
      </c>
      <c r="BM143" s="23" t="s">
        <v>1100</v>
      </c>
    </row>
    <row r="144" spans="2:65" s="1" customFormat="1" ht="40.5">
      <c r="B144" s="40"/>
      <c r="C144" s="62"/>
      <c r="D144" s="194" t="s">
        <v>166</v>
      </c>
      <c r="E144" s="62"/>
      <c r="F144" s="195" t="s">
        <v>1027</v>
      </c>
      <c r="G144" s="62"/>
      <c r="H144" s="62"/>
      <c r="I144" s="155"/>
      <c r="J144" s="62"/>
      <c r="K144" s="62"/>
      <c r="L144" s="60"/>
      <c r="M144" s="196"/>
      <c r="N144" s="41"/>
      <c r="O144" s="41"/>
      <c r="P144" s="41"/>
      <c r="Q144" s="41"/>
      <c r="R144" s="41"/>
      <c r="S144" s="41"/>
      <c r="T144" s="77"/>
      <c r="AT144" s="23" t="s">
        <v>166</v>
      </c>
      <c r="AU144" s="23" t="s">
        <v>89</v>
      </c>
    </row>
    <row r="145" spans="2:65" s="10" customFormat="1" ht="13.5">
      <c r="B145" s="209"/>
      <c r="C145" s="210"/>
      <c r="D145" s="194" t="s">
        <v>260</v>
      </c>
      <c r="E145" s="211" t="s">
        <v>22</v>
      </c>
      <c r="F145" s="212" t="s">
        <v>1028</v>
      </c>
      <c r="G145" s="210"/>
      <c r="H145" s="213" t="s">
        <v>22</v>
      </c>
      <c r="I145" s="214"/>
      <c r="J145" s="210"/>
      <c r="K145" s="210"/>
      <c r="L145" s="215"/>
      <c r="M145" s="216"/>
      <c r="N145" s="217"/>
      <c r="O145" s="217"/>
      <c r="P145" s="217"/>
      <c r="Q145" s="217"/>
      <c r="R145" s="217"/>
      <c r="S145" s="217"/>
      <c r="T145" s="218"/>
      <c r="AT145" s="219" t="s">
        <v>260</v>
      </c>
      <c r="AU145" s="219" t="s">
        <v>89</v>
      </c>
      <c r="AV145" s="10" t="s">
        <v>24</v>
      </c>
      <c r="AW145" s="10" t="s">
        <v>43</v>
      </c>
      <c r="AX145" s="10" t="s">
        <v>80</v>
      </c>
      <c r="AY145" s="219" t="s">
        <v>159</v>
      </c>
    </row>
    <row r="146" spans="2:65" s="11" customFormat="1" ht="13.5">
      <c r="B146" s="220"/>
      <c r="C146" s="221"/>
      <c r="D146" s="197" t="s">
        <v>260</v>
      </c>
      <c r="E146" s="242" t="s">
        <v>22</v>
      </c>
      <c r="F146" s="243" t="s">
        <v>1101</v>
      </c>
      <c r="G146" s="221"/>
      <c r="H146" s="244">
        <v>875.4</v>
      </c>
      <c r="I146" s="225"/>
      <c r="J146" s="221"/>
      <c r="K146" s="221"/>
      <c r="L146" s="226"/>
      <c r="M146" s="227"/>
      <c r="N146" s="228"/>
      <c r="O146" s="228"/>
      <c r="P146" s="228"/>
      <c r="Q146" s="228"/>
      <c r="R146" s="228"/>
      <c r="S146" s="228"/>
      <c r="T146" s="229"/>
      <c r="AT146" s="230" t="s">
        <v>260</v>
      </c>
      <c r="AU146" s="230" t="s">
        <v>89</v>
      </c>
      <c r="AV146" s="11" t="s">
        <v>89</v>
      </c>
      <c r="AW146" s="11" t="s">
        <v>43</v>
      </c>
      <c r="AX146" s="11" t="s">
        <v>24</v>
      </c>
      <c r="AY146" s="230" t="s">
        <v>159</v>
      </c>
    </row>
    <row r="147" spans="2:65" s="1" customFormat="1" ht="44.25" customHeight="1">
      <c r="B147" s="40"/>
      <c r="C147" s="182" t="s">
        <v>201</v>
      </c>
      <c r="D147" s="182" t="s">
        <v>160</v>
      </c>
      <c r="E147" s="183" t="s">
        <v>1040</v>
      </c>
      <c r="F147" s="184" t="s">
        <v>1041</v>
      </c>
      <c r="G147" s="185" t="s">
        <v>163</v>
      </c>
      <c r="H147" s="186">
        <v>31344</v>
      </c>
      <c r="I147" s="187"/>
      <c r="J147" s="188">
        <f>ROUND(I147*H147,2)</f>
        <v>0</v>
      </c>
      <c r="K147" s="184" t="s">
        <v>164</v>
      </c>
      <c r="L147" s="60"/>
      <c r="M147" s="189" t="s">
        <v>22</v>
      </c>
      <c r="N147" s="190" t="s">
        <v>51</v>
      </c>
      <c r="O147" s="41"/>
      <c r="P147" s="191">
        <f>O147*H147</f>
        <v>0</v>
      </c>
      <c r="Q147" s="191">
        <v>0</v>
      </c>
      <c r="R147" s="191">
        <f>Q147*H147</f>
        <v>0</v>
      </c>
      <c r="S147" s="191">
        <v>2E-3</v>
      </c>
      <c r="T147" s="192">
        <f>S147*H147</f>
        <v>62.688000000000002</v>
      </c>
      <c r="AR147" s="23" t="s">
        <v>165</v>
      </c>
      <c r="AT147" s="23" t="s">
        <v>160</v>
      </c>
      <c r="AU147" s="23" t="s">
        <v>89</v>
      </c>
      <c r="AY147" s="23" t="s">
        <v>159</v>
      </c>
      <c r="BE147" s="193">
        <f>IF(N147="základní",J147,0)</f>
        <v>0</v>
      </c>
      <c r="BF147" s="193">
        <f>IF(N147="snížená",J147,0)</f>
        <v>0</v>
      </c>
      <c r="BG147" s="193">
        <f>IF(N147="zákl. přenesená",J147,0)</f>
        <v>0</v>
      </c>
      <c r="BH147" s="193">
        <f>IF(N147="sníž. přenesená",J147,0)</f>
        <v>0</v>
      </c>
      <c r="BI147" s="193">
        <f>IF(N147="nulová",J147,0)</f>
        <v>0</v>
      </c>
      <c r="BJ147" s="23" t="s">
        <v>24</v>
      </c>
      <c r="BK147" s="193">
        <f>ROUND(I147*H147,2)</f>
        <v>0</v>
      </c>
      <c r="BL147" s="23" t="s">
        <v>165</v>
      </c>
      <c r="BM147" s="23" t="s">
        <v>1102</v>
      </c>
    </row>
    <row r="148" spans="2:65" s="1" customFormat="1" ht="67.5">
      <c r="B148" s="40"/>
      <c r="C148" s="62"/>
      <c r="D148" s="194" t="s">
        <v>166</v>
      </c>
      <c r="E148" s="62"/>
      <c r="F148" s="195" t="s">
        <v>1043</v>
      </c>
      <c r="G148" s="62"/>
      <c r="H148" s="62"/>
      <c r="I148" s="155"/>
      <c r="J148" s="62"/>
      <c r="K148" s="62"/>
      <c r="L148" s="60"/>
      <c r="M148" s="196"/>
      <c r="N148" s="41"/>
      <c r="O148" s="41"/>
      <c r="P148" s="41"/>
      <c r="Q148" s="41"/>
      <c r="R148" s="41"/>
      <c r="S148" s="41"/>
      <c r="T148" s="77"/>
      <c r="AT148" s="23" t="s">
        <v>166</v>
      </c>
      <c r="AU148" s="23" t="s">
        <v>89</v>
      </c>
    </row>
    <row r="149" spans="2:65" s="10" customFormat="1" ht="13.5">
      <c r="B149" s="209"/>
      <c r="C149" s="210"/>
      <c r="D149" s="194" t="s">
        <v>260</v>
      </c>
      <c r="E149" s="211" t="s">
        <v>22</v>
      </c>
      <c r="F149" s="212" t="s">
        <v>1044</v>
      </c>
      <c r="G149" s="210"/>
      <c r="H149" s="213" t="s">
        <v>22</v>
      </c>
      <c r="I149" s="214"/>
      <c r="J149" s="210"/>
      <c r="K149" s="210"/>
      <c r="L149" s="215"/>
      <c r="M149" s="216"/>
      <c r="N149" s="217"/>
      <c r="O149" s="217"/>
      <c r="P149" s="217"/>
      <c r="Q149" s="217"/>
      <c r="R149" s="217"/>
      <c r="S149" s="217"/>
      <c r="T149" s="218"/>
      <c r="AT149" s="219" t="s">
        <v>260</v>
      </c>
      <c r="AU149" s="219" t="s">
        <v>89</v>
      </c>
      <c r="AV149" s="10" t="s">
        <v>24</v>
      </c>
      <c r="AW149" s="10" t="s">
        <v>43</v>
      </c>
      <c r="AX149" s="10" t="s">
        <v>80</v>
      </c>
      <c r="AY149" s="219" t="s">
        <v>159</v>
      </c>
    </row>
    <row r="150" spans="2:65" s="11" customFormat="1" ht="13.5">
      <c r="B150" s="220"/>
      <c r="C150" s="221"/>
      <c r="D150" s="197" t="s">
        <v>260</v>
      </c>
      <c r="E150" s="242" t="s">
        <v>22</v>
      </c>
      <c r="F150" s="243" t="s">
        <v>1103</v>
      </c>
      <c r="G150" s="221"/>
      <c r="H150" s="244">
        <v>31344</v>
      </c>
      <c r="I150" s="225"/>
      <c r="J150" s="221"/>
      <c r="K150" s="221"/>
      <c r="L150" s="226"/>
      <c r="M150" s="227"/>
      <c r="N150" s="228"/>
      <c r="O150" s="228"/>
      <c r="P150" s="228"/>
      <c r="Q150" s="228"/>
      <c r="R150" s="228"/>
      <c r="S150" s="228"/>
      <c r="T150" s="229"/>
      <c r="AT150" s="230" t="s">
        <v>260</v>
      </c>
      <c r="AU150" s="230" t="s">
        <v>89</v>
      </c>
      <c r="AV150" s="11" t="s">
        <v>89</v>
      </c>
      <c r="AW150" s="11" t="s">
        <v>43</v>
      </c>
      <c r="AX150" s="11" t="s">
        <v>24</v>
      </c>
      <c r="AY150" s="230" t="s">
        <v>159</v>
      </c>
    </row>
    <row r="151" spans="2:65" s="1" customFormat="1" ht="44.25" customHeight="1">
      <c r="B151" s="40"/>
      <c r="C151" s="182" t="s">
        <v>244</v>
      </c>
      <c r="D151" s="182" t="s">
        <v>160</v>
      </c>
      <c r="E151" s="183" t="s">
        <v>1104</v>
      </c>
      <c r="F151" s="184" t="s">
        <v>1105</v>
      </c>
      <c r="G151" s="185" t="s">
        <v>356</v>
      </c>
      <c r="H151" s="186">
        <v>20</v>
      </c>
      <c r="I151" s="187"/>
      <c r="J151" s="188">
        <f>ROUND(I151*H151,2)</f>
        <v>0</v>
      </c>
      <c r="K151" s="184" t="s">
        <v>164</v>
      </c>
      <c r="L151" s="60"/>
      <c r="M151" s="189" t="s">
        <v>22</v>
      </c>
      <c r="N151" s="190" t="s">
        <v>51</v>
      </c>
      <c r="O151" s="41"/>
      <c r="P151" s="191">
        <f>O151*H151</f>
        <v>0</v>
      </c>
      <c r="Q151" s="191">
        <v>0</v>
      </c>
      <c r="R151" s="191">
        <f>Q151*H151</f>
        <v>0</v>
      </c>
      <c r="S151" s="191">
        <v>8.2000000000000003E-2</v>
      </c>
      <c r="T151" s="192">
        <f>S151*H151</f>
        <v>1.6400000000000001</v>
      </c>
      <c r="AR151" s="23" t="s">
        <v>165</v>
      </c>
      <c r="AT151" s="23" t="s">
        <v>160</v>
      </c>
      <c r="AU151" s="23" t="s">
        <v>89</v>
      </c>
      <c r="AY151" s="23" t="s">
        <v>159</v>
      </c>
      <c r="BE151" s="193">
        <f>IF(N151="základní",J151,0)</f>
        <v>0</v>
      </c>
      <c r="BF151" s="193">
        <f>IF(N151="snížená",J151,0)</f>
        <v>0</v>
      </c>
      <c r="BG151" s="193">
        <f>IF(N151="zákl. přenesená",J151,0)</f>
        <v>0</v>
      </c>
      <c r="BH151" s="193">
        <f>IF(N151="sníž. přenesená",J151,0)</f>
        <v>0</v>
      </c>
      <c r="BI151" s="193">
        <f>IF(N151="nulová",J151,0)</f>
        <v>0</v>
      </c>
      <c r="BJ151" s="23" t="s">
        <v>24</v>
      </c>
      <c r="BK151" s="193">
        <f>ROUND(I151*H151,2)</f>
        <v>0</v>
      </c>
      <c r="BL151" s="23" t="s">
        <v>165</v>
      </c>
      <c r="BM151" s="23" t="s">
        <v>1106</v>
      </c>
    </row>
    <row r="152" spans="2:65" s="1" customFormat="1" ht="67.5">
      <c r="B152" s="40"/>
      <c r="C152" s="62"/>
      <c r="D152" s="194" t="s">
        <v>166</v>
      </c>
      <c r="E152" s="62"/>
      <c r="F152" s="195" t="s">
        <v>1107</v>
      </c>
      <c r="G152" s="62"/>
      <c r="H152" s="62"/>
      <c r="I152" s="155"/>
      <c r="J152" s="62"/>
      <c r="K152" s="62"/>
      <c r="L152" s="60"/>
      <c r="M152" s="196"/>
      <c r="N152" s="41"/>
      <c r="O152" s="41"/>
      <c r="P152" s="41"/>
      <c r="Q152" s="41"/>
      <c r="R152" s="41"/>
      <c r="S152" s="41"/>
      <c r="T152" s="77"/>
      <c r="AT152" s="23" t="s">
        <v>166</v>
      </c>
      <c r="AU152" s="23" t="s">
        <v>89</v>
      </c>
    </row>
    <row r="153" spans="2:65" s="11" customFormat="1" ht="13.5">
      <c r="B153" s="220"/>
      <c r="C153" s="221"/>
      <c r="D153" s="194" t="s">
        <v>260</v>
      </c>
      <c r="E153" s="222" t="s">
        <v>22</v>
      </c>
      <c r="F153" s="223" t="s">
        <v>1108</v>
      </c>
      <c r="G153" s="221"/>
      <c r="H153" s="224">
        <v>19</v>
      </c>
      <c r="I153" s="225"/>
      <c r="J153" s="221"/>
      <c r="K153" s="221"/>
      <c r="L153" s="226"/>
      <c r="M153" s="227"/>
      <c r="N153" s="228"/>
      <c r="O153" s="228"/>
      <c r="P153" s="228"/>
      <c r="Q153" s="228"/>
      <c r="R153" s="228"/>
      <c r="S153" s="228"/>
      <c r="T153" s="229"/>
      <c r="AT153" s="230" t="s">
        <v>260</v>
      </c>
      <c r="AU153" s="230" t="s">
        <v>89</v>
      </c>
      <c r="AV153" s="11" t="s">
        <v>89</v>
      </c>
      <c r="AW153" s="11" t="s">
        <v>43</v>
      </c>
      <c r="AX153" s="11" t="s">
        <v>80</v>
      </c>
      <c r="AY153" s="230" t="s">
        <v>159</v>
      </c>
    </row>
    <row r="154" spans="2:65" s="11" customFormat="1" ht="13.5">
      <c r="B154" s="220"/>
      <c r="C154" s="221"/>
      <c r="D154" s="194" t="s">
        <v>260</v>
      </c>
      <c r="E154" s="222" t="s">
        <v>22</v>
      </c>
      <c r="F154" s="223" t="s">
        <v>1109</v>
      </c>
      <c r="G154" s="221"/>
      <c r="H154" s="224">
        <v>1</v>
      </c>
      <c r="I154" s="225"/>
      <c r="J154" s="221"/>
      <c r="K154" s="221"/>
      <c r="L154" s="226"/>
      <c r="M154" s="227"/>
      <c r="N154" s="228"/>
      <c r="O154" s="228"/>
      <c r="P154" s="228"/>
      <c r="Q154" s="228"/>
      <c r="R154" s="228"/>
      <c r="S154" s="228"/>
      <c r="T154" s="229"/>
      <c r="AT154" s="230" t="s">
        <v>260</v>
      </c>
      <c r="AU154" s="230" t="s">
        <v>89</v>
      </c>
      <c r="AV154" s="11" t="s">
        <v>89</v>
      </c>
      <c r="AW154" s="11" t="s">
        <v>43</v>
      </c>
      <c r="AX154" s="11" t="s">
        <v>80</v>
      </c>
      <c r="AY154" s="230" t="s">
        <v>159</v>
      </c>
    </row>
    <row r="155" spans="2:65" s="12" customFormat="1" ht="13.5">
      <c r="B155" s="231"/>
      <c r="C155" s="232"/>
      <c r="D155" s="197" t="s">
        <v>260</v>
      </c>
      <c r="E155" s="233" t="s">
        <v>22</v>
      </c>
      <c r="F155" s="234" t="s">
        <v>266</v>
      </c>
      <c r="G155" s="232"/>
      <c r="H155" s="235">
        <v>20</v>
      </c>
      <c r="I155" s="236"/>
      <c r="J155" s="232"/>
      <c r="K155" s="232"/>
      <c r="L155" s="237"/>
      <c r="M155" s="238"/>
      <c r="N155" s="239"/>
      <c r="O155" s="239"/>
      <c r="P155" s="239"/>
      <c r="Q155" s="239"/>
      <c r="R155" s="239"/>
      <c r="S155" s="239"/>
      <c r="T155" s="240"/>
      <c r="AT155" s="241" t="s">
        <v>260</v>
      </c>
      <c r="AU155" s="241" t="s">
        <v>89</v>
      </c>
      <c r="AV155" s="12" t="s">
        <v>165</v>
      </c>
      <c r="AW155" s="12" t="s">
        <v>43</v>
      </c>
      <c r="AX155" s="12" t="s">
        <v>24</v>
      </c>
      <c r="AY155" s="241" t="s">
        <v>159</v>
      </c>
    </row>
    <row r="156" spans="2:65" s="1" customFormat="1" ht="44.25" customHeight="1">
      <c r="B156" s="40"/>
      <c r="C156" s="182" t="s">
        <v>207</v>
      </c>
      <c r="D156" s="182" t="s">
        <v>160</v>
      </c>
      <c r="E156" s="183" t="s">
        <v>1110</v>
      </c>
      <c r="F156" s="184" t="s">
        <v>1111</v>
      </c>
      <c r="G156" s="185" t="s">
        <v>356</v>
      </c>
      <c r="H156" s="186">
        <v>20</v>
      </c>
      <c r="I156" s="187"/>
      <c r="J156" s="188">
        <f>ROUND(I156*H156,2)</f>
        <v>0</v>
      </c>
      <c r="K156" s="184" t="s">
        <v>164</v>
      </c>
      <c r="L156" s="60"/>
      <c r="M156" s="189" t="s">
        <v>22</v>
      </c>
      <c r="N156" s="190" t="s">
        <v>51</v>
      </c>
      <c r="O156" s="41"/>
      <c r="P156" s="191">
        <f>O156*H156</f>
        <v>0</v>
      </c>
      <c r="Q156" s="191">
        <v>0</v>
      </c>
      <c r="R156" s="191">
        <f>Q156*H156</f>
        <v>0</v>
      </c>
      <c r="S156" s="191">
        <v>4.0000000000000001E-3</v>
      </c>
      <c r="T156" s="192">
        <f>S156*H156</f>
        <v>0.08</v>
      </c>
      <c r="AR156" s="23" t="s">
        <v>165</v>
      </c>
      <c r="AT156" s="23" t="s">
        <v>160</v>
      </c>
      <c r="AU156" s="23" t="s">
        <v>89</v>
      </c>
      <c r="AY156" s="23" t="s">
        <v>159</v>
      </c>
      <c r="BE156" s="193">
        <f>IF(N156="základní",J156,0)</f>
        <v>0</v>
      </c>
      <c r="BF156" s="193">
        <f>IF(N156="snížená",J156,0)</f>
        <v>0</v>
      </c>
      <c r="BG156" s="193">
        <f>IF(N156="zákl. přenesená",J156,0)</f>
        <v>0</v>
      </c>
      <c r="BH156" s="193">
        <f>IF(N156="sníž. přenesená",J156,0)</f>
        <v>0</v>
      </c>
      <c r="BI156" s="193">
        <f>IF(N156="nulová",J156,0)</f>
        <v>0</v>
      </c>
      <c r="BJ156" s="23" t="s">
        <v>24</v>
      </c>
      <c r="BK156" s="193">
        <f>ROUND(I156*H156,2)</f>
        <v>0</v>
      </c>
      <c r="BL156" s="23" t="s">
        <v>165</v>
      </c>
      <c r="BM156" s="23" t="s">
        <v>1112</v>
      </c>
    </row>
    <row r="157" spans="2:65" s="1" customFormat="1" ht="40.5">
      <c r="B157" s="40"/>
      <c r="C157" s="62"/>
      <c r="D157" s="194" t="s">
        <v>166</v>
      </c>
      <c r="E157" s="62"/>
      <c r="F157" s="195" t="s">
        <v>1113</v>
      </c>
      <c r="G157" s="62"/>
      <c r="H157" s="62"/>
      <c r="I157" s="155"/>
      <c r="J157" s="62"/>
      <c r="K157" s="62"/>
      <c r="L157" s="60"/>
      <c r="M157" s="196"/>
      <c r="N157" s="41"/>
      <c r="O157" s="41"/>
      <c r="P157" s="41"/>
      <c r="Q157" s="41"/>
      <c r="R157" s="41"/>
      <c r="S157" s="41"/>
      <c r="T157" s="77"/>
      <c r="AT157" s="23" t="s">
        <v>166</v>
      </c>
      <c r="AU157" s="23" t="s">
        <v>89</v>
      </c>
    </row>
    <row r="158" spans="2:65" s="11" customFormat="1" ht="13.5">
      <c r="B158" s="220"/>
      <c r="C158" s="221"/>
      <c r="D158" s="194" t="s">
        <v>260</v>
      </c>
      <c r="E158" s="222" t="s">
        <v>22</v>
      </c>
      <c r="F158" s="223" t="s">
        <v>1108</v>
      </c>
      <c r="G158" s="221"/>
      <c r="H158" s="224">
        <v>19</v>
      </c>
      <c r="I158" s="225"/>
      <c r="J158" s="221"/>
      <c r="K158" s="221"/>
      <c r="L158" s="226"/>
      <c r="M158" s="227"/>
      <c r="N158" s="228"/>
      <c r="O158" s="228"/>
      <c r="P158" s="228"/>
      <c r="Q158" s="228"/>
      <c r="R158" s="228"/>
      <c r="S158" s="228"/>
      <c r="T158" s="229"/>
      <c r="AT158" s="230" t="s">
        <v>260</v>
      </c>
      <c r="AU158" s="230" t="s">
        <v>89</v>
      </c>
      <c r="AV158" s="11" t="s">
        <v>89</v>
      </c>
      <c r="AW158" s="11" t="s">
        <v>43</v>
      </c>
      <c r="AX158" s="11" t="s">
        <v>80</v>
      </c>
      <c r="AY158" s="230" t="s">
        <v>159</v>
      </c>
    </row>
    <row r="159" spans="2:65" s="11" customFormat="1" ht="13.5">
      <c r="B159" s="220"/>
      <c r="C159" s="221"/>
      <c r="D159" s="194" t="s">
        <v>260</v>
      </c>
      <c r="E159" s="222" t="s">
        <v>22</v>
      </c>
      <c r="F159" s="223" t="s">
        <v>1109</v>
      </c>
      <c r="G159" s="221"/>
      <c r="H159" s="224">
        <v>1</v>
      </c>
      <c r="I159" s="225"/>
      <c r="J159" s="221"/>
      <c r="K159" s="221"/>
      <c r="L159" s="226"/>
      <c r="M159" s="227"/>
      <c r="N159" s="228"/>
      <c r="O159" s="228"/>
      <c r="P159" s="228"/>
      <c r="Q159" s="228"/>
      <c r="R159" s="228"/>
      <c r="S159" s="228"/>
      <c r="T159" s="229"/>
      <c r="AT159" s="230" t="s">
        <v>260</v>
      </c>
      <c r="AU159" s="230" t="s">
        <v>89</v>
      </c>
      <c r="AV159" s="11" t="s">
        <v>89</v>
      </c>
      <c r="AW159" s="11" t="s">
        <v>43</v>
      </c>
      <c r="AX159" s="11" t="s">
        <v>80</v>
      </c>
      <c r="AY159" s="230" t="s">
        <v>159</v>
      </c>
    </row>
    <row r="160" spans="2:65" s="12" customFormat="1" ht="13.5">
      <c r="B160" s="231"/>
      <c r="C160" s="232"/>
      <c r="D160" s="194" t="s">
        <v>260</v>
      </c>
      <c r="E160" s="260" t="s">
        <v>22</v>
      </c>
      <c r="F160" s="261" t="s">
        <v>266</v>
      </c>
      <c r="G160" s="232"/>
      <c r="H160" s="262">
        <v>20</v>
      </c>
      <c r="I160" s="236"/>
      <c r="J160" s="232"/>
      <c r="K160" s="232"/>
      <c r="L160" s="237"/>
      <c r="M160" s="238"/>
      <c r="N160" s="239"/>
      <c r="O160" s="239"/>
      <c r="P160" s="239"/>
      <c r="Q160" s="239"/>
      <c r="R160" s="239"/>
      <c r="S160" s="239"/>
      <c r="T160" s="240"/>
      <c r="AT160" s="241" t="s">
        <v>260</v>
      </c>
      <c r="AU160" s="241" t="s">
        <v>89</v>
      </c>
      <c r="AV160" s="12" t="s">
        <v>165</v>
      </c>
      <c r="AW160" s="12" t="s">
        <v>43</v>
      </c>
      <c r="AX160" s="12" t="s">
        <v>24</v>
      </c>
      <c r="AY160" s="241" t="s">
        <v>159</v>
      </c>
    </row>
    <row r="161" spans="2:65" s="9" customFormat="1" ht="29.85" customHeight="1">
      <c r="B161" s="168"/>
      <c r="C161" s="169"/>
      <c r="D161" s="170" t="s">
        <v>79</v>
      </c>
      <c r="E161" s="258" t="s">
        <v>775</v>
      </c>
      <c r="F161" s="258" t="s">
        <v>776</v>
      </c>
      <c r="G161" s="169"/>
      <c r="H161" s="169"/>
      <c r="I161" s="172"/>
      <c r="J161" s="259">
        <f>BK161</f>
        <v>0</v>
      </c>
      <c r="K161" s="169"/>
      <c r="L161" s="174"/>
      <c r="M161" s="175"/>
      <c r="N161" s="176"/>
      <c r="O161" s="176"/>
      <c r="P161" s="177">
        <f>SUM(P162:P174)</f>
        <v>0</v>
      </c>
      <c r="Q161" s="176"/>
      <c r="R161" s="177">
        <f>SUM(R162:R174)</f>
        <v>0</v>
      </c>
      <c r="S161" s="176"/>
      <c r="T161" s="178">
        <f>SUM(T162:T174)</f>
        <v>0</v>
      </c>
      <c r="AR161" s="179" t="s">
        <v>24</v>
      </c>
      <c r="AT161" s="180" t="s">
        <v>79</v>
      </c>
      <c r="AU161" s="180" t="s">
        <v>24</v>
      </c>
      <c r="AY161" s="179" t="s">
        <v>159</v>
      </c>
      <c r="BK161" s="181">
        <f>SUM(BK162:BK174)</f>
        <v>0</v>
      </c>
    </row>
    <row r="162" spans="2:65" s="1" customFormat="1" ht="22.5" customHeight="1">
      <c r="B162" s="40"/>
      <c r="C162" s="182" t="s">
        <v>254</v>
      </c>
      <c r="D162" s="182" t="s">
        <v>160</v>
      </c>
      <c r="E162" s="183" t="s">
        <v>1046</v>
      </c>
      <c r="F162" s="184" t="s">
        <v>1047</v>
      </c>
      <c r="G162" s="185" t="s">
        <v>430</v>
      </c>
      <c r="H162" s="186">
        <v>64.408000000000001</v>
      </c>
      <c r="I162" s="187"/>
      <c r="J162" s="188">
        <f>ROUND(I162*H162,2)</f>
        <v>0</v>
      </c>
      <c r="K162" s="184" t="s">
        <v>164</v>
      </c>
      <c r="L162" s="60"/>
      <c r="M162" s="189" t="s">
        <v>22</v>
      </c>
      <c r="N162" s="190" t="s">
        <v>51</v>
      </c>
      <c r="O162" s="41"/>
      <c r="P162" s="191">
        <f>O162*H162</f>
        <v>0</v>
      </c>
      <c r="Q162" s="191">
        <v>0</v>
      </c>
      <c r="R162" s="191">
        <f>Q162*H162</f>
        <v>0</v>
      </c>
      <c r="S162" s="191">
        <v>0</v>
      </c>
      <c r="T162" s="192">
        <f>S162*H162</f>
        <v>0</v>
      </c>
      <c r="AR162" s="23" t="s">
        <v>165</v>
      </c>
      <c r="AT162" s="23" t="s">
        <v>160</v>
      </c>
      <c r="AU162" s="23" t="s">
        <v>89</v>
      </c>
      <c r="AY162" s="23" t="s">
        <v>159</v>
      </c>
      <c r="BE162" s="193">
        <f>IF(N162="základní",J162,0)</f>
        <v>0</v>
      </c>
      <c r="BF162" s="193">
        <f>IF(N162="snížená",J162,0)</f>
        <v>0</v>
      </c>
      <c r="BG162" s="193">
        <f>IF(N162="zákl. přenesená",J162,0)</f>
        <v>0</v>
      </c>
      <c r="BH162" s="193">
        <f>IF(N162="sníž. přenesená",J162,0)</f>
        <v>0</v>
      </c>
      <c r="BI162" s="193">
        <f>IF(N162="nulová",J162,0)</f>
        <v>0</v>
      </c>
      <c r="BJ162" s="23" t="s">
        <v>24</v>
      </c>
      <c r="BK162" s="193">
        <f>ROUND(I162*H162,2)</f>
        <v>0</v>
      </c>
      <c r="BL162" s="23" t="s">
        <v>165</v>
      </c>
      <c r="BM162" s="23" t="s">
        <v>1114</v>
      </c>
    </row>
    <row r="163" spans="2:65" s="1" customFormat="1" ht="67.5">
      <c r="B163" s="40"/>
      <c r="C163" s="62"/>
      <c r="D163" s="197" t="s">
        <v>166</v>
      </c>
      <c r="E163" s="62"/>
      <c r="F163" s="198" t="s">
        <v>463</v>
      </c>
      <c r="G163" s="62"/>
      <c r="H163" s="62"/>
      <c r="I163" s="155"/>
      <c r="J163" s="62"/>
      <c r="K163" s="62"/>
      <c r="L163" s="60"/>
      <c r="M163" s="196"/>
      <c r="N163" s="41"/>
      <c r="O163" s="41"/>
      <c r="P163" s="41"/>
      <c r="Q163" s="41"/>
      <c r="R163" s="41"/>
      <c r="S163" s="41"/>
      <c r="T163" s="77"/>
      <c r="AT163" s="23" t="s">
        <v>166</v>
      </c>
      <c r="AU163" s="23" t="s">
        <v>89</v>
      </c>
    </row>
    <row r="164" spans="2:65" s="1" customFormat="1" ht="31.5" customHeight="1">
      <c r="B164" s="40"/>
      <c r="C164" s="182" t="s">
        <v>212</v>
      </c>
      <c r="D164" s="182" t="s">
        <v>160</v>
      </c>
      <c r="E164" s="183" t="s">
        <v>433</v>
      </c>
      <c r="F164" s="184" t="s">
        <v>434</v>
      </c>
      <c r="G164" s="185" t="s">
        <v>430</v>
      </c>
      <c r="H164" s="186">
        <v>64.408000000000001</v>
      </c>
      <c r="I164" s="187"/>
      <c r="J164" s="188">
        <f>ROUND(I164*H164,2)</f>
        <v>0</v>
      </c>
      <c r="K164" s="184" t="s">
        <v>164</v>
      </c>
      <c r="L164" s="60"/>
      <c r="M164" s="189" t="s">
        <v>22</v>
      </c>
      <c r="N164" s="190" t="s">
        <v>51</v>
      </c>
      <c r="O164" s="41"/>
      <c r="P164" s="191">
        <f>O164*H164</f>
        <v>0</v>
      </c>
      <c r="Q164" s="191">
        <v>0</v>
      </c>
      <c r="R164" s="191">
        <f>Q164*H164</f>
        <v>0</v>
      </c>
      <c r="S164" s="191">
        <v>0</v>
      </c>
      <c r="T164" s="192">
        <f>S164*H164</f>
        <v>0</v>
      </c>
      <c r="AR164" s="23" t="s">
        <v>165</v>
      </c>
      <c r="AT164" s="23" t="s">
        <v>160</v>
      </c>
      <c r="AU164" s="23" t="s">
        <v>89</v>
      </c>
      <c r="AY164" s="23" t="s">
        <v>159</v>
      </c>
      <c r="BE164" s="193">
        <f>IF(N164="základní",J164,0)</f>
        <v>0</v>
      </c>
      <c r="BF164" s="193">
        <f>IF(N164="snížená",J164,0)</f>
        <v>0</v>
      </c>
      <c r="BG164" s="193">
        <f>IF(N164="zákl. přenesená",J164,0)</f>
        <v>0</v>
      </c>
      <c r="BH164" s="193">
        <f>IF(N164="sníž. přenesená",J164,0)</f>
        <v>0</v>
      </c>
      <c r="BI164" s="193">
        <f>IF(N164="nulová",J164,0)</f>
        <v>0</v>
      </c>
      <c r="BJ164" s="23" t="s">
        <v>24</v>
      </c>
      <c r="BK164" s="193">
        <f>ROUND(I164*H164,2)</f>
        <v>0</v>
      </c>
      <c r="BL164" s="23" t="s">
        <v>165</v>
      </c>
      <c r="BM164" s="23" t="s">
        <v>1115</v>
      </c>
    </row>
    <row r="165" spans="2:65" s="1" customFormat="1" ht="94.5">
      <c r="B165" s="40"/>
      <c r="C165" s="62"/>
      <c r="D165" s="197" t="s">
        <v>166</v>
      </c>
      <c r="E165" s="62"/>
      <c r="F165" s="198" t="s">
        <v>436</v>
      </c>
      <c r="G165" s="62"/>
      <c r="H165" s="62"/>
      <c r="I165" s="155"/>
      <c r="J165" s="62"/>
      <c r="K165" s="62"/>
      <c r="L165" s="60"/>
      <c r="M165" s="196"/>
      <c r="N165" s="41"/>
      <c r="O165" s="41"/>
      <c r="P165" s="41"/>
      <c r="Q165" s="41"/>
      <c r="R165" s="41"/>
      <c r="S165" s="41"/>
      <c r="T165" s="77"/>
      <c r="AT165" s="23" t="s">
        <v>166</v>
      </c>
      <c r="AU165" s="23" t="s">
        <v>89</v>
      </c>
    </row>
    <row r="166" spans="2:65" s="1" customFormat="1" ht="31.5" customHeight="1">
      <c r="B166" s="40"/>
      <c r="C166" s="182" t="s">
        <v>9</v>
      </c>
      <c r="D166" s="182" t="s">
        <v>160</v>
      </c>
      <c r="E166" s="183" t="s">
        <v>439</v>
      </c>
      <c r="F166" s="184" t="s">
        <v>440</v>
      </c>
      <c r="G166" s="185" t="s">
        <v>430</v>
      </c>
      <c r="H166" s="186">
        <v>64.408000000000001</v>
      </c>
      <c r="I166" s="187"/>
      <c r="J166" s="188">
        <f>ROUND(I166*H166,2)</f>
        <v>0</v>
      </c>
      <c r="K166" s="184" t="s">
        <v>164</v>
      </c>
      <c r="L166" s="60"/>
      <c r="M166" s="189" t="s">
        <v>22</v>
      </c>
      <c r="N166" s="190" t="s">
        <v>51</v>
      </c>
      <c r="O166" s="41"/>
      <c r="P166" s="191">
        <f>O166*H166</f>
        <v>0</v>
      </c>
      <c r="Q166" s="191">
        <v>0</v>
      </c>
      <c r="R166" s="191">
        <f>Q166*H166</f>
        <v>0</v>
      </c>
      <c r="S166" s="191">
        <v>0</v>
      </c>
      <c r="T166" s="192">
        <f>S166*H166</f>
        <v>0</v>
      </c>
      <c r="AR166" s="23" t="s">
        <v>165</v>
      </c>
      <c r="AT166" s="23" t="s">
        <v>160</v>
      </c>
      <c r="AU166" s="23" t="s">
        <v>89</v>
      </c>
      <c r="AY166" s="23" t="s">
        <v>159</v>
      </c>
      <c r="BE166" s="193">
        <f>IF(N166="základní",J166,0)</f>
        <v>0</v>
      </c>
      <c r="BF166" s="193">
        <f>IF(N166="snížená",J166,0)</f>
        <v>0</v>
      </c>
      <c r="BG166" s="193">
        <f>IF(N166="zákl. přenesená",J166,0)</f>
        <v>0</v>
      </c>
      <c r="BH166" s="193">
        <f>IF(N166="sníž. přenesená",J166,0)</f>
        <v>0</v>
      </c>
      <c r="BI166" s="193">
        <f>IF(N166="nulová",J166,0)</f>
        <v>0</v>
      </c>
      <c r="BJ166" s="23" t="s">
        <v>24</v>
      </c>
      <c r="BK166" s="193">
        <f>ROUND(I166*H166,2)</f>
        <v>0</v>
      </c>
      <c r="BL166" s="23" t="s">
        <v>165</v>
      </c>
      <c r="BM166" s="23" t="s">
        <v>1116</v>
      </c>
    </row>
    <row r="167" spans="2:65" s="1" customFormat="1" ht="94.5">
      <c r="B167" s="40"/>
      <c r="C167" s="62"/>
      <c r="D167" s="197" t="s">
        <v>166</v>
      </c>
      <c r="E167" s="62"/>
      <c r="F167" s="198" t="s">
        <v>436</v>
      </c>
      <c r="G167" s="62"/>
      <c r="H167" s="62"/>
      <c r="I167" s="155"/>
      <c r="J167" s="62"/>
      <c r="K167" s="62"/>
      <c r="L167" s="60"/>
      <c r="M167" s="196"/>
      <c r="N167" s="41"/>
      <c r="O167" s="41"/>
      <c r="P167" s="41"/>
      <c r="Q167" s="41"/>
      <c r="R167" s="41"/>
      <c r="S167" s="41"/>
      <c r="T167" s="77"/>
      <c r="AT167" s="23" t="s">
        <v>166</v>
      </c>
      <c r="AU167" s="23" t="s">
        <v>89</v>
      </c>
    </row>
    <row r="168" spans="2:65" s="1" customFormat="1" ht="31.5" customHeight="1">
      <c r="B168" s="40"/>
      <c r="C168" s="182" t="s">
        <v>217</v>
      </c>
      <c r="D168" s="182" t="s">
        <v>160</v>
      </c>
      <c r="E168" s="183" t="s">
        <v>1117</v>
      </c>
      <c r="F168" s="184" t="s">
        <v>1118</v>
      </c>
      <c r="G168" s="185" t="s">
        <v>430</v>
      </c>
      <c r="H168" s="186">
        <v>1.72</v>
      </c>
      <c r="I168" s="187"/>
      <c r="J168" s="188">
        <f>ROUND(I168*H168,2)</f>
        <v>0</v>
      </c>
      <c r="K168" s="184" t="s">
        <v>164</v>
      </c>
      <c r="L168" s="60"/>
      <c r="M168" s="189" t="s">
        <v>22</v>
      </c>
      <c r="N168" s="190" t="s">
        <v>51</v>
      </c>
      <c r="O168" s="41"/>
      <c r="P168" s="191">
        <f>O168*H168</f>
        <v>0</v>
      </c>
      <c r="Q168" s="191">
        <v>0</v>
      </c>
      <c r="R168" s="191">
        <f>Q168*H168</f>
        <v>0</v>
      </c>
      <c r="S168" s="191">
        <v>0</v>
      </c>
      <c r="T168" s="192">
        <f>S168*H168</f>
        <v>0</v>
      </c>
      <c r="AR168" s="23" t="s">
        <v>165</v>
      </c>
      <c r="AT168" s="23" t="s">
        <v>160</v>
      </c>
      <c r="AU168" s="23" t="s">
        <v>89</v>
      </c>
      <c r="AY168" s="23" t="s">
        <v>159</v>
      </c>
      <c r="BE168" s="193">
        <f>IF(N168="základní",J168,0)</f>
        <v>0</v>
      </c>
      <c r="BF168" s="193">
        <f>IF(N168="snížená",J168,0)</f>
        <v>0</v>
      </c>
      <c r="BG168" s="193">
        <f>IF(N168="zákl. přenesená",J168,0)</f>
        <v>0</v>
      </c>
      <c r="BH168" s="193">
        <f>IF(N168="sníž. přenesená",J168,0)</f>
        <v>0</v>
      </c>
      <c r="BI168" s="193">
        <f>IF(N168="nulová",J168,0)</f>
        <v>0</v>
      </c>
      <c r="BJ168" s="23" t="s">
        <v>24</v>
      </c>
      <c r="BK168" s="193">
        <f>ROUND(I168*H168,2)</f>
        <v>0</v>
      </c>
      <c r="BL168" s="23" t="s">
        <v>165</v>
      </c>
      <c r="BM168" s="23" t="s">
        <v>1119</v>
      </c>
    </row>
    <row r="169" spans="2:65" s="1" customFormat="1" ht="67.5">
      <c r="B169" s="40"/>
      <c r="C169" s="62"/>
      <c r="D169" s="194" t="s">
        <v>166</v>
      </c>
      <c r="E169" s="62"/>
      <c r="F169" s="195" t="s">
        <v>1120</v>
      </c>
      <c r="G169" s="62"/>
      <c r="H169" s="62"/>
      <c r="I169" s="155"/>
      <c r="J169" s="62"/>
      <c r="K169" s="62"/>
      <c r="L169" s="60"/>
      <c r="M169" s="196"/>
      <c r="N169" s="41"/>
      <c r="O169" s="41"/>
      <c r="P169" s="41"/>
      <c r="Q169" s="41"/>
      <c r="R169" s="41"/>
      <c r="S169" s="41"/>
      <c r="T169" s="77"/>
      <c r="AT169" s="23" t="s">
        <v>166</v>
      </c>
      <c r="AU169" s="23" t="s">
        <v>89</v>
      </c>
    </row>
    <row r="170" spans="2:65" s="11" customFormat="1" ht="13.5">
      <c r="B170" s="220"/>
      <c r="C170" s="221"/>
      <c r="D170" s="197" t="s">
        <v>260</v>
      </c>
      <c r="E170" s="242" t="s">
        <v>22</v>
      </c>
      <c r="F170" s="243" t="s">
        <v>1121</v>
      </c>
      <c r="G170" s="221"/>
      <c r="H170" s="244">
        <v>1.72</v>
      </c>
      <c r="I170" s="225"/>
      <c r="J170" s="221"/>
      <c r="K170" s="221"/>
      <c r="L170" s="226"/>
      <c r="M170" s="227"/>
      <c r="N170" s="228"/>
      <c r="O170" s="228"/>
      <c r="P170" s="228"/>
      <c r="Q170" s="228"/>
      <c r="R170" s="228"/>
      <c r="S170" s="228"/>
      <c r="T170" s="229"/>
      <c r="AT170" s="230" t="s">
        <v>260</v>
      </c>
      <c r="AU170" s="230" t="s">
        <v>89</v>
      </c>
      <c r="AV170" s="11" t="s">
        <v>89</v>
      </c>
      <c r="AW170" s="11" t="s">
        <v>43</v>
      </c>
      <c r="AX170" s="11" t="s">
        <v>24</v>
      </c>
      <c r="AY170" s="230" t="s">
        <v>159</v>
      </c>
    </row>
    <row r="171" spans="2:65" s="1" customFormat="1" ht="31.5" customHeight="1">
      <c r="B171" s="40"/>
      <c r="C171" s="182" t="s">
        <v>287</v>
      </c>
      <c r="D171" s="182" t="s">
        <v>160</v>
      </c>
      <c r="E171" s="183" t="s">
        <v>1122</v>
      </c>
      <c r="F171" s="184" t="s">
        <v>1123</v>
      </c>
      <c r="G171" s="185" t="s">
        <v>430</v>
      </c>
      <c r="H171" s="186">
        <v>41.28</v>
      </c>
      <c r="I171" s="187"/>
      <c r="J171" s="188">
        <f>ROUND(I171*H171,2)</f>
        <v>0</v>
      </c>
      <c r="K171" s="184" t="s">
        <v>164</v>
      </c>
      <c r="L171" s="60"/>
      <c r="M171" s="189" t="s">
        <v>22</v>
      </c>
      <c r="N171" s="190" t="s">
        <v>51</v>
      </c>
      <c r="O171" s="41"/>
      <c r="P171" s="191">
        <f>O171*H171</f>
        <v>0</v>
      </c>
      <c r="Q171" s="191">
        <v>0</v>
      </c>
      <c r="R171" s="191">
        <f>Q171*H171</f>
        <v>0</v>
      </c>
      <c r="S171" s="191">
        <v>0</v>
      </c>
      <c r="T171" s="192">
        <f>S171*H171</f>
        <v>0</v>
      </c>
      <c r="AR171" s="23" t="s">
        <v>165</v>
      </c>
      <c r="AT171" s="23" t="s">
        <v>160</v>
      </c>
      <c r="AU171" s="23" t="s">
        <v>89</v>
      </c>
      <c r="AY171" s="23" t="s">
        <v>159</v>
      </c>
      <c r="BE171" s="193">
        <f>IF(N171="základní",J171,0)</f>
        <v>0</v>
      </c>
      <c r="BF171" s="193">
        <f>IF(N171="snížená",J171,0)</f>
        <v>0</v>
      </c>
      <c r="BG171" s="193">
        <f>IF(N171="zákl. přenesená",J171,0)</f>
        <v>0</v>
      </c>
      <c r="BH171" s="193">
        <f>IF(N171="sníž. přenesená",J171,0)</f>
        <v>0</v>
      </c>
      <c r="BI171" s="193">
        <f>IF(N171="nulová",J171,0)</f>
        <v>0</v>
      </c>
      <c r="BJ171" s="23" t="s">
        <v>24</v>
      </c>
      <c r="BK171" s="193">
        <f>ROUND(I171*H171,2)</f>
        <v>0</v>
      </c>
      <c r="BL171" s="23" t="s">
        <v>165</v>
      </c>
      <c r="BM171" s="23" t="s">
        <v>1124</v>
      </c>
    </row>
    <row r="172" spans="2:65" s="1" customFormat="1" ht="67.5">
      <c r="B172" s="40"/>
      <c r="C172" s="62"/>
      <c r="D172" s="194" t="s">
        <v>166</v>
      </c>
      <c r="E172" s="62"/>
      <c r="F172" s="195" t="s">
        <v>1120</v>
      </c>
      <c r="G172" s="62"/>
      <c r="H172" s="62"/>
      <c r="I172" s="155"/>
      <c r="J172" s="62"/>
      <c r="K172" s="62"/>
      <c r="L172" s="60"/>
      <c r="M172" s="196"/>
      <c r="N172" s="41"/>
      <c r="O172" s="41"/>
      <c r="P172" s="41"/>
      <c r="Q172" s="41"/>
      <c r="R172" s="41"/>
      <c r="S172" s="41"/>
      <c r="T172" s="77"/>
      <c r="AT172" s="23" t="s">
        <v>166</v>
      </c>
      <c r="AU172" s="23" t="s">
        <v>89</v>
      </c>
    </row>
    <row r="173" spans="2:65" s="10" customFormat="1" ht="13.5">
      <c r="B173" s="209"/>
      <c r="C173" s="210"/>
      <c r="D173" s="194" t="s">
        <v>260</v>
      </c>
      <c r="E173" s="211" t="s">
        <v>22</v>
      </c>
      <c r="F173" s="212" t="s">
        <v>1125</v>
      </c>
      <c r="G173" s="210"/>
      <c r="H173" s="213" t="s">
        <v>22</v>
      </c>
      <c r="I173" s="214"/>
      <c r="J173" s="210"/>
      <c r="K173" s="210"/>
      <c r="L173" s="215"/>
      <c r="M173" s="216"/>
      <c r="N173" s="217"/>
      <c r="O173" s="217"/>
      <c r="P173" s="217"/>
      <c r="Q173" s="217"/>
      <c r="R173" s="217"/>
      <c r="S173" s="217"/>
      <c r="T173" s="218"/>
      <c r="AT173" s="219" t="s">
        <v>260</v>
      </c>
      <c r="AU173" s="219" t="s">
        <v>89</v>
      </c>
      <c r="AV173" s="10" t="s">
        <v>24</v>
      </c>
      <c r="AW173" s="10" t="s">
        <v>43</v>
      </c>
      <c r="AX173" s="10" t="s">
        <v>80</v>
      </c>
      <c r="AY173" s="219" t="s">
        <v>159</v>
      </c>
    </row>
    <row r="174" spans="2:65" s="11" customFormat="1" ht="13.5">
      <c r="B174" s="220"/>
      <c r="C174" s="221"/>
      <c r="D174" s="194" t="s">
        <v>260</v>
      </c>
      <c r="E174" s="222" t="s">
        <v>22</v>
      </c>
      <c r="F174" s="223" t="s">
        <v>1126</v>
      </c>
      <c r="G174" s="221"/>
      <c r="H174" s="224">
        <v>41.28</v>
      </c>
      <c r="I174" s="225"/>
      <c r="J174" s="221"/>
      <c r="K174" s="221"/>
      <c r="L174" s="226"/>
      <c r="M174" s="227"/>
      <c r="N174" s="228"/>
      <c r="O174" s="228"/>
      <c r="P174" s="228"/>
      <c r="Q174" s="228"/>
      <c r="R174" s="228"/>
      <c r="S174" s="228"/>
      <c r="T174" s="229"/>
      <c r="AT174" s="230" t="s">
        <v>260</v>
      </c>
      <c r="AU174" s="230" t="s">
        <v>89</v>
      </c>
      <c r="AV174" s="11" t="s">
        <v>89</v>
      </c>
      <c r="AW174" s="11" t="s">
        <v>43</v>
      </c>
      <c r="AX174" s="11" t="s">
        <v>24</v>
      </c>
      <c r="AY174" s="230" t="s">
        <v>159</v>
      </c>
    </row>
    <row r="175" spans="2:65" s="9" customFormat="1" ht="29.85" customHeight="1">
      <c r="B175" s="168"/>
      <c r="C175" s="169"/>
      <c r="D175" s="170" t="s">
        <v>79</v>
      </c>
      <c r="E175" s="258" t="s">
        <v>786</v>
      </c>
      <c r="F175" s="258" t="s">
        <v>787</v>
      </c>
      <c r="G175" s="169"/>
      <c r="H175" s="169"/>
      <c r="I175" s="172"/>
      <c r="J175" s="259">
        <f>BK175</f>
        <v>0</v>
      </c>
      <c r="K175" s="169"/>
      <c r="L175" s="174"/>
      <c r="M175" s="175"/>
      <c r="N175" s="176"/>
      <c r="O175" s="176"/>
      <c r="P175" s="177">
        <f>SUM(P176:P177)</f>
        <v>0</v>
      </c>
      <c r="Q175" s="176"/>
      <c r="R175" s="177">
        <f>SUM(R176:R177)</f>
        <v>0</v>
      </c>
      <c r="S175" s="176"/>
      <c r="T175" s="178">
        <f>SUM(T176:T177)</f>
        <v>0</v>
      </c>
      <c r="AR175" s="179" t="s">
        <v>24</v>
      </c>
      <c r="AT175" s="180" t="s">
        <v>79</v>
      </c>
      <c r="AU175" s="180" t="s">
        <v>24</v>
      </c>
      <c r="AY175" s="179" t="s">
        <v>159</v>
      </c>
      <c r="BK175" s="181">
        <f>SUM(BK176:BK177)</f>
        <v>0</v>
      </c>
    </row>
    <row r="176" spans="2:65" s="1" customFormat="1" ht="31.5" customHeight="1">
      <c r="B176" s="40"/>
      <c r="C176" s="182" t="s">
        <v>222</v>
      </c>
      <c r="D176" s="182" t="s">
        <v>160</v>
      </c>
      <c r="E176" s="183" t="s">
        <v>428</v>
      </c>
      <c r="F176" s="184" t="s">
        <v>429</v>
      </c>
      <c r="G176" s="185" t="s">
        <v>430</v>
      </c>
      <c r="H176" s="186">
        <v>7.9429999999999996</v>
      </c>
      <c r="I176" s="187"/>
      <c r="J176" s="188">
        <f>ROUND(I176*H176,2)</f>
        <v>0</v>
      </c>
      <c r="K176" s="184" t="s">
        <v>164</v>
      </c>
      <c r="L176" s="60"/>
      <c r="M176" s="189" t="s">
        <v>22</v>
      </c>
      <c r="N176" s="190" t="s">
        <v>51</v>
      </c>
      <c r="O176" s="41"/>
      <c r="P176" s="191">
        <f>O176*H176</f>
        <v>0</v>
      </c>
      <c r="Q176" s="191">
        <v>0</v>
      </c>
      <c r="R176" s="191">
        <f>Q176*H176</f>
        <v>0</v>
      </c>
      <c r="S176" s="191">
        <v>0</v>
      </c>
      <c r="T176" s="192">
        <f>S176*H176</f>
        <v>0</v>
      </c>
      <c r="AR176" s="23" t="s">
        <v>165</v>
      </c>
      <c r="AT176" s="23" t="s">
        <v>160</v>
      </c>
      <c r="AU176" s="23" t="s">
        <v>89</v>
      </c>
      <c r="AY176" s="23" t="s">
        <v>159</v>
      </c>
      <c r="BE176" s="193">
        <f>IF(N176="základní",J176,0)</f>
        <v>0</v>
      </c>
      <c r="BF176" s="193">
        <f>IF(N176="snížená",J176,0)</f>
        <v>0</v>
      </c>
      <c r="BG176" s="193">
        <f>IF(N176="zákl. přenesená",J176,0)</f>
        <v>0</v>
      </c>
      <c r="BH176" s="193">
        <f>IF(N176="sníž. přenesená",J176,0)</f>
        <v>0</v>
      </c>
      <c r="BI176" s="193">
        <f>IF(N176="nulová",J176,0)</f>
        <v>0</v>
      </c>
      <c r="BJ176" s="23" t="s">
        <v>24</v>
      </c>
      <c r="BK176" s="193">
        <f>ROUND(I176*H176,2)</f>
        <v>0</v>
      </c>
      <c r="BL176" s="23" t="s">
        <v>165</v>
      </c>
      <c r="BM176" s="23" t="s">
        <v>1127</v>
      </c>
    </row>
    <row r="177" spans="2:47" s="1" customFormat="1" ht="27">
      <c r="B177" s="40"/>
      <c r="C177" s="62"/>
      <c r="D177" s="194" t="s">
        <v>166</v>
      </c>
      <c r="E177" s="62"/>
      <c r="F177" s="195" t="s">
        <v>432</v>
      </c>
      <c r="G177" s="62"/>
      <c r="H177" s="62"/>
      <c r="I177" s="155"/>
      <c r="J177" s="62"/>
      <c r="K177" s="62"/>
      <c r="L177" s="60"/>
      <c r="M177" s="245"/>
      <c r="N177" s="246"/>
      <c r="O177" s="246"/>
      <c r="P177" s="246"/>
      <c r="Q177" s="246"/>
      <c r="R177" s="246"/>
      <c r="S177" s="246"/>
      <c r="T177" s="247"/>
      <c r="AT177" s="23" t="s">
        <v>166</v>
      </c>
      <c r="AU177" s="23" t="s">
        <v>89</v>
      </c>
    </row>
    <row r="178" spans="2:47" s="1" customFormat="1" ht="6.95" customHeight="1">
      <c r="B178" s="55"/>
      <c r="C178" s="56"/>
      <c r="D178" s="56"/>
      <c r="E178" s="56"/>
      <c r="F178" s="56"/>
      <c r="G178" s="56"/>
      <c r="H178" s="56"/>
      <c r="I178" s="138"/>
      <c r="J178" s="56"/>
      <c r="K178" s="56"/>
      <c r="L178" s="60"/>
    </row>
  </sheetData>
  <sheetProtection password="CC35" sheet="1" objects="1" scenarios="1" formatCells="0" formatColumns="0" formatRows="0" sort="0" autoFilter="0"/>
  <autoFilter ref="C79:K177"/>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5"/>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126</v>
      </c>
      <c r="G1" s="393" t="s">
        <v>127</v>
      </c>
      <c r="H1" s="393"/>
      <c r="I1" s="114"/>
      <c r="J1" s="113" t="s">
        <v>128</v>
      </c>
      <c r="K1" s="112" t="s">
        <v>129</v>
      </c>
      <c r="L1" s="113" t="s">
        <v>130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110</v>
      </c>
    </row>
    <row r="3" spans="1:70" ht="6.95" customHeight="1">
      <c r="B3" s="24"/>
      <c r="C3" s="25"/>
      <c r="D3" s="25"/>
      <c r="E3" s="25"/>
      <c r="F3" s="25"/>
      <c r="G3" s="25"/>
      <c r="H3" s="25"/>
      <c r="I3" s="115"/>
      <c r="J3" s="25"/>
      <c r="K3" s="26"/>
      <c r="AT3" s="23" t="s">
        <v>89</v>
      </c>
    </row>
    <row r="4" spans="1:70" ht="36.950000000000003" customHeight="1">
      <c r="B4" s="27"/>
      <c r="C4" s="28"/>
      <c r="D4" s="29" t="s">
        <v>131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6" t="str">
        <f>'Rekapitulace stavby'!K6</f>
        <v>OCELKOVA, PRAHA 14,Č.AKCE 999</v>
      </c>
      <c r="F7" s="387"/>
      <c r="G7" s="387"/>
      <c r="H7" s="387"/>
      <c r="I7" s="116"/>
      <c r="J7" s="28"/>
      <c r="K7" s="30"/>
    </row>
    <row r="8" spans="1:70" s="1" customFormat="1" ht="15">
      <c r="B8" s="40"/>
      <c r="C8" s="41"/>
      <c r="D8" s="36" t="s">
        <v>132</v>
      </c>
      <c r="E8" s="41"/>
      <c r="F8" s="41"/>
      <c r="G8" s="41"/>
      <c r="H8" s="41"/>
      <c r="I8" s="117"/>
      <c r="J8" s="41"/>
      <c r="K8" s="44"/>
    </row>
    <row r="9" spans="1:70" s="1" customFormat="1" ht="36.950000000000003" customHeight="1">
      <c r="B9" s="40"/>
      <c r="C9" s="41"/>
      <c r="D9" s="41"/>
      <c r="E9" s="388" t="s">
        <v>1128</v>
      </c>
      <c r="F9" s="389"/>
      <c r="G9" s="389"/>
      <c r="H9" s="389"/>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3. 11. 2016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36</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37</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39</v>
      </c>
      <c r="E20" s="41"/>
      <c r="F20" s="41"/>
      <c r="G20" s="41"/>
      <c r="H20" s="41"/>
      <c r="I20" s="118" t="s">
        <v>32</v>
      </c>
      <c r="J20" s="34" t="s">
        <v>40</v>
      </c>
      <c r="K20" s="44"/>
    </row>
    <row r="21" spans="2:11" s="1" customFormat="1" ht="18" customHeight="1">
      <c r="B21" s="40"/>
      <c r="C21" s="41"/>
      <c r="D21" s="41"/>
      <c r="E21" s="34" t="s">
        <v>41</v>
      </c>
      <c r="F21" s="41"/>
      <c r="G21" s="41"/>
      <c r="H21" s="41"/>
      <c r="I21" s="118" t="s">
        <v>35</v>
      </c>
      <c r="J21" s="34" t="s">
        <v>42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44</v>
      </c>
      <c r="E23" s="41"/>
      <c r="F23" s="41"/>
      <c r="G23" s="41"/>
      <c r="H23" s="41"/>
      <c r="I23" s="117"/>
      <c r="J23" s="41"/>
      <c r="K23" s="44"/>
    </row>
    <row r="24" spans="2:11" s="6" customFormat="1" ht="22.5" customHeight="1">
      <c r="B24" s="120"/>
      <c r="C24" s="121"/>
      <c r="D24" s="121"/>
      <c r="E24" s="355" t="s">
        <v>22</v>
      </c>
      <c r="F24" s="355"/>
      <c r="G24" s="355"/>
      <c r="H24" s="355"/>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46</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48</v>
      </c>
      <c r="G29" s="41"/>
      <c r="H29" s="41"/>
      <c r="I29" s="128" t="s">
        <v>47</v>
      </c>
      <c r="J29" s="45" t="s">
        <v>49</v>
      </c>
      <c r="K29" s="44"/>
    </row>
    <row r="30" spans="2:11" s="1" customFormat="1" ht="14.45" customHeight="1">
      <c r="B30" s="40"/>
      <c r="C30" s="41"/>
      <c r="D30" s="48" t="s">
        <v>50</v>
      </c>
      <c r="E30" s="48" t="s">
        <v>51</v>
      </c>
      <c r="F30" s="129">
        <f>ROUND(SUM(BE78:BE154), 2)</f>
        <v>0</v>
      </c>
      <c r="G30" s="41"/>
      <c r="H30" s="41"/>
      <c r="I30" s="130">
        <v>0.21</v>
      </c>
      <c r="J30" s="129">
        <f>ROUND(ROUND((SUM(BE78:BE154)), 2)*I30, 2)</f>
        <v>0</v>
      </c>
      <c r="K30" s="44"/>
    </row>
    <row r="31" spans="2:11" s="1" customFormat="1" ht="14.45" customHeight="1">
      <c r="B31" s="40"/>
      <c r="C31" s="41"/>
      <c r="D31" s="41"/>
      <c r="E31" s="48" t="s">
        <v>52</v>
      </c>
      <c r="F31" s="129">
        <f>ROUND(SUM(BF78:BF154), 2)</f>
        <v>0</v>
      </c>
      <c r="G31" s="41"/>
      <c r="H31" s="41"/>
      <c r="I31" s="130">
        <v>0.15</v>
      </c>
      <c r="J31" s="129">
        <f>ROUND(ROUND((SUM(BF78:BF154)), 2)*I31, 2)</f>
        <v>0</v>
      </c>
      <c r="K31" s="44"/>
    </row>
    <row r="32" spans="2:11" s="1" customFormat="1" ht="14.45" hidden="1" customHeight="1">
      <c r="B32" s="40"/>
      <c r="C32" s="41"/>
      <c r="D32" s="41"/>
      <c r="E32" s="48" t="s">
        <v>53</v>
      </c>
      <c r="F32" s="129">
        <f>ROUND(SUM(BG78:BG154), 2)</f>
        <v>0</v>
      </c>
      <c r="G32" s="41"/>
      <c r="H32" s="41"/>
      <c r="I32" s="130">
        <v>0.21</v>
      </c>
      <c r="J32" s="129">
        <v>0</v>
      </c>
      <c r="K32" s="44"/>
    </row>
    <row r="33" spans="2:11" s="1" customFormat="1" ht="14.45" hidden="1" customHeight="1">
      <c r="B33" s="40"/>
      <c r="C33" s="41"/>
      <c r="D33" s="41"/>
      <c r="E33" s="48" t="s">
        <v>54</v>
      </c>
      <c r="F33" s="129">
        <f>ROUND(SUM(BH78:BH154), 2)</f>
        <v>0</v>
      </c>
      <c r="G33" s="41"/>
      <c r="H33" s="41"/>
      <c r="I33" s="130">
        <v>0.15</v>
      </c>
      <c r="J33" s="129">
        <v>0</v>
      </c>
      <c r="K33" s="44"/>
    </row>
    <row r="34" spans="2:11" s="1" customFormat="1" ht="14.45" hidden="1" customHeight="1">
      <c r="B34" s="40"/>
      <c r="C34" s="41"/>
      <c r="D34" s="41"/>
      <c r="E34" s="48" t="s">
        <v>55</v>
      </c>
      <c r="F34" s="129">
        <f>ROUND(SUM(BI78:BI154),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56</v>
      </c>
      <c r="E36" s="78"/>
      <c r="F36" s="78"/>
      <c r="G36" s="133" t="s">
        <v>57</v>
      </c>
      <c r="H36" s="134" t="s">
        <v>58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6" t="str">
        <f>E7</f>
        <v>OCELKOVA, PRAHA 14,Č.AKCE 999</v>
      </c>
      <c r="F45" s="387"/>
      <c r="G45" s="387"/>
      <c r="H45" s="387"/>
      <c r="I45" s="117"/>
      <c r="J45" s="41"/>
      <c r="K45" s="44"/>
    </row>
    <row r="46" spans="2:11" s="1" customFormat="1" ht="14.45" customHeight="1">
      <c r="B46" s="40"/>
      <c r="C46" s="36" t="s">
        <v>132</v>
      </c>
      <c r="D46" s="41"/>
      <c r="E46" s="41"/>
      <c r="F46" s="41"/>
      <c r="G46" s="41"/>
      <c r="H46" s="41"/>
      <c r="I46" s="117"/>
      <c r="J46" s="41"/>
      <c r="K46" s="44"/>
    </row>
    <row r="47" spans="2:11" s="1" customFormat="1" ht="23.25" customHeight="1">
      <c r="B47" s="40"/>
      <c r="C47" s="41"/>
      <c r="D47" s="41"/>
      <c r="E47" s="388" t="str">
        <f>E9</f>
        <v>SO 04.1 - Přechodné dopravní značení (DC)</v>
      </c>
      <c r="F47" s="389"/>
      <c r="G47" s="389"/>
      <c r="H47" s="389"/>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Praha</v>
      </c>
      <c r="G49" s="41"/>
      <c r="H49" s="41"/>
      <c r="I49" s="118" t="s">
        <v>27</v>
      </c>
      <c r="J49" s="119" t="str">
        <f>IF(J12="","",J12)</f>
        <v>3. 11. 2016</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Technická správa komunikací hl. m. Prahy, a.s.</v>
      </c>
      <c r="G51" s="41"/>
      <c r="H51" s="41"/>
      <c r="I51" s="118" t="s">
        <v>39</v>
      </c>
      <c r="J51" s="34" t="str">
        <f>E21</f>
        <v>METROPROJEKT Praha a.s.</v>
      </c>
      <c r="K51" s="44"/>
    </row>
    <row r="52" spans="2:47" s="1" customFormat="1" ht="14.45" customHeight="1">
      <c r="B52" s="40"/>
      <c r="C52" s="36" t="s">
        <v>37</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135</v>
      </c>
      <c r="D54" s="131"/>
      <c r="E54" s="131"/>
      <c r="F54" s="131"/>
      <c r="G54" s="131"/>
      <c r="H54" s="131"/>
      <c r="I54" s="144"/>
      <c r="J54" s="145" t="s">
        <v>136</v>
      </c>
      <c r="K54" s="146"/>
    </row>
    <row r="55" spans="2:47" s="1" customFormat="1" ht="10.35" customHeight="1">
      <c r="B55" s="40"/>
      <c r="C55" s="41"/>
      <c r="D55" s="41"/>
      <c r="E55" s="41"/>
      <c r="F55" s="41"/>
      <c r="G55" s="41"/>
      <c r="H55" s="41"/>
      <c r="I55" s="117"/>
      <c r="J55" s="41"/>
      <c r="K55" s="44"/>
    </row>
    <row r="56" spans="2:47" s="1" customFormat="1" ht="29.25" customHeight="1">
      <c r="B56" s="40"/>
      <c r="C56" s="147" t="s">
        <v>137</v>
      </c>
      <c r="D56" s="41"/>
      <c r="E56" s="41"/>
      <c r="F56" s="41"/>
      <c r="G56" s="41"/>
      <c r="H56" s="41"/>
      <c r="I56" s="117"/>
      <c r="J56" s="127">
        <f>J78</f>
        <v>0</v>
      </c>
      <c r="K56" s="44"/>
      <c r="AU56" s="23" t="s">
        <v>138</v>
      </c>
    </row>
    <row r="57" spans="2:47" s="7" customFormat="1" ht="24.95" customHeight="1">
      <c r="B57" s="148"/>
      <c r="C57" s="149"/>
      <c r="D57" s="150" t="s">
        <v>525</v>
      </c>
      <c r="E57" s="151"/>
      <c r="F57" s="151"/>
      <c r="G57" s="151"/>
      <c r="H57" s="151"/>
      <c r="I57" s="152"/>
      <c r="J57" s="153">
        <f>J79</f>
        <v>0</v>
      </c>
      <c r="K57" s="154"/>
    </row>
    <row r="58" spans="2:47" s="13" customFormat="1" ht="19.899999999999999" customHeight="1">
      <c r="B58" s="248"/>
      <c r="C58" s="249"/>
      <c r="D58" s="250" t="s">
        <v>532</v>
      </c>
      <c r="E58" s="251"/>
      <c r="F58" s="251"/>
      <c r="G58" s="251"/>
      <c r="H58" s="251"/>
      <c r="I58" s="252"/>
      <c r="J58" s="253">
        <f>J80</f>
        <v>0</v>
      </c>
      <c r="K58" s="254"/>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144</v>
      </c>
      <c r="D65" s="62"/>
      <c r="E65" s="62"/>
      <c r="F65" s="62"/>
      <c r="G65" s="62"/>
      <c r="H65" s="62"/>
      <c r="I65" s="155"/>
      <c r="J65" s="62"/>
      <c r="K65" s="62"/>
      <c r="L65" s="60"/>
    </row>
    <row r="66" spans="2:63" s="1" customFormat="1" ht="6.95" customHeight="1">
      <c r="B66" s="40"/>
      <c r="C66" s="62"/>
      <c r="D66" s="62"/>
      <c r="E66" s="62"/>
      <c r="F66" s="62"/>
      <c r="G66" s="62"/>
      <c r="H66" s="62"/>
      <c r="I66" s="155"/>
      <c r="J66" s="62"/>
      <c r="K66" s="62"/>
      <c r="L66" s="60"/>
    </row>
    <row r="67" spans="2:63" s="1" customFormat="1" ht="14.45" customHeight="1">
      <c r="B67" s="40"/>
      <c r="C67" s="64" t="s">
        <v>18</v>
      </c>
      <c r="D67" s="62"/>
      <c r="E67" s="62"/>
      <c r="F67" s="62"/>
      <c r="G67" s="62"/>
      <c r="H67" s="62"/>
      <c r="I67" s="155"/>
      <c r="J67" s="62"/>
      <c r="K67" s="62"/>
      <c r="L67" s="60"/>
    </row>
    <row r="68" spans="2:63" s="1" customFormat="1" ht="22.5" customHeight="1">
      <c r="B68" s="40"/>
      <c r="C68" s="62"/>
      <c r="D68" s="62"/>
      <c r="E68" s="390" t="str">
        <f>E7</f>
        <v>OCELKOVA, PRAHA 14,Č.AKCE 999</v>
      </c>
      <c r="F68" s="391"/>
      <c r="G68" s="391"/>
      <c r="H68" s="391"/>
      <c r="I68" s="155"/>
      <c r="J68" s="62"/>
      <c r="K68" s="62"/>
      <c r="L68" s="60"/>
    </row>
    <row r="69" spans="2:63" s="1" customFormat="1" ht="14.45" customHeight="1">
      <c r="B69" s="40"/>
      <c r="C69" s="64" t="s">
        <v>132</v>
      </c>
      <c r="D69" s="62"/>
      <c r="E69" s="62"/>
      <c r="F69" s="62"/>
      <c r="G69" s="62"/>
      <c r="H69" s="62"/>
      <c r="I69" s="155"/>
      <c r="J69" s="62"/>
      <c r="K69" s="62"/>
      <c r="L69" s="60"/>
    </row>
    <row r="70" spans="2:63" s="1" customFormat="1" ht="23.25" customHeight="1">
      <c r="B70" s="40"/>
      <c r="C70" s="62"/>
      <c r="D70" s="62"/>
      <c r="E70" s="366" t="str">
        <f>E9</f>
        <v>SO 04.1 - Přechodné dopravní značení (DC)</v>
      </c>
      <c r="F70" s="392"/>
      <c r="G70" s="392"/>
      <c r="H70" s="392"/>
      <c r="I70" s="155"/>
      <c r="J70" s="62"/>
      <c r="K70" s="62"/>
      <c r="L70" s="60"/>
    </row>
    <row r="71" spans="2:63" s="1" customFormat="1" ht="6.95" customHeight="1">
      <c r="B71" s="40"/>
      <c r="C71" s="62"/>
      <c r="D71" s="62"/>
      <c r="E71" s="62"/>
      <c r="F71" s="62"/>
      <c r="G71" s="62"/>
      <c r="H71" s="62"/>
      <c r="I71" s="155"/>
      <c r="J71" s="62"/>
      <c r="K71" s="62"/>
      <c r="L71" s="60"/>
    </row>
    <row r="72" spans="2:63" s="1" customFormat="1" ht="18" customHeight="1">
      <c r="B72" s="40"/>
      <c r="C72" s="64" t="s">
        <v>25</v>
      </c>
      <c r="D72" s="62"/>
      <c r="E72" s="62"/>
      <c r="F72" s="156" t="str">
        <f>F12</f>
        <v>Praha</v>
      </c>
      <c r="G72" s="62"/>
      <c r="H72" s="62"/>
      <c r="I72" s="157" t="s">
        <v>27</v>
      </c>
      <c r="J72" s="72" t="str">
        <f>IF(J12="","",J12)</f>
        <v>3. 11. 2016</v>
      </c>
      <c r="K72" s="62"/>
      <c r="L72" s="60"/>
    </row>
    <row r="73" spans="2:63" s="1" customFormat="1" ht="6.95" customHeight="1">
      <c r="B73" s="40"/>
      <c r="C73" s="62"/>
      <c r="D73" s="62"/>
      <c r="E73" s="62"/>
      <c r="F73" s="62"/>
      <c r="G73" s="62"/>
      <c r="H73" s="62"/>
      <c r="I73" s="155"/>
      <c r="J73" s="62"/>
      <c r="K73" s="62"/>
      <c r="L73" s="60"/>
    </row>
    <row r="74" spans="2:63" s="1" customFormat="1" ht="15">
      <c r="B74" s="40"/>
      <c r="C74" s="64" t="s">
        <v>31</v>
      </c>
      <c r="D74" s="62"/>
      <c r="E74" s="62"/>
      <c r="F74" s="156" t="str">
        <f>E15</f>
        <v>Technická správa komunikací hl. m. Prahy, a.s.</v>
      </c>
      <c r="G74" s="62"/>
      <c r="H74" s="62"/>
      <c r="I74" s="157" t="s">
        <v>39</v>
      </c>
      <c r="J74" s="156" t="str">
        <f>E21</f>
        <v>METROPROJEKT Praha a.s.</v>
      </c>
      <c r="K74" s="62"/>
      <c r="L74" s="60"/>
    </row>
    <row r="75" spans="2:63" s="1" customFormat="1" ht="14.45" customHeight="1">
      <c r="B75" s="40"/>
      <c r="C75" s="64" t="s">
        <v>37</v>
      </c>
      <c r="D75" s="62"/>
      <c r="E75" s="62"/>
      <c r="F75" s="156" t="str">
        <f>IF(E18="","",E18)</f>
        <v/>
      </c>
      <c r="G75" s="62"/>
      <c r="H75" s="62"/>
      <c r="I75" s="155"/>
      <c r="J75" s="62"/>
      <c r="K75" s="62"/>
      <c r="L75" s="60"/>
    </row>
    <row r="76" spans="2:63" s="1" customFormat="1" ht="10.35" customHeight="1">
      <c r="B76" s="40"/>
      <c r="C76" s="62"/>
      <c r="D76" s="62"/>
      <c r="E76" s="62"/>
      <c r="F76" s="62"/>
      <c r="G76" s="62"/>
      <c r="H76" s="62"/>
      <c r="I76" s="155"/>
      <c r="J76" s="62"/>
      <c r="K76" s="62"/>
      <c r="L76" s="60"/>
    </row>
    <row r="77" spans="2:63" s="8" customFormat="1" ht="29.25" customHeight="1">
      <c r="B77" s="158"/>
      <c r="C77" s="159" t="s">
        <v>145</v>
      </c>
      <c r="D77" s="160" t="s">
        <v>65</v>
      </c>
      <c r="E77" s="160" t="s">
        <v>61</v>
      </c>
      <c r="F77" s="160" t="s">
        <v>146</v>
      </c>
      <c r="G77" s="160" t="s">
        <v>147</v>
      </c>
      <c r="H77" s="160" t="s">
        <v>148</v>
      </c>
      <c r="I77" s="161" t="s">
        <v>149</v>
      </c>
      <c r="J77" s="160" t="s">
        <v>136</v>
      </c>
      <c r="K77" s="162" t="s">
        <v>150</v>
      </c>
      <c r="L77" s="163"/>
      <c r="M77" s="80" t="s">
        <v>151</v>
      </c>
      <c r="N77" s="81" t="s">
        <v>50</v>
      </c>
      <c r="O77" s="81" t="s">
        <v>152</v>
      </c>
      <c r="P77" s="81" t="s">
        <v>153</v>
      </c>
      <c r="Q77" s="81" t="s">
        <v>154</v>
      </c>
      <c r="R77" s="81" t="s">
        <v>155</v>
      </c>
      <c r="S77" s="81" t="s">
        <v>156</v>
      </c>
      <c r="T77" s="82" t="s">
        <v>157</v>
      </c>
    </row>
    <row r="78" spans="2:63" s="1" customFormat="1" ht="29.25" customHeight="1">
      <c r="B78" s="40"/>
      <c r="C78" s="86" t="s">
        <v>137</v>
      </c>
      <c r="D78" s="62"/>
      <c r="E78" s="62"/>
      <c r="F78" s="62"/>
      <c r="G78" s="62"/>
      <c r="H78" s="62"/>
      <c r="I78" s="155"/>
      <c r="J78" s="164">
        <f>BK78</f>
        <v>0</v>
      </c>
      <c r="K78" s="62"/>
      <c r="L78" s="60"/>
      <c r="M78" s="83"/>
      <c r="N78" s="84"/>
      <c r="O78" s="84"/>
      <c r="P78" s="165">
        <f>P79</f>
        <v>0</v>
      </c>
      <c r="Q78" s="84"/>
      <c r="R78" s="165">
        <f>R79</f>
        <v>0</v>
      </c>
      <c r="S78" s="84"/>
      <c r="T78" s="166">
        <f>T79</f>
        <v>0</v>
      </c>
      <c r="AT78" s="23" t="s">
        <v>79</v>
      </c>
      <c r="AU78" s="23" t="s">
        <v>138</v>
      </c>
      <c r="BK78" s="167">
        <f>BK79</f>
        <v>0</v>
      </c>
    </row>
    <row r="79" spans="2:63" s="9" customFormat="1" ht="37.35" customHeight="1">
      <c r="B79" s="168"/>
      <c r="C79" s="169"/>
      <c r="D79" s="255" t="s">
        <v>79</v>
      </c>
      <c r="E79" s="256" t="s">
        <v>535</v>
      </c>
      <c r="F79" s="256" t="s">
        <v>536</v>
      </c>
      <c r="G79" s="169"/>
      <c r="H79" s="169"/>
      <c r="I79" s="172"/>
      <c r="J79" s="257">
        <f>BK79</f>
        <v>0</v>
      </c>
      <c r="K79" s="169"/>
      <c r="L79" s="174"/>
      <c r="M79" s="175"/>
      <c r="N79" s="176"/>
      <c r="O79" s="176"/>
      <c r="P79" s="177">
        <f>P80</f>
        <v>0</v>
      </c>
      <c r="Q79" s="176"/>
      <c r="R79" s="177">
        <f>R80</f>
        <v>0</v>
      </c>
      <c r="S79" s="176"/>
      <c r="T79" s="178">
        <f>T80</f>
        <v>0</v>
      </c>
      <c r="AR79" s="179" t="s">
        <v>24</v>
      </c>
      <c r="AT79" s="180" t="s">
        <v>79</v>
      </c>
      <c r="AU79" s="180" t="s">
        <v>80</v>
      </c>
      <c r="AY79" s="179" t="s">
        <v>159</v>
      </c>
      <c r="BK79" s="181">
        <f>BK80</f>
        <v>0</v>
      </c>
    </row>
    <row r="80" spans="2:63" s="9" customFormat="1" ht="19.899999999999999" customHeight="1">
      <c r="B80" s="168"/>
      <c r="C80" s="169"/>
      <c r="D80" s="170" t="s">
        <v>79</v>
      </c>
      <c r="E80" s="258" t="s">
        <v>204</v>
      </c>
      <c r="F80" s="258" t="s">
        <v>762</v>
      </c>
      <c r="G80" s="169"/>
      <c r="H80" s="169"/>
      <c r="I80" s="172"/>
      <c r="J80" s="259">
        <f>BK80</f>
        <v>0</v>
      </c>
      <c r="K80" s="169"/>
      <c r="L80" s="174"/>
      <c r="M80" s="175"/>
      <c r="N80" s="176"/>
      <c r="O80" s="176"/>
      <c r="P80" s="177">
        <f>SUM(P81:P154)</f>
        <v>0</v>
      </c>
      <c r="Q80" s="176"/>
      <c r="R80" s="177">
        <f>SUM(R81:R154)</f>
        <v>0</v>
      </c>
      <c r="S80" s="176"/>
      <c r="T80" s="178">
        <f>SUM(T81:T154)</f>
        <v>0</v>
      </c>
      <c r="AR80" s="179" t="s">
        <v>24</v>
      </c>
      <c r="AT80" s="180" t="s">
        <v>79</v>
      </c>
      <c r="AU80" s="180" t="s">
        <v>24</v>
      </c>
      <c r="AY80" s="179" t="s">
        <v>159</v>
      </c>
      <c r="BK80" s="181">
        <f>SUM(BK81:BK154)</f>
        <v>0</v>
      </c>
    </row>
    <row r="81" spans="2:65" s="1" customFormat="1" ht="31.5" customHeight="1">
      <c r="B81" s="40"/>
      <c r="C81" s="182" t="s">
        <v>24</v>
      </c>
      <c r="D81" s="182" t="s">
        <v>160</v>
      </c>
      <c r="E81" s="183" t="s">
        <v>1129</v>
      </c>
      <c r="F81" s="184" t="s">
        <v>1130</v>
      </c>
      <c r="G81" s="185" t="s">
        <v>356</v>
      </c>
      <c r="H81" s="186">
        <v>192</v>
      </c>
      <c r="I81" s="187"/>
      <c r="J81" s="188">
        <f>ROUND(I81*H81,2)</f>
        <v>0</v>
      </c>
      <c r="K81" s="184" t="s">
        <v>164</v>
      </c>
      <c r="L81" s="60"/>
      <c r="M81" s="189" t="s">
        <v>22</v>
      </c>
      <c r="N81" s="190" t="s">
        <v>51</v>
      </c>
      <c r="O81" s="41"/>
      <c r="P81" s="191">
        <f>O81*H81</f>
        <v>0</v>
      </c>
      <c r="Q81" s="191">
        <v>0</v>
      </c>
      <c r="R81" s="191">
        <f>Q81*H81</f>
        <v>0</v>
      </c>
      <c r="S81" s="191">
        <v>0</v>
      </c>
      <c r="T81" s="192">
        <f>S81*H81</f>
        <v>0</v>
      </c>
      <c r="AR81" s="23" t="s">
        <v>165</v>
      </c>
      <c r="AT81" s="23" t="s">
        <v>160</v>
      </c>
      <c r="AU81" s="23" t="s">
        <v>89</v>
      </c>
      <c r="AY81" s="23" t="s">
        <v>159</v>
      </c>
      <c r="BE81" s="193">
        <f>IF(N81="základní",J81,0)</f>
        <v>0</v>
      </c>
      <c r="BF81" s="193">
        <f>IF(N81="snížená",J81,0)</f>
        <v>0</v>
      </c>
      <c r="BG81" s="193">
        <f>IF(N81="zákl. přenesená",J81,0)</f>
        <v>0</v>
      </c>
      <c r="BH81" s="193">
        <f>IF(N81="sníž. přenesená",J81,0)</f>
        <v>0</v>
      </c>
      <c r="BI81" s="193">
        <f>IF(N81="nulová",J81,0)</f>
        <v>0</v>
      </c>
      <c r="BJ81" s="23" t="s">
        <v>24</v>
      </c>
      <c r="BK81" s="193">
        <f>ROUND(I81*H81,2)</f>
        <v>0</v>
      </c>
      <c r="BL81" s="23" t="s">
        <v>165</v>
      </c>
      <c r="BM81" s="23" t="s">
        <v>1131</v>
      </c>
    </row>
    <row r="82" spans="2:65" s="1" customFormat="1" ht="27">
      <c r="B82" s="40"/>
      <c r="C82" s="62"/>
      <c r="D82" s="194" t="s">
        <v>166</v>
      </c>
      <c r="E82" s="62"/>
      <c r="F82" s="195" t="s">
        <v>1132</v>
      </c>
      <c r="G82" s="62"/>
      <c r="H82" s="62"/>
      <c r="I82" s="155"/>
      <c r="J82" s="62"/>
      <c r="K82" s="62"/>
      <c r="L82" s="60"/>
      <c r="M82" s="196"/>
      <c r="N82" s="41"/>
      <c r="O82" s="41"/>
      <c r="P82" s="41"/>
      <c r="Q82" s="41"/>
      <c r="R82" s="41"/>
      <c r="S82" s="41"/>
      <c r="T82" s="77"/>
      <c r="AT82" s="23" t="s">
        <v>166</v>
      </c>
      <c r="AU82" s="23" t="s">
        <v>89</v>
      </c>
    </row>
    <row r="83" spans="2:65" s="11" customFormat="1" ht="13.5">
      <c r="B83" s="220"/>
      <c r="C83" s="221"/>
      <c r="D83" s="194" t="s">
        <v>260</v>
      </c>
      <c r="E83" s="222" t="s">
        <v>22</v>
      </c>
      <c r="F83" s="223" t="s">
        <v>1133</v>
      </c>
      <c r="G83" s="221"/>
      <c r="H83" s="224">
        <v>18</v>
      </c>
      <c r="I83" s="225"/>
      <c r="J83" s="221"/>
      <c r="K83" s="221"/>
      <c r="L83" s="226"/>
      <c r="M83" s="227"/>
      <c r="N83" s="228"/>
      <c r="O83" s="228"/>
      <c r="P83" s="228"/>
      <c r="Q83" s="228"/>
      <c r="R83" s="228"/>
      <c r="S83" s="228"/>
      <c r="T83" s="229"/>
      <c r="AT83" s="230" t="s">
        <v>260</v>
      </c>
      <c r="AU83" s="230" t="s">
        <v>89</v>
      </c>
      <c r="AV83" s="11" t="s">
        <v>89</v>
      </c>
      <c r="AW83" s="11" t="s">
        <v>43</v>
      </c>
      <c r="AX83" s="11" t="s">
        <v>80</v>
      </c>
      <c r="AY83" s="230" t="s">
        <v>159</v>
      </c>
    </row>
    <row r="84" spans="2:65" s="11" customFormat="1" ht="13.5">
      <c r="B84" s="220"/>
      <c r="C84" s="221"/>
      <c r="D84" s="194" t="s">
        <v>260</v>
      </c>
      <c r="E84" s="222" t="s">
        <v>22</v>
      </c>
      <c r="F84" s="223" t="s">
        <v>1134</v>
      </c>
      <c r="G84" s="221"/>
      <c r="H84" s="224">
        <v>4</v>
      </c>
      <c r="I84" s="225"/>
      <c r="J84" s="221"/>
      <c r="K84" s="221"/>
      <c r="L84" s="226"/>
      <c r="M84" s="227"/>
      <c r="N84" s="228"/>
      <c r="O84" s="228"/>
      <c r="P84" s="228"/>
      <c r="Q84" s="228"/>
      <c r="R84" s="228"/>
      <c r="S84" s="228"/>
      <c r="T84" s="229"/>
      <c r="AT84" s="230" t="s">
        <v>260</v>
      </c>
      <c r="AU84" s="230" t="s">
        <v>89</v>
      </c>
      <c r="AV84" s="11" t="s">
        <v>89</v>
      </c>
      <c r="AW84" s="11" t="s">
        <v>43</v>
      </c>
      <c r="AX84" s="11" t="s">
        <v>80</v>
      </c>
      <c r="AY84" s="230" t="s">
        <v>159</v>
      </c>
    </row>
    <row r="85" spans="2:65" s="11" customFormat="1" ht="13.5">
      <c r="B85" s="220"/>
      <c r="C85" s="221"/>
      <c r="D85" s="194" t="s">
        <v>260</v>
      </c>
      <c r="E85" s="222" t="s">
        <v>22</v>
      </c>
      <c r="F85" s="223" t="s">
        <v>1135</v>
      </c>
      <c r="G85" s="221"/>
      <c r="H85" s="224">
        <v>89</v>
      </c>
      <c r="I85" s="225"/>
      <c r="J85" s="221"/>
      <c r="K85" s="221"/>
      <c r="L85" s="226"/>
      <c r="M85" s="227"/>
      <c r="N85" s="228"/>
      <c r="O85" s="228"/>
      <c r="P85" s="228"/>
      <c r="Q85" s="228"/>
      <c r="R85" s="228"/>
      <c r="S85" s="228"/>
      <c r="T85" s="229"/>
      <c r="AT85" s="230" t="s">
        <v>260</v>
      </c>
      <c r="AU85" s="230" t="s">
        <v>89</v>
      </c>
      <c r="AV85" s="11" t="s">
        <v>89</v>
      </c>
      <c r="AW85" s="11" t="s">
        <v>43</v>
      </c>
      <c r="AX85" s="11" t="s">
        <v>80</v>
      </c>
      <c r="AY85" s="230" t="s">
        <v>159</v>
      </c>
    </row>
    <row r="86" spans="2:65" s="11" customFormat="1" ht="13.5">
      <c r="B86" s="220"/>
      <c r="C86" s="221"/>
      <c r="D86" s="194" t="s">
        <v>260</v>
      </c>
      <c r="E86" s="222" t="s">
        <v>22</v>
      </c>
      <c r="F86" s="223" t="s">
        <v>1136</v>
      </c>
      <c r="G86" s="221"/>
      <c r="H86" s="224">
        <v>81</v>
      </c>
      <c r="I86" s="225"/>
      <c r="J86" s="221"/>
      <c r="K86" s="221"/>
      <c r="L86" s="226"/>
      <c r="M86" s="227"/>
      <c r="N86" s="228"/>
      <c r="O86" s="228"/>
      <c r="P86" s="228"/>
      <c r="Q86" s="228"/>
      <c r="R86" s="228"/>
      <c r="S86" s="228"/>
      <c r="T86" s="229"/>
      <c r="AT86" s="230" t="s">
        <v>260</v>
      </c>
      <c r="AU86" s="230" t="s">
        <v>89</v>
      </c>
      <c r="AV86" s="11" t="s">
        <v>89</v>
      </c>
      <c r="AW86" s="11" t="s">
        <v>43</v>
      </c>
      <c r="AX86" s="11" t="s">
        <v>80</v>
      </c>
      <c r="AY86" s="230" t="s">
        <v>159</v>
      </c>
    </row>
    <row r="87" spans="2:65" s="12" customFormat="1" ht="13.5">
      <c r="B87" s="231"/>
      <c r="C87" s="232"/>
      <c r="D87" s="197" t="s">
        <v>260</v>
      </c>
      <c r="E87" s="233" t="s">
        <v>22</v>
      </c>
      <c r="F87" s="234" t="s">
        <v>266</v>
      </c>
      <c r="G87" s="232"/>
      <c r="H87" s="235">
        <v>192</v>
      </c>
      <c r="I87" s="236"/>
      <c r="J87" s="232"/>
      <c r="K87" s="232"/>
      <c r="L87" s="237"/>
      <c r="M87" s="238"/>
      <c r="N87" s="239"/>
      <c r="O87" s="239"/>
      <c r="P87" s="239"/>
      <c r="Q87" s="239"/>
      <c r="R87" s="239"/>
      <c r="S87" s="239"/>
      <c r="T87" s="240"/>
      <c r="AT87" s="241" t="s">
        <v>260</v>
      </c>
      <c r="AU87" s="241" t="s">
        <v>89</v>
      </c>
      <c r="AV87" s="12" t="s">
        <v>165</v>
      </c>
      <c r="AW87" s="12" t="s">
        <v>43</v>
      </c>
      <c r="AX87" s="12" t="s">
        <v>24</v>
      </c>
      <c r="AY87" s="241" t="s">
        <v>159</v>
      </c>
    </row>
    <row r="88" spans="2:65" s="1" customFormat="1" ht="31.5" customHeight="1">
      <c r="B88" s="40"/>
      <c r="C88" s="182" t="s">
        <v>89</v>
      </c>
      <c r="D88" s="182" t="s">
        <v>160</v>
      </c>
      <c r="E88" s="183" t="s">
        <v>1137</v>
      </c>
      <c r="F88" s="184" t="s">
        <v>1138</v>
      </c>
      <c r="G88" s="185" t="s">
        <v>356</v>
      </c>
      <c r="H88" s="186">
        <v>5581</v>
      </c>
      <c r="I88" s="187"/>
      <c r="J88" s="188">
        <f>ROUND(I88*H88,2)</f>
        <v>0</v>
      </c>
      <c r="K88" s="184" t="s">
        <v>164</v>
      </c>
      <c r="L88" s="60"/>
      <c r="M88" s="189" t="s">
        <v>22</v>
      </c>
      <c r="N88" s="190" t="s">
        <v>51</v>
      </c>
      <c r="O88" s="41"/>
      <c r="P88" s="191">
        <f>O88*H88</f>
        <v>0</v>
      </c>
      <c r="Q88" s="191">
        <v>0</v>
      </c>
      <c r="R88" s="191">
        <f>Q88*H88</f>
        <v>0</v>
      </c>
      <c r="S88" s="191">
        <v>0</v>
      </c>
      <c r="T88" s="192">
        <f>S88*H88</f>
        <v>0</v>
      </c>
      <c r="AR88" s="23" t="s">
        <v>165</v>
      </c>
      <c r="AT88" s="23" t="s">
        <v>160</v>
      </c>
      <c r="AU88" s="23" t="s">
        <v>89</v>
      </c>
      <c r="AY88" s="23" t="s">
        <v>159</v>
      </c>
      <c r="BE88" s="193">
        <f>IF(N88="základní",J88,0)</f>
        <v>0</v>
      </c>
      <c r="BF88" s="193">
        <f>IF(N88="snížená",J88,0)</f>
        <v>0</v>
      </c>
      <c r="BG88" s="193">
        <f>IF(N88="zákl. přenesená",J88,0)</f>
        <v>0</v>
      </c>
      <c r="BH88" s="193">
        <f>IF(N88="sníž. přenesená",J88,0)</f>
        <v>0</v>
      </c>
      <c r="BI88" s="193">
        <f>IF(N88="nulová",J88,0)</f>
        <v>0</v>
      </c>
      <c r="BJ88" s="23" t="s">
        <v>24</v>
      </c>
      <c r="BK88" s="193">
        <f>ROUND(I88*H88,2)</f>
        <v>0</v>
      </c>
      <c r="BL88" s="23" t="s">
        <v>165</v>
      </c>
      <c r="BM88" s="23" t="s">
        <v>1139</v>
      </c>
    </row>
    <row r="89" spans="2:65" s="1" customFormat="1" ht="27">
      <c r="B89" s="40"/>
      <c r="C89" s="62"/>
      <c r="D89" s="194" t="s">
        <v>166</v>
      </c>
      <c r="E89" s="62"/>
      <c r="F89" s="195" t="s">
        <v>1132</v>
      </c>
      <c r="G89" s="62"/>
      <c r="H89" s="62"/>
      <c r="I89" s="155"/>
      <c r="J89" s="62"/>
      <c r="K89" s="62"/>
      <c r="L89" s="60"/>
      <c r="M89" s="196"/>
      <c r="N89" s="41"/>
      <c r="O89" s="41"/>
      <c r="P89" s="41"/>
      <c r="Q89" s="41"/>
      <c r="R89" s="41"/>
      <c r="S89" s="41"/>
      <c r="T89" s="77"/>
      <c r="AT89" s="23" t="s">
        <v>166</v>
      </c>
      <c r="AU89" s="23" t="s">
        <v>89</v>
      </c>
    </row>
    <row r="90" spans="2:65" s="11" customFormat="1" ht="13.5">
      <c r="B90" s="220"/>
      <c r="C90" s="221"/>
      <c r="D90" s="194" t="s">
        <v>260</v>
      </c>
      <c r="E90" s="222" t="s">
        <v>22</v>
      </c>
      <c r="F90" s="223" t="s">
        <v>1140</v>
      </c>
      <c r="G90" s="221"/>
      <c r="H90" s="224">
        <v>1656</v>
      </c>
      <c r="I90" s="225"/>
      <c r="J90" s="221"/>
      <c r="K90" s="221"/>
      <c r="L90" s="226"/>
      <c r="M90" s="227"/>
      <c r="N90" s="228"/>
      <c r="O90" s="228"/>
      <c r="P90" s="228"/>
      <c r="Q90" s="228"/>
      <c r="R90" s="228"/>
      <c r="S90" s="228"/>
      <c r="T90" s="229"/>
      <c r="AT90" s="230" t="s">
        <v>260</v>
      </c>
      <c r="AU90" s="230" t="s">
        <v>89</v>
      </c>
      <c r="AV90" s="11" t="s">
        <v>89</v>
      </c>
      <c r="AW90" s="11" t="s">
        <v>43</v>
      </c>
      <c r="AX90" s="11" t="s">
        <v>80</v>
      </c>
      <c r="AY90" s="230" t="s">
        <v>159</v>
      </c>
    </row>
    <row r="91" spans="2:65" s="11" customFormat="1" ht="13.5">
      <c r="B91" s="220"/>
      <c r="C91" s="221"/>
      <c r="D91" s="194" t="s">
        <v>260</v>
      </c>
      <c r="E91" s="222" t="s">
        <v>22</v>
      </c>
      <c r="F91" s="223" t="s">
        <v>1141</v>
      </c>
      <c r="G91" s="221"/>
      <c r="H91" s="224">
        <v>80</v>
      </c>
      <c r="I91" s="225"/>
      <c r="J91" s="221"/>
      <c r="K91" s="221"/>
      <c r="L91" s="226"/>
      <c r="M91" s="227"/>
      <c r="N91" s="228"/>
      <c r="O91" s="228"/>
      <c r="P91" s="228"/>
      <c r="Q91" s="228"/>
      <c r="R91" s="228"/>
      <c r="S91" s="228"/>
      <c r="T91" s="229"/>
      <c r="AT91" s="230" t="s">
        <v>260</v>
      </c>
      <c r="AU91" s="230" t="s">
        <v>89</v>
      </c>
      <c r="AV91" s="11" t="s">
        <v>89</v>
      </c>
      <c r="AW91" s="11" t="s">
        <v>43</v>
      </c>
      <c r="AX91" s="11" t="s">
        <v>80</v>
      </c>
      <c r="AY91" s="230" t="s">
        <v>159</v>
      </c>
    </row>
    <row r="92" spans="2:65" s="11" customFormat="1" ht="13.5">
      <c r="B92" s="220"/>
      <c r="C92" s="221"/>
      <c r="D92" s="194" t="s">
        <v>260</v>
      </c>
      <c r="E92" s="222" t="s">
        <v>22</v>
      </c>
      <c r="F92" s="223" t="s">
        <v>1142</v>
      </c>
      <c r="G92" s="221"/>
      <c r="H92" s="224">
        <v>2225</v>
      </c>
      <c r="I92" s="225"/>
      <c r="J92" s="221"/>
      <c r="K92" s="221"/>
      <c r="L92" s="226"/>
      <c r="M92" s="227"/>
      <c r="N92" s="228"/>
      <c r="O92" s="228"/>
      <c r="P92" s="228"/>
      <c r="Q92" s="228"/>
      <c r="R92" s="228"/>
      <c r="S92" s="228"/>
      <c r="T92" s="229"/>
      <c r="AT92" s="230" t="s">
        <v>260</v>
      </c>
      <c r="AU92" s="230" t="s">
        <v>89</v>
      </c>
      <c r="AV92" s="11" t="s">
        <v>89</v>
      </c>
      <c r="AW92" s="11" t="s">
        <v>43</v>
      </c>
      <c r="AX92" s="11" t="s">
        <v>80</v>
      </c>
      <c r="AY92" s="230" t="s">
        <v>159</v>
      </c>
    </row>
    <row r="93" spans="2:65" s="11" customFormat="1" ht="13.5">
      <c r="B93" s="220"/>
      <c r="C93" s="221"/>
      <c r="D93" s="194" t="s">
        <v>260</v>
      </c>
      <c r="E93" s="222" t="s">
        <v>22</v>
      </c>
      <c r="F93" s="223" t="s">
        <v>1143</v>
      </c>
      <c r="G93" s="221"/>
      <c r="H93" s="224">
        <v>1620</v>
      </c>
      <c r="I93" s="225"/>
      <c r="J93" s="221"/>
      <c r="K93" s="221"/>
      <c r="L93" s="226"/>
      <c r="M93" s="227"/>
      <c r="N93" s="228"/>
      <c r="O93" s="228"/>
      <c r="P93" s="228"/>
      <c r="Q93" s="228"/>
      <c r="R93" s="228"/>
      <c r="S93" s="228"/>
      <c r="T93" s="229"/>
      <c r="AT93" s="230" t="s">
        <v>260</v>
      </c>
      <c r="AU93" s="230" t="s">
        <v>89</v>
      </c>
      <c r="AV93" s="11" t="s">
        <v>89</v>
      </c>
      <c r="AW93" s="11" t="s">
        <v>43</v>
      </c>
      <c r="AX93" s="11" t="s">
        <v>80</v>
      </c>
      <c r="AY93" s="230" t="s">
        <v>159</v>
      </c>
    </row>
    <row r="94" spans="2:65" s="12" customFormat="1" ht="13.5">
      <c r="B94" s="231"/>
      <c r="C94" s="232"/>
      <c r="D94" s="197" t="s">
        <v>260</v>
      </c>
      <c r="E94" s="233" t="s">
        <v>22</v>
      </c>
      <c r="F94" s="234" t="s">
        <v>266</v>
      </c>
      <c r="G94" s="232"/>
      <c r="H94" s="235">
        <v>5581</v>
      </c>
      <c r="I94" s="236"/>
      <c r="J94" s="232"/>
      <c r="K94" s="232"/>
      <c r="L94" s="237"/>
      <c r="M94" s="238"/>
      <c r="N94" s="239"/>
      <c r="O94" s="239"/>
      <c r="P94" s="239"/>
      <c r="Q94" s="239"/>
      <c r="R94" s="239"/>
      <c r="S94" s="239"/>
      <c r="T94" s="240"/>
      <c r="AT94" s="241" t="s">
        <v>260</v>
      </c>
      <c r="AU94" s="241" t="s">
        <v>89</v>
      </c>
      <c r="AV94" s="12" t="s">
        <v>165</v>
      </c>
      <c r="AW94" s="12" t="s">
        <v>43</v>
      </c>
      <c r="AX94" s="12" t="s">
        <v>24</v>
      </c>
      <c r="AY94" s="241" t="s">
        <v>159</v>
      </c>
    </row>
    <row r="95" spans="2:65" s="1" customFormat="1" ht="31.5" customHeight="1">
      <c r="B95" s="40"/>
      <c r="C95" s="182" t="s">
        <v>174</v>
      </c>
      <c r="D95" s="182" t="s">
        <v>160</v>
      </c>
      <c r="E95" s="183" t="s">
        <v>1144</v>
      </c>
      <c r="F95" s="184" t="s">
        <v>1145</v>
      </c>
      <c r="G95" s="185" t="s">
        <v>356</v>
      </c>
      <c r="H95" s="186">
        <v>29</v>
      </c>
      <c r="I95" s="187"/>
      <c r="J95" s="188">
        <f>ROUND(I95*H95,2)</f>
        <v>0</v>
      </c>
      <c r="K95" s="184" t="s">
        <v>164</v>
      </c>
      <c r="L95" s="60"/>
      <c r="M95" s="189" t="s">
        <v>22</v>
      </c>
      <c r="N95" s="190" t="s">
        <v>51</v>
      </c>
      <c r="O95" s="41"/>
      <c r="P95" s="191">
        <f>O95*H95</f>
        <v>0</v>
      </c>
      <c r="Q95" s="191">
        <v>0</v>
      </c>
      <c r="R95" s="191">
        <f>Q95*H95</f>
        <v>0</v>
      </c>
      <c r="S95" s="191">
        <v>0</v>
      </c>
      <c r="T95" s="192">
        <f>S95*H95</f>
        <v>0</v>
      </c>
      <c r="AR95" s="23" t="s">
        <v>165</v>
      </c>
      <c r="AT95" s="23" t="s">
        <v>160</v>
      </c>
      <c r="AU95" s="23" t="s">
        <v>89</v>
      </c>
      <c r="AY95" s="23" t="s">
        <v>159</v>
      </c>
      <c r="BE95" s="193">
        <f>IF(N95="základní",J95,0)</f>
        <v>0</v>
      </c>
      <c r="BF95" s="193">
        <f>IF(N95="snížená",J95,0)</f>
        <v>0</v>
      </c>
      <c r="BG95" s="193">
        <f>IF(N95="zákl. přenesená",J95,0)</f>
        <v>0</v>
      </c>
      <c r="BH95" s="193">
        <f>IF(N95="sníž. přenesená",J95,0)</f>
        <v>0</v>
      </c>
      <c r="BI95" s="193">
        <f>IF(N95="nulová",J95,0)</f>
        <v>0</v>
      </c>
      <c r="BJ95" s="23" t="s">
        <v>24</v>
      </c>
      <c r="BK95" s="193">
        <f>ROUND(I95*H95,2)</f>
        <v>0</v>
      </c>
      <c r="BL95" s="23" t="s">
        <v>165</v>
      </c>
      <c r="BM95" s="23" t="s">
        <v>1146</v>
      </c>
    </row>
    <row r="96" spans="2:65" s="1" customFormat="1" ht="27">
      <c r="B96" s="40"/>
      <c r="C96" s="62"/>
      <c r="D96" s="194" t="s">
        <v>166</v>
      </c>
      <c r="E96" s="62"/>
      <c r="F96" s="195" t="s">
        <v>1132</v>
      </c>
      <c r="G96" s="62"/>
      <c r="H96" s="62"/>
      <c r="I96" s="155"/>
      <c r="J96" s="62"/>
      <c r="K96" s="62"/>
      <c r="L96" s="60"/>
      <c r="M96" s="196"/>
      <c r="N96" s="41"/>
      <c r="O96" s="41"/>
      <c r="P96" s="41"/>
      <c r="Q96" s="41"/>
      <c r="R96" s="41"/>
      <c r="S96" s="41"/>
      <c r="T96" s="77"/>
      <c r="AT96" s="23" t="s">
        <v>166</v>
      </c>
      <c r="AU96" s="23" t="s">
        <v>89</v>
      </c>
    </row>
    <row r="97" spans="2:65" s="10" customFormat="1" ht="13.5">
      <c r="B97" s="209"/>
      <c r="C97" s="210"/>
      <c r="D97" s="194" t="s">
        <v>260</v>
      </c>
      <c r="E97" s="211" t="s">
        <v>22</v>
      </c>
      <c r="F97" s="212" t="s">
        <v>1147</v>
      </c>
      <c r="G97" s="210"/>
      <c r="H97" s="213" t="s">
        <v>22</v>
      </c>
      <c r="I97" s="214"/>
      <c r="J97" s="210"/>
      <c r="K97" s="210"/>
      <c r="L97" s="215"/>
      <c r="M97" s="216"/>
      <c r="N97" s="217"/>
      <c r="O97" s="217"/>
      <c r="P97" s="217"/>
      <c r="Q97" s="217"/>
      <c r="R97" s="217"/>
      <c r="S97" s="217"/>
      <c r="T97" s="218"/>
      <c r="AT97" s="219" t="s">
        <v>260</v>
      </c>
      <c r="AU97" s="219" t="s">
        <v>89</v>
      </c>
      <c r="AV97" s="10" t="s">
        <v>24</v>
      </c>
      <c r="AW97" s="10" t="s">
        <v>43</v>
      </c>
      <c r="AX97" s="10" t="s">
        <v>80</v>
      </c>
      <c r="AY97" s="219" t="s">
        <v>159</v>
      </c>
    </row>
    <row r="98" spans="2:65" s="11" customFormat="1" ht="13.5">
      <c r="B98" s="220"/>
      <c r="C98" s="221"/>
      <c r="D98" s="194" t="s">
        <v>260</v>
      </c>
      <c r="E98" s="222" t="s">
        <v>22</v>
      </c>
      <c r="F98" s="223" t="s">
        <v>1148</v>
      </c>
      <c r="G98" s="221"/>
      <c r="H98" s="224">
        <v>11</v>
      </c>
      <c r="I98" s="225"/>
      <c r="J98" s="221"/>
      <c r="K98" s="221"/>
      <c r="L98" s="226"/>
      <c r="M98" s="227"/>
      <c r="N98" s="228"/>
      <c r="O98" s="228"/>
      <c r="P98" s="228"/>
      <c r="Q98" s="228"/>
      <c r="R98" s="228"/>
      <c r="S98" s="228"/>
      <c r="T98" s="229"/>
      <c r="AT98" s="230" t="s">
        <v>260</v>
      </c>
      <c r="AU98" s="230" t="s">
        <v>89</v>
      </c>
      <c r="AV98" s="11" t="s">
        <v>89</v>
      </c>
      <c r="AW98" s="11" t="s">
        <v>43</v>
      </c>
      <c r="AX98" s="11" t="s">
        <v>80</v>
      </c>
      <c r="AY98" s="230" t="s">
        <v>159</v>
      </c>
    </row>
    <row r="99" spans="2:65" s="11" customFormat="1" ht="13.5">
      <c r="B99" s="220"/>
      <c r="C99" s="221"/>
      <c r="D99" s="194" t="s">
        <v>260</v>
      </c>
      <c r="E99" s="222" t="s">
        <v>22</v>
      </c>
      <c r="F99" s="223" t="s">
        <v>1134</v>
      </c>
      <c r="G99" s="221"/>
      <c r="H99" s="224">
        <v>4</v>
      </c>
      <c r="I99" s="225"/>
      <c r="J99" s="221"/>
      <c r="K99" s="221"/>
      <c r="L99" s="226"/>
      <c r="M99" s="227"/>
      <c r="N99" s="228"/>
      <c r="O99" s="228"/>
      <c r="P99" s="228"/>
      <c r="Q99" s="228"/>
      <c r="R99" s="228"/>
      <c r="S99" s="228"/>
      <c r="T99" s="229"/>
      <c r="AT99" s="230" t="s">
        <v>260</v>
      </c>
      <c r="AU99" s="230" t="s">
        <v>89</v>
      </c>
      <c r="AV99" s="11" t="s">
        <v>89</v>
      </c>
      <c r="AW99" s="11" t="s">
        <v>43</v>
      </c>
      <c r="AX99" s="11" t="s">
        <v>80</v>
      </c>
      <c r="AY99" s="230" t="s">
        <v>159</v>
      </c>
    </row>
    <row r="100" spans="2:65" s="11" customFormat="1" ht="13.5">
      <c r="B100" s="220"/>
      <c r="C100" s="221"/>
      <c r="D100" s="194" t="s">
        <v>260</v>
      </c>
      <c r="E100" s="222" t="s">
        <v>22</v>
      </c>
      <c r="F100" s="223" t="s">
        <v>1149</v>
      </c>
      <c r="G100" s="221"/>
      <c r="H100" s="224">
        <v>7</v>
      </c>
      <c r="I100" s="225"/>
      <c r="J100" s="221"/>
      <c r="K100" s="221"/>
      <c r="L100" s="226"/>
      <c r="M100" s="227"/>
      <c r="N100" s="228"/>
      <c r="O100" s="228"/>
      <c r="P100" s="228"/>
      <c r="Q100" s="228"/>
      <c r="R100" s="228"/>
      <c r="S100" s="228"/>
      <c r="T100" s="229"/>
      <c r="AT100" s="230" t="s">
        <v>260</v>
      </c>
      <c r="AU100" s="230" t="s">
        <v>89</v>
      </c>
      <c r="AV100" s="11" t="s">
        <v>89</v>
      </c>
      <c r="AW100" s="11" t="s">
        <v>43</v>
      </c>
      <c r="AX100" s="11" t="s">
        <v>80</v>
      </c>
      <c r="AY100" s="230" t="s">
        <v>159</v>
      </c>
    </row>
    <row r="101" spans="2:65" s="11" customFormat="1" ht="13.5">
      <c r="B101" s="220"/>
      <c r="C101" s="221"/>
      <c r="D101" s="194" t="s">
        <v>260</v>
      </c>
      <c r="E101" s="222" t="s">
        <v>22</v>
      </c>
      <c r="F101" s="223" t="s">
        <v>1150</v>
      </c>
      <c r="G101" s="221"/>
      <c r="H101" s="224">
        <v>7</v>
      </c>
      <c r="I101" s="225"/>
      <c r="J101" s="221"/>
      <c r="K101" s="221"/>
      <c r="L101" s="226"/>
      <c r="M101" s="227"/>
      <c r="N101" s="228"/>
      <c r="O101" s="228"/>
      <c r="P101" s="228"/>
      <c r="Q101" s="228"/>
      <c r="R101" s="228"/>
      <c r="S101" s="228"/>
      <c r="T101" s="229"/>
      <c r="AT101" s="230" t="s">
        <v>260</v>
      </c>
      <c r="AU101" s="230" t="s">
        <v>89</v>
      </c>
      <c r="AV101" s="11" t="s">
        <v>89</v>
      </c>
      <c r="AW101" s="11" t="s">
        <v>43</v>
      </c>
      <c r="AX101" s="11" t="s">
        <v>80</v>
      </c>
      <c r="AY101" s="230" t="s">
        <v>159</v>
      </c>
    </row>
    <row r="102" spans="2:65" s="12" customFormat="1" ht="13.5">
      <c r="B102" s="231"/>
      <c r="C102" s="232"/>
      <c r="D102" s="197" t="s">
        <v>260</v>
      </c>
      <c r="E102" s="233" t="s">
        <v>22</v>
      </c>
      <c r="F102" s="234" t="s">
        <v>266</v>
      </c>
      <c r="G102" s="232"/>
      <c r="H102" s="235">
        <v>29</v>
      </c>
      <c r="I102" s="236"/>
      <c r="J102" s="232"/>
      <c r="K102" s="232"/>
      <c r="L102" s="237"/>
      <c r="M102" s="238"/>
      <c r="N102" s="239"/>
      <c r="O102" s="239"/>
      <c r="P102" s="239"/>
      <c r="Q102" s="239"/>
      <c r="R102" s="239"/>
      <c r="S102" s="239"/>
      <c r="T102" s="240"/>
      <c r="AT102" s="241" t="s">
        <v>260</v>
      </c>
      <c r="AU102" s="241" t="s">
        <v>89</v>
      </c>
      <c r="AV102" s="12" t="s">
        <v>165</v>
      </c>
      <c r="AW102" s="12" t="s">
        <v>43</v>
      </c>
      <c r="AX102" s="12" t="s">
        <v>24</v>
      </c>
      <c r="AY102" s="241" t="s">
        <v>159</v>
      </c>
    </row>
    <row r="103" spans="2:65" s="1" customFormat="1" ht="31.5" customHeight="1">
      <c r="B103" s="40"/>
      <c r="C103" s="182" t="s">
        <v>165</v>
      </c>
      <c r="D103" s="182" t="s">
        <v>160</v>
      </c>
      <c r="E103" s="183" t="s">
        <v>1151</v>
      </c>
      <c r="F103" s="184" t="s">
        <v>1152</v>
      </c>
      <c r="G103" s="185" t="s">
        <v>356</v>
      </c>
      <c r="H103" s="186">
        <v>1407</v>
      </c>
      <c r="I103" s="187"/>
      <c r="J103" s="188">
        <f>ROUND(I103*H103,2)</f>
        <v>0</v>
      </c>
      <c r="K103" s="184" t="s">
        <v>164</v>
      </c>
      <c r="L103" s="60"/>
      <c r="M103" s="189" t="s">
        <v>22</v>
      </c>
      <c r="N103" s="190" t="s">
        <v>51</v>
      </c>
      <c r="O103" s="41"/>
      <c r="P103" s="191">
        <f>O103*H103</f>
        <v>0</v>
      </c>
      <c r="Q103" s="191">
        <v>0</v>
      </c>
      <c r="R103" s="191">
        <f>Q103*H103</f>
        <v>0</v>
      </c>
      <c r="S103" s="191">
        <v>0</v>
      </c>
      <c r="T103" s="192">
        <f>S103*H103</f>
        <v>0</v>
      </c>
      <c r="AR103" s="23" t="s">
        <v>165</v>
      </c>
      <c r="AT103" s="23" t="s">
        <v>160</v>
      </c>
      <c r="AU103" s="23" t="s">
        <v>89</v>
      </c>
      <c r="AY103" s="23" t="s">
        <v>159</v>
      </c>
      <c r="BE103" s="193">
        <f>IF(N103="základní",J103,0)</f>
        <v>0</v>
      </c>
      <c r="BF103" s="193">
        <f>IF(N103="snížená",J103,0)</f>
        <v>0</v>
      </c>
      <c r="BG103" s="193">
        <f>IF(N103="zákl. přenesená",J103,0)</f>
        <v>0</v>
      </c>
      <c r="BH103" s="193">
        <f>IF(N103="sníž. přenesená",J103,0)</f>
        <v>0</v>
      </c>
      <c r="BI103" s="193">
        <f>IF(N103="nulová",J103,0)</f>
        <v>0</v>
      </c>
      <c r="BJ103" s="23" t="s">
        <v>24</v>
      </c>
      <c r="BK103" s="193">
        <f>ROUND(I103*H103,2)</f>
        <v>0</v>
      </c>
      <c r="BL103" s="23" t="s">
        <v>165</v>
      </c>
      <c r="BM103" s="23" t="s">
        <v>1153</v>
      </c>
    </row>
    <row r="104" spans="2:65" s="1" customFormat="1" ht="27">
      <c r="B104" s="40"/>
      <c r="C104" s="62"/>
      <c r="D104" s="194" t="s">
        <v>166</v>
      </c>
      <c r="E104" s="62"/>
      <c r="F104" s="195" t="s">
        <v>1132</v>
      </c>
      <c r="G104" s="62"/>
      <c r="H104" s="62"/>
      <c r="I104" s="155"/>
      <c r="J104" s="62"/>
      <c r="K104" s="62"/>
      <c r="L104" s="60"/>
      <c r="M104" s="196"/>
      <c r="N104" s="41"/>
      <c r="O104" s="41"/>
      <c r="P104" s="41"/>
      <c r="Q104" s="41"/>
      <c r="R104" s="41"/>
      <c r="S104" s="41"/>
      <c r="T104" s="77"/>
      <c r="AT104" s="23" t="s">
        <v>166</v>
      </c>
      <c r="AU104" s="23" t="s">
        <v>89</v>
      </c>
    </row>
    <row r="105" spans="2:65" s="10" customFormat="1" ht="13.5">
      <c r="B105" s="209"/>
      <c r="C105" s="210"/>
      <c r="D105" s="194" t="s">
        <v>260</v>
      </c>
      <c r="E105" s="211" t="s">
        <v>22</v>
      </c>
      <c r="F105" s="212" t="s">
        <v>1147</v>
      </c>
      <c r="G105" s="210"/>
      <c r="H105" s="213" t="s">
        <v>22</v>
      </c>
      <c r="I105" s="214"/>
      <c r="J105" s="210"/>
      <c r="K105" s="210"/>
      <c r="L105" s="215"/>
      <c r="M105" s="216"/>
      <c r="N105" s="217"/>
      <c r="O105" s="217"/>
      <c r="P105" s="217"/>
      <c r="Q105" s="217"/>
      <c r="R105" s="217"/>
      <c r="S105" s="217"/>
      <c r="T105" s="218"/>
      <c r="AT105" s="219" t="s">
        <v>260</v>
      </c>
      <c r="AU105" s="219" t="s">
        <v>89</v>
      </c>
      <c r="AV105" s="10" t="s">
        <v>24</v>
      </c>
      <c r="AW105" s="10" t="s">
        <v>43</v>
      </c>
      <c r="AX105" s="10" t="s">
        <v>80</v>
      </c>
      <c r="AY105" s="219" t="s">
        <v>159</v>
      </c>
    </row>
    <row r="106" spans="2:65" s="11" customFormat="1" ht="13.5">
      <c r="B106" s="220"/>
      <c r="C106" s="221"/>
      <c r="D106" s="194" t="s">
        <v>260</v>
      </c>
      <c r="E106" s="222" t="s">
        <v>22</v>
      </c>
      <c r="F106" s="223" t="s">
        <v>1154</v>
      </c>
      <c r="G106" s="221"/>
      <c r="H106" s="224">
        <v>1012</v>
      </c>
      <c r="I106" s="225"/>
      <c r="J106" s="221"/>
      <c r="K106" s="221"/>
      <c r="L106" s="226"/>
      <c r="M106" s="227"/>
      <c r="N106" s="228"/>
      <c r="O106" s="228"/>
      <c r="P106" s="228"/>
      <c r="Q106" s="228"/>
      <c r="R106" s="228"/>
      <c r="S106" s="228"/>
      <c r="T106" s="229"/>
      <c r="AT106" s="230" t="s">
        <v>260</v>
      </c>
      <c r="AU106" s="230" t="s">
        <v>89</v>
      </c>
      <c r="AV106" s="11" t="s">
        <v>89</v>
      </c>
      <c r="AW106" s="11" t="s">
        <v>43</v>
      </c>
      <c r="AX106" s="11" t="s">
        <v>80</v>
      </c>
      <c r="AY106" s="230" t="s">
        <v>159</v>
      </c>
    </row>
    <row r="107" spans="2:65" s="11" customFormat="1" ht="13.5">
      <c r="B107" s="220"/>
      <c r="C107" s="221"/>
      <c r="D107" s="194" t="s">
        <v>260</v>
      </c>
      <c r="E107" s="222" t="s">
        <v>22</v>
      </c>
      <c r="F107" s="223" t="s">
        <v>1155</v>
      </c>
      <c r="G107" s="221"/>
      <c r="H107" s="224">
        <v>80</v>
      </c>
      <c r="I107" s="225"/>
      <c r="J107" s="221"/>
      <c r="K107" s="221"/>
      <c r="L107" s="226"/>
      <c r="M107" s="227"/>
      <c r="N107" s="228"/>
      <c r="O107" s="228"/>
      <c r="P107" s="228"/>
      <c r="Q107" s="228"/>
      <c r="R107" s="228"/>
      <c r="S107" s="228"/>
      <c r="T107" s="229"/>
      <c r="AT107" s="230" t="s">
        <v>260</v>
      </c>
      <c r="AU107" s="230" t="s">
        <v>89</v>
      </c>
      <c r="AV107" s="11" t="s">
        <v>89</v>
      </c>
      <c r="AW107" s="11" t="s">
        <v>43</v>
      </c>
      <c r="AX107" s="11" t="s">
        <v>80</v>
      </c>
      <c r="AY107" s="230" t="s">
        <v>159</v>
      </c>
    </row>
    <row r="108" spans="2:65" s="11" customFormat="1" ht="13.5">
      <c r="B108" s="220"/>
      <c r="C108" s="221"/>
      <c r="D108" s="194" t="s">
        <v>260</v>
      </c>
      <c r="E108" s="222" t="s">
        <v>22</v>
      </c>
      <c r="F108" s="223" t="s">
        <v>1156</v>
      </c>
      <c r="G108" s="221"/>
      <c r="H108" s="224">
        <v>175</v>
      </c>
      <c r="I108" s="225"/>
      <c r="J108" s="221"/>
      <c r="K108" s="221"/>
      <c r="L108" s="226"/>
      <c r="M108" s="227"/>
      <c r="N108" s="228"/>
      <c r="O108" s="228"/>
      <c r="P108" s="228"/>
      <c r="Q108" s="228"/>
      <c r="R108" s="228"/>
      <c r="S108" s="228"/>
      <c r="T108" s="229"/>
      <c r="AT108" s="230" t="s">
        <v>260</v>
      </c>
      <c r="AU108" s="230" t="s">
        <v>89</v>
      </c>
      <c r="AV108" s="11" t="s">
        <v>89</v>
      </c>
      <c r="AW108" s="11" t="s">
        <v>43</v>
      </c>
      <c r="AX108" s="11" t="s">
        <v>80</v>
      </c>
      <c r="AY108" s="230" t="s">
        <v>159</v>
      </c>
    </row>
    <row r="109" spans="2:65" s="11" customFormat="1" ht="13.5">
      <c r="B109" s="220"/>
      <c r="C109" s="221"/>
      <c r="D109" s="194" t="s">
        <v>260</v>
      </c>
      <c r="E109" s="222" t="s">
        <v>22</v>
      </c>
      <c r="F109" s="223" t="s">
        <v>1157</v>
      </c>
      <c r="G109" s="221"/>
      <c r="H109" s="224">
        <v>140</v>
      </c>
      <c r="I109" s="225"/>
      <c r="J109" s="221"/>
      <c r="K109" s="221"/>
      <c r="L109" s="226"/>
      <c r="M109" s="227"/>
      <c r="N109" s="228"/>
      <c r="O109" s="228"/>
      <c r="P109" s="228"/>
      <c r="Q109" s="228"/>
      <c r="R109" s="228"/>
      <c r="S109" s="228"/>
      <c r="T109" s="229"/>
      <c r="AT109" s="230" t="s">
        <v>260</v>
      </c>
      <c r="AU109" s="230" t="s">
        <v>89</v>
      </c>
      <c r="AV109" s="11" t="s">
        <v>89</v>
      </c>
      <c r="AW109" s="11" t="s">
        <v>43</v>
      </c>
      <c r="AX109" s="11" t="s">
        <v>80</v>
      </c>
      <c r="AY109" s="230" t="s">
        <v>159</v>
      </c>
    </row>
    <row r="110" spans="2:65" s="12" customFormat="1" ht="13.5">
      <c r="B110" s="231"/>
      <c r="C110" s="232"/>
      <c r="D110" s="197" t="s">
        <v>260</v>
      </c>
      <c r="E110" s="233" t="s">
        <v>22</v>
      </c>
      <c r="F110" s="234" t="s">
        <v>266</v>
      </c>
      <c r="G110" s="232"/>
      <c r="H110" s="235">
        <v>1407</v>
      </c>
      <c r="I110" s="236"/>
      <c r="J110" s="232"/>
      <c r="K110" s="232"/>
      <c r="L110" s="237"/>
      <c r="M110" s="238"/>
      <c r="N110" s="239"/>
      <c r="O110" s="239"/>
      <c r="P110" s="239"/>
      <c r="Q110" s="239"/>
      <c r="R110" s="239"/>
      <c r="S110" s="239"/>
      <c r="T110" s="240"/>
      <c r="AT110" s="241" t="s">
        <v>260</v>
      </c>
      <c r="AU110" s="241" t="s">
        <v>89</v>
      </c>
      <c r="AV110" s="12" t="s">
        <v>165</v>
      </c>
      <c r="AW110" s="12" t="s">
        <v>43</v>
      </c>
      <c r="AX110" s="12" t="s">
        <v>24</v>
      </c>
      <c r="AY110" s="241" t="s">
        <v>159</v>
      </c>
    </row>
    <row r="111" spans="2:65" s="1" customFormat="1" ht="22.5" customHeight="1">
      <c r="B111" s="40"/>
      <c r="C111" s="182" t="s">
        <v>185</v>
      </c>
      <c r="D111" s="182" t="s">
        <v>160</v>
      </c>
      <c r="E111" s="183" t="s">
        <v>1158</v>
      </c>
      <c r="F111" s="184" t="s">
        <v>1159</v>
      </c>
      <c r="G111" s="185" t="s">
        <v>356</v>
      </c>
      <c r="H111" s="186">
        <v>47</v>
      </c>
      <c r="I111" s="187"/>
      <c r="J111" s="188">
        <f>ROUND(I111*H111,2)</f>
        <v>0</v>
      </c>
      <c r="K111" s="184" t="s">
        <v>164</v>
      </c>
      <c r="L111" s="60"/>
      <c r="M111" s="189" t="s">
        <v>22</v>
      </c>
      <c r="N111" s="190" t="s">
        <v>51</v>
      </c>
      <c r="O111" s="41"/>
      <c r="P111" s="191">
        <f>O111*H111</f>
        <v>0</v>
      </c>
      <c r="Q111" s="191">
        <v>0</v>
      </c>
      <c r="R111" s="191">
        <f>Q111*H111</f>
        <v>0</v>
      </c>
      <c r="S111" s="191">
        <v>0</v>
      </c>
      <c r="T111" s="192">
        <f>S111*H111</f>
        <v>0</v>
      </c>
      <c r="AR111" s="23" t="s">
        <v>165</v>
      </c>
      <c r="AT111" s="23" t="s">
        <v>160</v>
      </c>
      <c r="AU111" s="23" t="s">
        <v>89</v>
      </c>
      <c r="AY111" s="23" t="s">
        <v>159</v>
      </c>
      <c r="BE111" s="193">
        <f>IF(N111="základní",J111,0)</f>
        <v>0</v>
      </c>
      <c r="BF111" s="193">
        <f>IF(N111="snížená",J111,0)</f>
        <v>0</v>
      </c>
      <c r="BG111" s="193">
        <f>IF(N111="zákl. přenesená",J111,0)</f>
        <v>0</v>
      </c>
      <c r="BH111" s="193">
        <f>IF(N111="sníž. přenesená",J111,0)</f>
        <v>0</v>
      </c>
      <c r="BI111" s="193">
        <f>IF(N111="nulová",J111,0)</f>
        <v>0</v>
      </c>
      <c r="BJ111" s="23" t="s">
        <v>24</v>
      </c>
      <c r="BK111" s="193">
        <f>ROUND(I111*H111,2)</f>
        <v>0</v>
      </c>
      <c r="BL111" s="23" t="s">
        <v>165</v>
      </c>
      <c r="BM111" s="23" t="s">
        <v>1160</v>
      </c>
    </row>
    <row r="112" spans="2:65" s="1" customFormat="1" ht="27">
      <c r="B112" s="40"/>
      <c r="C112" s="62"/>
      <c r="D112" s="194" t="s">
        <v>166</v>
      </c>
      <c r="E112" s="62"/>
      <c r="F112" s="195" t="s">
        <v>1161</v>
      </c>
      <c r="G112" s="62"/>
      <c r="H112" s="62"/>
      <c r="I112" s="155"/>
      <c r="J112" s="62"/>
      <c r="K112" s="62"/>
      <c r="L112" s="60"/>
      <c r="M112" s="196"/>
      <c r="N112" s="41"/>
      <c r="O112" s="41"/>
      <c r="P112" s="41"/>
      <c r="Q112" s="41"/>
      <c r="R112" s="41"/>
      <c r="S112" s="41"/>
      <c r="T112" s="77"/>
      <c r="AT112" s="23" t="s">
        <v>166</v>
      </c>
      <c r="AU112" s="23" t="s">
        <v>89</v>
      </c>
    </row>
    <row r="113" spans="2:65" s="10" customFormat="1" ht="13.5">
      <c r="B113" s="209"/>
      <c r="C113" s="210"/>
      <c r="D113" s="194" t="s">
        <v>260</v>
      </c>
      <c r="E113" s="211" t="s">
        <v>22</v>
      </c>
      <c r="F113" s="212" t="s">
        <v>1162</v>
      </c>
      <c r="G113" s="210"/>
      <c r="H113" s="213" t="s">
        <v>22</v>
      </c>
      <c r="I113" s="214"/>
      <c r="J113" s="210"/>
      <c r="K113" s="210"/>
      <c r="L113" s="215"/>
      <c r="M113" s="216"/>
      <c r="N113" s="217"/>
      <c r="O113" s="217"/>
      <c r="P113" s="217"/>
      <c r="Q113" s="217"/>
      <c r="R113" s="217"/>
      <c r="S113" s="217"/>
      <c r="T113" s="218"/>
      <c r="AT113" s="219" t="s">
        <v>260</v>
      </c>
      <c r="AU113" s="219" t="s">
        <v>89</v>
      </c>
      <c r="AV113" s="10" t="s">
        <v>24</v>
      </c>
      <c r="AW113" s="10" t="s">
        <v>43</v>
      </c>
      <c r="AX113" s="10" t="s">
        <v>80</v>
      </c>
      <c r="AY113" s="219" t="s">
        <v>159</v>
      </c>
    </row>
    <row r="114" spans="2:65" s="11" customFormat="1" ht="13.5">
      <c r="B114" s="220"/>
      <c r="C114" s="221"/>
      <c r="D114" s="194" t="s">
        <v>260</v>
      </c>
      <c r="E114" s="222" t="s">
        <v>22</v>
      </c>
      <c r="F114" s="223" t="s">
        <v>1163</v>
      </c>
      <c r="G114" s="221"/>
      <c r="H114" s="224">
        <v>0</v>
      </c>
      <c r="I114" s="225"/>
      <c r="J114" s="221"/>
      <c r="K114" s="221"/>
      <c r="L114" s="226"/>
      <c r="M114" s="227"/>
      <c r="N114" s="228"/>
      <c r="O114" s="228"/>
      <c r="P114" s="228"/>
      <c r="Q114" s="228"/>
      <c r="R114" s="228"/>
      <c r="S114" s="228"/>
      <c r="T114" s="229"/>
      <c r="AT114" s="230" t="s">
        <v>260</v>
      </c>
      <c r="AU114" s="230" t="s">
        <v>89</v>
      </c>
      <c r="AV114" s="11" t="s">
        <v>89</v>
      </c>
      <c r="AW114" s="11" t="s">
        <v>43</v>
      </c>
      <c r="AX114" s="11" t="s">
        <v>80</v>
      </c>
      <c r="AY114" s="230" t="s">
        <v>159</v>
      </c>
    </row>
    <row r="115" spans="2:65" s="11" customFormat="1" ht="13.5">
      <c r="B115" s="220"/>
      <c r="C115" s="221"/>
      <c r="D115" s="194" t="s">
        <v>260</v>
      </c>
      <c r="E115" s="222" t="s">
        <v>22</v>
      </c>
      <c r="F115" s="223" t="s">
        <v>1164</v>
      </c>
      <c r="G115" s="221"/>
      <c r="H115" s="224">
        <v>0</v>
      </c>
      <c r="I115" s="225"/>
      <c r="J115" s="221"/>
      <c r="K115" s="221"/>
      <c r="L115" s="226"/>
      <c r="M115" s="227"/>
      <c r="N115" s="228"/>
      <c r="O115" s="228"/>
      <c r="P115" s="228"/>
      <c r="Q115" s="228"/>
      <c r="R115" s="228"/>
      <c r="S115" s="228"/>
      <c r="T115" s="229"/>
      <c r="AT115" s="230" t="s">
        <v>260</v>
      </c>
      <c r="AU115" s="230" t="s">
        <v>89</v>
      </c>
      <c r="AV115" s="11" t="s">
        <v>89</v>
      </c>
      <c r="AW115" s="11" t="s">
        <v>43</v>
      </c>
      <c r="AX115" s="11" t="s">
        <v>80</v>
      </c>
      <c r="AY115" s="230" t="s">
        <v>159</v>
      </c>
    </row>
    <row r="116" spans="2:65" s="11" customFormat="1" ht="13.5">
      <c r="B116" s="220"/>
      <c r="C116" s="221"/>
      <c r="D116" s="194" t="s">
        <v>260</v>
      </c>
      <c r="E116" s="222" t="s">
        <v>22</v>
      </c>
      <c r="F116" s="223" t="s">
        <v>1165</v>
      </c>
      <c r="G116" s="221"/>
      <c r="H116" s="224">
        <v>24</v>
      </c>
      <c r="I116" s="225"/>
      <c r="J116" s="221"/>
      <c r="K116" s="221"/>
      <c r="L116" s="226"/>
      <c r="M116" s="227"/>
      <c r="N116" s="228"/>
      <c r="O116" s="228"/>
      <c r="P116" s="228"/>
      <c r="Q116" s="228"/>
      <c r="R116" s="228"/>
      <c r="S116" s="228"/>
      <c r="T116" s="229"/>
      <c r="AT116" s="230" t="s">
        <v>260</v>
      </c>
      <c r="AU116" s="230" t="s">
        <v>89</v>
      </c>
      <c r="AV116" s="11" t="s">
        <v>89</v>
      </c>
      <c r="AW116" s="11" t="s">
        <v>43</v>
      </c>
      <c r="AX116" s="11" t="s">
        <v>80</v>
      </c>
      <c r="AY116" s="230" t="s">
        <v>159</v>
      </c>
    </row>
    <row r="117" spans="2:65" s="11" customFormat="1" ht="13.5">
      <c r="B117" s="220"/>
      <c r="C117" s="221"/>
      <c r="D117" s="194" t="s">
        <v>260</v>
      </c>
      <c r="E117" s="222" t="s">
        <v>22</v>
      </c>
      <c r="F117" s="223" t="s">
        <v>1166</v>
      </c>
      <c r="G117" s="221"/>
      <c r="H117" s="224">
        <v>23</v>
      </c>
      <c r="I117" s="225"/>
      <c r="J117" s="221"/>
      <c r="K117" s="221"/>
      <c r="L117" s="226"/>
      <c r="M117" s="227"/>
      <c r="N117" s="228"/>
      <c r="O117" s="228"/>
      <c r="P117" s="228"/>
      <c r="Q117" s="228"/>
      <c r="R117" s="228"/>
      <c r="S117" s="228"/>
      <c r="T117" s="229"/>
      <c r="AT117" s="230" t="s">
        <v>260</v>
      </c>
      <c r="AU117" s="230" t="s">
        <v>89</v>
      </c>
      <c r="AV117" s="11" t="s">
        <v>89</v>
      </c>
      <c r="AW117" s="11" t="s">
        <v>43</v>
      </c>
      <c r="AX117" s="11" t="s">
        <v>80</v>
      </c>
      <c r="AY117" s="230" t="s">
        <v>159</v>
      </c>
    </row>
    <row r="118" spans="2:65" s="12" customFormat="1" ht="13.5">
      <c r="B118" s="231"/>
      <c r="C118" s="232"/>
      <c r="D118" s="197" t="s">
        <v>260</v>
      </c>
      <c r="E118" s="233" t="s">
        <v>22</v>
      </c>
      <c r="F118" s="234" t="s">
        <v>266</v>
      </c>
      <c r="G118" s="232"/>
      <c r="H118" s="235">
        <v>47</v>
      </c>
      <c r="I118" s="236"/>
      <c r="J118" s="232"/>
      <c r="K118" s="232"/>
      <c r="L118" s="237"/>
      <c r="M118" s="238"/>
      <c r="N118" s="239"/>
      <c r="O118" s="239"/>
      <c r="P118" s="239"/>
      <c r="Q118" s="239"/>
      <c r="R118" s="239"/>
      <c r="S118" s="239"/>
      <c r="T118" s="240"/>
      <c r="AT118" s="241" t="s">
        <v>260</v>
      </c>
      <c r="AU118" s="241" t="s">
        <v>89</v>
      </c>
      <c r="AV118" s="12" t="s">
        <v>165</v>
      </c>
      <c r="AW118" s="12" t="s">
        <v>43</v>
      </c>
      <c r="AX118" s="12" t="s">
        <v>24</v>
      </c>
      <c r="AY118" s="241" t="s">
        <v>159</v>
      </c>
    </row>
    <row r="119" spans="2:65" s="1" customFormat="1" ht="31.5" customHeight="1">
      <c r="B119" s="40"/>
      <c r="C119" s="182" t="s">
        <v>178</v>
      </c>
      <c r="D119" s="182" t="s">
        <v>160</v>
      </c>
      <c r="E119" s="183" t="s">
        <v>1167</v>
      </c>
      <c r="F119" s="184" t="s">
        <v>1168</v>
      </c>
      <c r="G119" s="185" t="s">
        <v>356</v>
      </c>
      <c r="H119" s="186">
        <v>1060</v>
      </c>
      <c r="I119" s="187"/>
      <c r="J119" s="188">
        <f>ROUND(I119*H119,2)</f>
        <v>0</v>
      </c>
      <c r="K119" s="184" t="s">
        <v>164</v>
      </c>
      <c r="L119" s="60"/>
      <c r="M119" s="189" t="s">
        <v>22</v>
      </c>
      <c r="N119" s="190" t="s">
        <v>51</v>
      </c>
      <c r="O119" s="41"/>
      <c r="P119" s="191">
        <f>O119*H119</f>
        <v>0</v>
      </c>
      <c r="Q119" s="191">
        <v>0</v>
      </c>
      <c r="R119" s="191">
        <f>Q119*H119</f>
        <v>0</v>
      </c>
      <c r="S119" s="191">
        <v>0</v>
      </c>
      <c r="T119" s="192">
        <f>S119*H119</f>
        <v>0</v>
      </c>
      <c r="AR119" s="23" t="s">
        <v>165</v>
      </c>
      <c r="AT119" s="23" t="s">
        <v>160</v>
      </c>
      <c r="AU119" s="23" t="s">
        <v>89</v>
      </c>
      <c r="AY119" s="23" t="s">
        <v>159</v>
      </c>
      <c r="BE119" s="193">
        <f>IF(N119="základní",J119,0)</f>
        <v>0</v>
      </c>
      <c r="BF119" s="193">
        <f>IF(N119="snížená",J119,0)</f>
        <v>0</v>
      </c>
      <c r="BG119" s="193">
        <f>IF(N119="zákl. přenesená",J119,0)</f>
        <v>0</v>
      </c>
      <c r="BH119" s="193">
        <f>IF(N119="sníž. přenesená",J119,0)</f>
        <v>0</v>
      </c>
      <c r="BI119" s="193">
        <f>IF(N119="nulová",J119,0)</f>
        <v>0</v>
      </c>
      <c r="BJ119" s="23" t="s">
        <v>24</v>
      </c>
      <c r="BK119" s="193">
        <f>ROUND(I119*H119,2)</f>
        <v>0</v>
      </c>
      <c r="BL119" s="23" t="s">
        <v>165</v>
      </c>
      <c r="BM119" s="23" t="s">
        <v>1169</v>
      </c>
    </row>
    <row r="120" spans="2:65" s="1" customFormat="1" ht="27">
      <c r="B120" s="40"/>
      <c r="C120" s="62"/>
      <c r="D120" s="194" t="s">
        <v>166</v>
      </c>
      <c r="E120" s="62"/>
      <c r="F120" s="195" t="s">
        <v>1161</v>
      </c>
      <c r="G120" s="62"/>
      <c r="H120" s="62"/>
      <c r="I120" s="155"/>
      <c r="J120" s="62"/>
      <c r="K120" s="62"/>
      <c r="L120" s="60"/>
      <c r="M120" s="196"/>
      <c r="N120" s="41"/>
      <c r="O120" s="41"/>
      <c r="P120" s="41"/>
      <c r="Q120" s="41"/>
      <c r="R120" s="41"/>
      <c r="S120" s="41"/>
      <c r="T120" s="77"/>
      <c r="AT120" s="23" t="s">
        <v>166</v>
      </c>
      <c r="AU120" s="23" t="s">
        <v>89</v>
      </c>
    </row>
    <row r="121" spans="2:65" s="10" customFormat="1" ht="13.5">
      <c r="B121" s="209"/>
      <c r="C121" s="210"/>
      <c r="D121" s="194" t="s">
        <v>260</v>
      </c>
      <c r="E121" s="211" t="s">
        <v>22</v>
      </c>
      <c r="F121" s="212" t="s">
        <v>1162</v>
      </c>
      <c r="G121" s="210"/>
      <c r="H121" s="213" t="s">
        <v>22</v>
      </c>
      <c r="I121" s="214"/>
      <c r="J121" s="210"/>
      <c r="K121" s="210"/>
      <c r="L121" s="215"/>
      <c r="M121" s="216"/>
      <c r="N121" s="217"/>
      <c r="O121" s="217"/>
      <c r="P121" s="217"/>
      <c r="Q121" s="217"/>
      <c r="R121" s="217"/>
      <c r="S121" s="217"/>
      <c r="T121" s="218"/>
      <c r="AT121" s="219" t="s">
        <v>260</v>
      </c>
      <c r="AU121" s="219" t="s">
        <v>89</v>
      </c>
      <c r="AV121" s="10" t="s">
        <v>24</v>
      </c>
      <c r="AW121" s="10" t="s">
        <v>43</v>
      </c>
      <c r="AX121" s="10" t="s">
        <v>80</v>
      </c>
      <c r="AY121" s="219" t="s">
        <v>159</v>
      </c>
    </row>
    <row r="122" spans="2:65" s="11" customFormat="1" ht="13.5">
      <c r="B122" s="220"/>
      <c r="C122" s="221"/>
      <c r="D122" s="194" t="s">
        <v>260</v>
      </c>
      <c r="E122" s="222" t="s">
        <v>22</v>
      </c>
      <c r="F122" s="223" t="s">
        <v>1163</v>
      </c>
      <c r="G122" s="221"/>
      <c r="H122" s="224">
        <v>0</v>
      </c>
      <c r="I122" s="225"/>
      <c r="J122" s="221"/>
      <c r="K122" s="221"/>
      <c r="L122" s="226"/>
      <c r="M122" s="227"/>
      <c r="N122" s="228"/>
      <c r="O122" s="228"/>
      <c r="P122" s="228"/>
      <c r="Q122" s="228"/>
      <c r="R122" s="228"/>
      <c r="S122" s="228"/>
      <c r="T122" s="229"/>
      <c r="AT122" s="230" t="s">
        <v>260</v>
      </c>
      <c r="AU122" s="230" t="s">
        <v>89</v>
      </c>
      <c r="AV122" s="11" t="s">
        <v>89</v>
      </c>
      <c r="AW122" s="11" t="s">
        <v>43</v>
      </c>
      <c r="AX122" s="11" t="s">
        <v>80</v>
      </c>
      <c r="AY122" s="230" t="s">
        <v>159</v>
      </c>
    </row>
    <row r="123" spans="2:65" s="11" customFormat="1" ht="13.5">
      <c r="B123" s="220"/>
      <c r="C123" s="221"/>
      <c r="D123" s="194" t="s">
        <v>260</v>
      </c>
      <c r="E123" s="222" t="s">
        <v>22</v>
      </c>
      <c r="F123" s="223" t="s">
        <v>1164</v>
      </c>
      <c r="G123" s="221"/>
      <c r="H123" s="224">
        <v>0</v>
      </c>
      <c r="I123" s="225"/>
      <c r="J123" s="221"/>
      <c r="K123" s="221"/>
      <c r="L123" s="226"/>
      <c r="M123" s="227"/>
      <c r="N123" s="228"/>
      <c r="O123" s="228"/>
      <c r="P123" s="228"/>
      <c r="Q123" s="228"/>
      <c r="R123" s="228"/>
      <c r="S123" s="228"/>
      <c r="T123" s="229"/>
      <c r="AT123" s="230" t="s">
        <v>260</v>
      </c>
      <c r="AU123" s="230" t="s">
        <v>89</v>
      </c>
      <c r="AV123" s="11" t="s">
        <v>89</v>
      </c>
      <c r="AW123" s="11" t="s">
        <v>43</v>
      </c>
      <c r="AX123" s="11" t="s">
        <v>80</v>
      </c>
      <c r="AY123" s="230" t="s">
        <v>159</v>
      </c>
    </row>
    <row r="124" spans="2:65" s="11" customFormat="1" ht="13.5">
      <c r="B124" s="220"/>
      <c r="C124" s="221"/>
      <c r="D124" s="194" t="s">
        <v>260</v>
      </c>
      <c r="E124" s="222" t="s">
        <v>22</v>
      </c>
      <c r="F124" s="223" t="s">
        <v>1170</v>
      </c>
      <c r="G124" s="221"/>
      <c r="H124" s="224">
        <v>600</v>
      </c>
      <c r="I124" s="225"/>
      <c r="J124" s="221"/>
      <c r="K124" s="221"/>
      <c r="L124" s="226"/>
      <c r="M124" s="227"/>
      <c r="N124" s="228"/>
      <c r="O124" s="228"/>
      <c r="P124" s="228"/>
      <c r="Q124" s="228"/>
      <c r="R124" s="228"/>
      <c r="S124" s="228"/>
      <c r="T124" s="229"/>
      <c r="AT124" s="230" t="s">
        <v>260</v>
      </c>
      <c r="AU124" s="230" t="s">
        <v>89</v>
      </c>
      <c r="AV124" s="11" t="s">
        <v>89</v>
      </c>
      <c r="AW124" s="11" t="s">
        <v>43</v>
      </c>
      <c r="AX124" s="11" t="s">
        <v>80</v>
      </c>
      <c r="AY124" s="230" t="s">
        <v>159</v>
      </c>
    </row>
    <row r="125" spans="2:65" s="11" customFormat="1" ht="13.5">
      <c r="B125" s="220"/>
      <c r="C125" s="221"/>
      <c r="D125" s="194" t="s">
        <v>260</v>
      </c>
      <c r="E125" s="222" t="s">
        <v>22</v>
      </c>
      <c r="F125" s="223" t="s">
        <v>1171</v>
      </c>
      <c r="G125" s="221"/>
      <c r="H125" s="224">
        <v>460</v>
      </c>
      <c r="I125" s="225"/>
      <c r="J125" s="221"/>
      <c r="K125" s="221"/>
      <c r="L125" s="226"/>
      <c r="M125" s="227"/>
      <c r="N125" s="228"/>
      <c r="O125" s="228"/>
      <c r="P125" s="228"/>
      <c r="Q125" s="228"/>
      <c r="R125" s="228"/>
      <c r="S125" s="228"/>
      <c r="T125" s="229"/>
      <c r="AT125" s="230" t="s">
        <v>260</v>
      </c>
      <c r="AU125" s="230" t="s">
        <v>89</v>
      </c>
      <c r="AV125" s="11" t="s">
        <v>89</v>
      </c>
      <c r="AW125" s="11" t="s">
        <v>43</v>
      </c>
      <c r="AX125" s="11" t="s">
        <v>80</v>
      </c>
      <c r="AY125" s="230" t="s">
        <v>159</v>
      </c>
    </row>
    <row r="126" spans="2:65" s="12" customFormat="1" ht="13.5">
      <c r="B126" s="231"/>
      <c r="C126" s="232"/>
      <c r="D126" s="197" t="s">
        <v>260</v>
      </c>
      <c r="E126" s="233" t="s">
        <v>22</v>
      </c>
      <c r="F126" s="234" t="s">
        <v>266</v>
      </c>
      <c r="G126" s="232"/>
      <c r="H126" s="235">
        <v>1060</v>
      </c>
      <c r="I126" s="236"/>
      <c r="J126" s="232"/>
      <c r="K126" s="232"/>
      <c r="L126" s="237"/>
      <c r="M126" s="238"/>
      <c r="N126" s="239"/>
      <c r="O126" s="239"/>
      <c r="P126" s="239"/>
      <c r="Q126" s="239"/>
      <c r="R126" s="239"/>
      <c r="S126" s="239"/>
      <c r="T126" s="240"/>
      <c r="AT126" s="241" t="s">
        <v>260</v>
      </c>
      <c r="AU126" s="241" t="s">
        <v>89</v>
      </c>
      <c r="AV126" s="12" t="s">
        <v>165</v>
      </c>
      <c r="AW126" s="12" t="s">
        <v>43</v>
      </c>
      <c r="AX126" s="12" t="s">
        <v>24</v>
      </c>
      <c r="AY126" s="241" t="s">
        <v>159</v>
      </c>
    </row>
    <row r="127" spans="2:65" s="1" customFormat="1" ht="22.5" customHeight="1">
      <c r="B127" s="40"/>
      <c r="C127" s="182" t="s">
        <v>192</v>
      </c>
      <c r="D127" s="182" t="s">
        <v>160</v>
      </c>
      <c r="E127" s="183" t="s">
        <v>1172</v>
      </c>
      <c r="F127" s="184" t="s">
        <v>1173</v>
      </c>
      <c r="G127" s="185" t="s">
        <v>356</v>
      </c>
      <c r="H127" s="186">
        <v>534</v>
      </c>
      <c r="I127" s="187"/>
      <c r="J127" s="188">
        <f>ROUND(I127*H127,2)</f>
        <v>0</v>
      </c>
      <c r="K127" s="184" t="s">
        <v>164</v>
      </c>
      <c r="L127" s="60"/>
      <c r="M127" s="189" t="s">
        <v>22</v>
      </c>
      <c r="N127" s="190" t="s">
        <v>51</v>
      </c>
      <c r="O127" s="41"/>
      <c r="P127" s="191">
        <f>O127*H127</f>
        <v>0</v>
      </c>
      <c r="Q127" s="191">
        <v>0</v>
      </c>
      <c r="R127" s="191">
        <f>Q127*H127</f>
        <v>0</v>
      </c>
      <c r="S127" s="191">
        <v>0</v>
      </c>
      <c r="T127" s="192">
        <f>S127*H127</f>
        <v>0</v>
      </c>
      <c r="AR127" s="23" t="s">
        <v>165</v>
      </c>
      <c r="AT127" s="23" t="s">
        <v>160</v>
      </c>
      <c r="AU127" s="23" t="s">
        <v>89</v>
      </c>
      <c r="AY127" s="23" t="s">
        <v>159</v>
      </c>
      <c r="BE127" s="193">
        <f>IF(N127="základní",J127,0)</f>
        <v>0</v>
      </c>
      <c r="BF127" s="193">
        <f>IF(N127="snížená",J127,0)</f>
        <v>0</v>
      </c>
      <c r="BG127" s="193">
        <f>IF(N127="zákl. přenesená",J127,0)</f>
        <v>0</v>
      </c>
      <c r="BH127" s="193">
        <f>IF(N127="sníž. přenesená",J127,0)</f>
        <v>0</v>
      </c>
      <c r="BI127" s="193">
        <f>IF(N127="nulová",J127,0)</f>
        <v>0</v>
      </c>
      <c r="BJ127" s="23" t="s">
        <v>24</v>
      </c>
      <c r="BK127" s="193">
        <f>ROUND(I127*H127,2)</f>
        <v>0</v>
      </c>
      <c r="BL127" s="23" t="s">
        <v>165</v>
      </c>
      <c r="BM127" s="23" t="s">
        <v>1174</v>
      </c>
    </row>
    <row r="128" spans="2:65" s="1" customFormat="1" ht="27">
      <c r="B128" s="40"/>
      <c r="C128" s="62"/>
      <c r="D128" s="194" t="s">
        <v>166</v>
      </c>
      <c r="E128" s="62"/>
      <c r="F128" s="195" t="s">
        <v>1175</v>
      </c>
      <c r="G128" s="62"/>
      <c r="H128" s="62"/>
      <c r="I128" s="155"/>
      <c r="J128" s="62"/>
      <c r="K128" s="62"/>
      <c r="L128" s="60"/>
      <c r="M128" s="196"/>
      <c r="N128" s="41"/>
      <c r="O128" s="41"/>
      <c r="P128" s="41"/>
      <c r="Q128" s="41"/>
      <c r="R128" s="41"/>
      <c r="S128" s="41"/>
      <c r="T128" s="77"/>
      <c r="AT128" s="23" t="s">
        <v>166</v>
      </c>
      <c r="AU128" s="23" t="s">
        <v>89</v>
      </c>
    </row>
    <row r="129" spans="2:65" s="10" customFormat="1" ht="13.5">
      <c r="B129" s="209"/>
      <c r="C129" s="210"/>
      <c r="D129" s="194" t="s">
        <v>260</v>
      </c>
      <c r="E129" s="211" t="s">
        <v>22</v>
      </c>
      <c r="F129" s="212" t="s">
        <v>1176</v>
      </c>
      <c r="G129" s="210"/>
      <c r="H129" s="213" t="s">
        <v>22</v>
      </c>
      <c r="I129" s="214"/>
      <c r="J129" s="210"/>
      <c r="K129" s="210"/>
      <c r="L129" s="215"/>
      <c r="M129" s="216"/>
      <c r="N129" s="217"/>
      <c r="O129" s="217"/>
      <c r="P129" s="217"/>
      <c r="Q129" s="217"/>
      <c r="R129" s="217"/>
      <c r="S129" s="217"/>
      <c r="T129" s="218"/>
      <c r="AT129" s="219" t="s">
        <v>260</v>
      </c>
      <c r="AU129" s="219" t="s">
        <v>89</v>
      </c>
      <c r="AV129" s="10" t="s">
        <v>24</v>
      </c>
      <c r="AW129" s="10" t="s">
        <v>43</v>
      </c>
      <c r="AX129" s="10" t="s">
        <v>80</v>
      </c>
      <c r="AY129" s="219" t="s">
        <v>159</v>
      </c>
    </row>
    <row r="130" spans="2:65" s="11" customFormat="1" ht="13.5">
      <c r="B130" s="220"/>
      <c r="C130" s="221"/>
      <c r="D130" s="194" t="s">
        <v>260</v>
      </c>
      <c r="E130" s="222" t="s">
        <v>22</v>
      </c>
      <c r="F130" s="223" t="s">
        <v>1177</v>
      </c>
      <c r="G130" s="221"/>
      <c r="H130" s="224">
        <v>80</v>
      </c>
      <c r="I130" s="225"/>
      <c r="J130" s="221"/>
      <c r="K130" s="221"/>
      <c r="L130" s="226"/>
      <c r="M130" s="227"/>
      <c r="N130" s="228"/>
      <c r="O130" s="228"/>
      <c r="P130" s="228"/>
      <c r="Q130" s="228"/>
      <c r="R130" s="228"/>
      <c r="S130" s="228"/>
      <c r="T130" s="229"/>
      <c r="AT130" s="230" t="s">
        <v>260</v>
      </c>
      <c r="AU130" s="230" t="s">
        <v>89</v>
      </c>
      <c r="AV130" s="11" t="s">
        <v>89</v>
      </c>
      <c r="AW130" s="11" t="s">
        <v>43</v>
      </c>
      <c r="AX130" s="11" t="s">
        <v>80</v>
      </c>
      <c r="AY130" s="230" t="s">
        <v>159</v>
      </c>
    </row>
    <row r="131" spans="2:65" s="11" customFormat="1" ht="13.5">
      <c r="B131" s="220"/>
      <c r="C131" s="221"/>
      <c r="D131" s="194" t="s">
        <v>260</v>
      </c>
      <c r="E131" s="222" t="s">
        <v>22</v>
      </c>
      <c r="F131" s="223" t="s">
        <v>1178</v>
      </c>
      <c r="G131" s="221"/>
      <c r="H131" s="224">
        <v>22</v>
      </c>
      <c r="I131" s="225"/>
      <c r="J131" s="221"/>
      <c r="K131" s="221"/>
      <c r="L131" s="226"/>
      <c r="M131" s="227"/>
      <c r="N131" s="228"/>
      <c r="O131" s="228"/>
      <c r="P131" s="228"/>
      <c r="Q131" s="228"/>
      <c r="R131" s="228"/>
      <c r="S131" s="228"/>
      <c r="T131" s="229"/>
      <c r="AT131" s="230" t="s">
        <v>260</v>
      </c>
      <c r="AU131" s="230" t="s">
        <v>89</v>
      </c>
      <c r="AV131" s="11" t="s">
        <v>89</v>
      </c>
      <c r="AW131" s="11" t="s">
        <v>43</v>
      </c>
      <c r="AX131" s="11" t="s">
        <v>80</v>
      </c>
      <c r="AY131" s="230" t="s">
        <v>159</v>
      </c>
    </row>
    <row r="132" spans="2:65" s="11" customFormat="1" ht="13.5">
      <c r="B132" s="220"/>
      <c r="C132" s="221"/>
      <c r="D132" s="194" t="s">
        <v>260</v>
      </c>
      <c r="E132" s="222" t="s">
        <v>22</v>
      </c>
      <c r="F132" s="223" t="s">
        <v>1179</v>
      </c>
      <c r="G132" s="221"/>
      <c r="H132" s="224">
        <v>216</v>
      </c>
      <c r="I132" s="225"/>
      <c r="J132" s="221"/>
      <c r="K132" s="221"/>
      <c r="L132" s="226"/>
      <c r="M132" s="227"/>
      <c r="N132" s="228"/>
      <c r="O132" s="228"/>
      <c r="P132" s="228"/>
      <c r="Q132" s="228"/>
      <c r="R132" s="228"/>
      <c r="S132" s="228"/>
      <c r="T132" s="229"/>
      <c r="AT132" s="230" t="s">
        <v>260</v>
      </c>
      <c r="AU132" s="230" t="s">
        <v>89</v>
      </c>
      <c r="AV132" s="11" t="s">
        <v>89</v>
      </c>
      <c r="AW132" s="11" t="s">
        <v>43</v>
      </c>
      <c r="AX132" s="11" t="s">
        <v>80</v>
      </c>
      <c r="AY132" s="230" t="s">
        <v>159</v>
      </c>
    </row>
    <row r="133" spans="2:65" s="11" customFormat="1" ht="13.5">
      <c r="B133" s="220"/>
      <c r="C133" s="221"/>
      <c r="D133" s="194" t="s">
        <v>260</v>
      </c>
      <c r="E133" s="222" t="s">
        <v>22</v>
      </c>
      <c r="F133" s="223" t="s">
        <v>1180</v>
      </c>
      <c r="G133" s="221"/>
      <c r="H133" s="224">
        <v>216</v>
      </c>
      <c r="I133" s="225"/>
      <c r="J133" s="221"/>
      <c r="K133" s="221"/>
      <c r="L133" s="226"/>
      <c r="M133" s="227"/>
      <c r="N133" s="228"/>
      <c r="O133" s="228"/>
      <c r="P133" s="228"/>
      <c r="Q133" s="228"/>
      <c r="R133" s="228"/>
      <c r="S133" s="228"/>
      <c r="T133" s="229"/>
      <c r="AT133" s="230" t="s">
        <v>260</v>
      </c>
      <c r="AU133" s="230" t="s">
        <v>89</v>
      </c>
      <c r="AV133" s="11" t="s">
        <v>89</v>
      </c>
      <c r="AW133" s="11" t="s">
        <v>43</v>
      </c>
      <c r="AX133" s="11" t="s">
        <v>80</v>
      </c>
      <c r="AY133" s="230" t="s">
        <v>159</v>
      </c>
    </row>
    <row r="134" spans="2:65" s="12" customFormat="1" ht="13.5">
      <c r="B134" s="231"/>
      <c r="C134" s="232"/>
      <c r="D134" s="197" t="s">
        <v>260</v>
      </c>
      <c r="E134" s="233" t="s">
        <v>22</v>
      </c>
      <c r="F134" s="234" t="s">
        <v>266</v>
      </c>
      <c r="G134" s="232"/>
      <c r="H134" s="235">
        <v>534</v>
      </c>
      <c r="I134" s="236"/>
      <c r="J134" s="232"/>
      <c r="K134" s="232"/>
      <c r="L134" s="237"/>
      <c r="M134" s="238"/>
      <c r="N134" s="239"/>
      <c r="O134" s="239"/>
      <c r="P134" s="239"/>
      <c r="Q134" s="239"/>
      <c r="R134" s="239"/>
      <c r="S134" s="239"/>
      <c r="T134" s="240"/>
      <c r="AT134" s="241" t="s">
        <v>260</v>
      </c>
      <c r="AU134" s="241" t="s">
        <v>89</v>
      </c>
      <c r="AV134" s="12" t="s">
        <v>165</v>
      </c>
      <c r="AW134" s="12" t="s">
        <v>43</v>
      </c>
      <c r="AX134" s="12" t="s">
        <v>24</v>
      </c>
      <c r="AY134" s="241" t="s">
        <v>159</v>
      </c>
    </row>
    <row r="135" spans="2:65" s="1" customFormat="1" ht="31.5" customHeight="1">
      <c r="B135" s="40"/>
      <c r="C135" s="182" t="s">
        <v>183</v>
      </c>
      <c r="D135" s="182" t="s">
        <v>160</v>
      </c>
      <c r="E135" s="183" t="s">
        <v>1181</v>
      </c>
      <c r="F135" s="184" t="s">
        <v>1182</v>
      </c>
      <c r="G135" s="185" t="s">
        <v>356</v>
      </c>
      <c r="H135" s="186">
        <v>17520</v>
      </c>
      <c r="I135" s="187"/>
      <c r="J135" s="188">
        <f>ROUND(I135*H135,2)</f>
        <v>0</v>
      </c>
      <c r="K135" s="184" t="s">
        <v>164</v>
      </c>
      <c r="L135" s="60"/>
      <c r="M135" s="189" t="s">
        <v>22</v>
      </c>
      <c r="N135" s="190" t="s">
        <v>51</v>
      </c>
      <c r="O135" s="41"/>
      <c r="P135" s="191">
        <f>O135*H135</f>
        <v>0</v>
      </c>
      <c r="Q135" s="191">
        <v>0</v>
      </c>
      <c r="R135" s="191">
        <f>Q135*H135</f>
        <v>0</v>
      </c>
      <c r="S135" s="191">
        <v>0</v>
      </c>
      <c r="T135" s="192">
        <f>S135*H135</f>
        <v>0</v>
      </c>
      <c r="AR135" s="23" t="s">
        <v>165</v>
      </c>
      <c r="AT135" s="23" t="s">
        <v>160</v>
      </c>
      <c r="AU135" s="23" t="s">
        <v>89</v>
      </c>
      <c r="AY135" s="23" t="s">
        <v>159</v>
      </c>
      <c r="BE135" s="193">
        <f>IF(N135="základní",J135,0)</f>
        <v>0</v>
      </c>
      <c r="BF135" s="193">
        <f>IF(N135="snížená",J135,0)</f>
        <v>0</v>
      </c>
      <c r="BG135" s="193">
        <f>IF(N135="zákl. přenesená",J135,0)</f>
        <v>0</v>
      </c>
      <c r="BH135" s="193">
        <f>IF(N135="sníž. přenesená",J135,0)</f>
        <v>0</v>
      </c>
      <c r="BI135" s="193">
        <f>IF(N135="nulová",J135,0)</f>
        <v>0</v>
      </c>
      <c r="BJ135" s="23" t="s">
        <v>24</v>
      </c>
      <c r="BK135" s="193">
        <f>ROUND(I135*H135,2)</f>
        <v>0</v>
      </c>
      <c r="BL135" s="23" t="s">
        <v>165</v>
      </c>
      <c r="BM135" s="23" t="s">
        <v>1183</v>
      </c>
    </row>
    <row r="136" spans="2:65" s="1" customFormat="1" ht="27">
      <c r="B136" s="40"/>
      <c r="C136" s="62"/>
      <c r="D136" s="194" t="s">
        <v>166</v>
      </c>
      <c r="E136" s="62"/>
      <c r="F136" s="195" t="s">
        <v>1175</v>
      </c>
      <c r="G136" s="62"/>
      <c r="H136" s="62"/>
      <c r="I136" s="155"/>
      <c r="J136" s="62"/>
      <c r="K136" s="62"/>
      <c r="L136" s="60"/>
      <c r="M136" s="196"/>
      <c r="N136" s="41"/>
      <c r="O136" s="41"/>
      <c r="P136" s="41"/>
      <c r="Q136" s="41"/>
      <c r="R136" s="41"/>
      <c r="S136" s="41"/>
      <c r="T136" s="77"/>
      <c r="AT136" s="23" t="s">
        <v>166</v>
      </c>
      <c r="AU136" s="23" t="s">
        <v>89</v>
      </c>
    </row>
    <row r="137" spans="2:65" s="10" customFormat="1" ht="13.5">
      <c r="B137" s="209"/>
      <c r="C137" s="210"/>
      <c r="D137" s="194" t="s">
        <v>260</v>
      </c>
      <c r="E137" s="211" t="s">
        <v>22</v>
      </c>
      <c r="F137" s="212" t="s">
        <v>1176</v>
      </c>
      <c r="G137" s="210"/>
      <c r="H137" s="213" t="s">
        <v>22</v>
      </c>
      <c r="I137" s="214"/>
      <c r="J137" s="210"/>
      <c r="K137" s="210"/>
      <c r="L137" s="215"/>
      <c r="M137" s="216"/>
      <c r="N137" s="217"/>
      <c r="O137" s="217"/>
      <c r="P137" s="217"/>
      <c r="Q137" s="217"/>
      <c r="R137" s="217"/>
      <c r="S137" s="217"/>
      <c r="T137" s="218"/>
      <c r="AT137" s="219" t="s">
        <v>260</v>
      </c>
      <c r="AU137" s="219" t="s">
        <v>89</v>
      </c>
      <c r="AV137" s="10" t="s">
        <v>24</v>
      </c>
      <c r="AW137" s="10" t="s">
        <v>43</v>
      </c>
      <c r="AX137" s="10" t="s">
        <v>80</v>
      </c>
      <c r="AY137" s="219" t="s">
        <v>159</v>
      </c>
    </row>
    <row r="138" spans="2:65" s="11" customFormat="1" ht="13.5">
      <c r="B138" s="220"/>
      <c r="C138" s="221"/>
      <c r="D138" s="194" t="s">
        <v>260</v>
      </c>
      <c r="E138" s="222" t="s">
        <v>22</v>
      </c>
      <c r="F138" s="223" t="s">
        <v>1184</v>
      </c>
      <c r="G138" s="221"/>
      <c r="H138" s="224">
        <v>7360</v>
      </c>
      <c r="I138" s="225"/>
      <c r="J138" s="221"/>
      <c r="K138" s="221"/>
      <c r="L138" s="226"/>
      <c r="M138" s="227"/>
      <c r="N138" s="228"/>
      <c r="O138" s="228"/>
      <c r="P138" s="228"/>
      <c r="Q138" s="228"/>
      <c r="R138" s="228"/>
      <c r="S138" s="228"/>
      <c r="T138" s="229"/>
      <c r="AT138" s="230" t="s">
        <v>260</v>
      </c>
      <c r="AU138" s="230" t="s">
        <v>89</v>
      </c>
      <c r="AV138" s="11" t="s">
        <v>89</v>
      </c>
      <c r="AW138" s="11" t="s">
        <v>43</v>
      </c>
      <c r="AX138" s="11" t="s">
        <v>80</v>
      </c>
      <c r="AY138" s="230" t="s">
        <v>159</v>
      </c>
    </row>
    <row r="139" spans="2:65" s="11" customFormat="1" ht="13.5">
      <c r="B139" s="220"/>
      <c r="C139" s="221"/>
      <c r="D139" s="194" t="s">
        <v>260</v>
      </c>
      <c r="E139" s="222" t="s">
        <v>22</v>
      </c>
      <c r="F139" s="223" t="s">
        <v>1185</v>
      </c>
      <c r="G139" s="221"/>
      <c r="H139" s="224">
        <v>440</v>
      </c>
      <c r="I139" s="225"/>
      <c r="J139" s="221"/>
      <c r="K139" s="221"/>
      <c r="L139" s="226"/>
      <c r="M139" s="227"/>
      <c r="N139" s="228"/>
      <c r="O139" s="228"/>
      <c r="P139" s="228"/>
      <c r="Q139" s="228"/>
      <c r="R139" s="228"/>
      <c r="S139" s="228"/>
      <c r="T139" s="229"/>
      <c r="AT139" s="230" t="s">
        <v>260</v>
      </c>
      <c r="AU139" s="230" t="s">
        <v>89</v>
      </c>
      <c r="AV139" s="11" t="s">
        <v>89</v>
      </c>
      <c r="AW139" s="11" t="s">
        <v>43</v>
      </c>
      <c r="AX139" s="11" t="s">
        <v>80</v>
      </c>
      <c r="AY139" s="230" t="s">
        <v>159</v>
      </c>
    </row>
    <row r="140" spans="2:65" s="11" customFormat="1" ht="13.5">
      <c r="B140" s="220"/>
      <c r="C140" s="221"/>
      <c r="D140" s="194" t="s">
        <v>260</v>
      </c>
      <c r="E140" s="222" t="s">
        <v>22</v>
      </c>
      <c r="F140" s="223" t="s">
        <v>1186</v>
      </c>
      <c r="G140" s="221"/>
      <c r="H140" s="224">
        <v>5400</v>
      </c>
      <c r="I140" s="225"/>
      <c r="J140" s="221"/>
      <c r="K140" s="221"/>
      <c r="L140" s="226"/>
      <c r="M140" s="227"/>
      <c r="N140" s="228"/>
      <c r="O140" s="228"/>
      <c r="P140" s="228"/>
      <c r="Q140" s="228"/>
      <c r="R140" s="228"/>
      <c r="S140" s="228"/>
      <c r="T140" s="229"/>
      <c r="AT140" s="230" t="s">
        <v>260</v>
      </c>
      <c r="AU140" s="230" t="s">
        <v>89</v>
      </c>
      <c r="AV140" s="11" t="s">
        <v>89</v>
      </c>
      <c r="AW140" s="11" t="s">
        <v>43</v>
      </c>
      <c r="AX140" s="11" t="s">
        <v>80</v>
      </c>
      <c r="AY140" s="230" t="s">
        <v>159</v>
      </c>
    </row>
    <row r="141" spans="2:65" s="11" customFormat="1" ht="13.5">
      <c r="B141" s="220"/>
      <c r="C141" s="221"/>
      <c r="D141" s="194" t="s">
        <v>260</v>
      </c>
      <c r="E141" s="222" t="s">
        <v>22</v>
      </c>
      <c r="F141" s="223" t="s">
        <v>1187</v>
      </c>
      <c r="G141" s="221"/>
      <c r="H141" s="224">
        <v>4320</v>
      </c>
      <c r="I141" s="225"/>
      <c r="J141" s="221"/>
      <c r="K141" s="221"/>
      <c r="L141" s="226"/>
      <c r="M141" s="227"/>
      <c r="N141" s="228"/>
      <c r="O141" s="228"/>
      <c r="P141" s="228"/>
      <c r="Q141" s="228"/>
      <c r="R141" s="228"/>
      <c r="S141" s="228"/>
      <c r="T141" s="229"/>
      <c r="AT141" s="230" t="s">
        <v>260</v>
      </c>
      <c r="AU141" s="230" t="s">
        <v>89</v>
      </c>
      <c r="AV141" s="11" t="s">
        <v>89</v>
      </c>
      <c r="AW141" s="11" t="s">
        <v>43</v>
      </c>
      <c r="AX141" s="11" t="s">
        <v>80</v>
      </c>
      <c r="AY141" s="230" t="s">
        <v>159</v>
      </c>
    </row>
    <row r="142" spans="2:65" s="12" customFormat="1" ht="13.5">
      <c r="B142" s="231"/>
      <c r="C142" s="232"/>
      <c r="D142" s="197" t="s">
        <v>260</v>
      </c>
      <c r="E142" s="233" t="s">
        <v>22</v>
      </c>
      <c r="F142" s="234" t="s">
        <v>266</v>
      </c>
      <c r="G142" s="232"/>
      <c r="H142" s="235">
        <v>17520</v>
      </c>
      <c r="I142" s="236"/>
      <c r="J142" s="232"/>
      <c r="K142" s="232"/>
      <c r="L142" s="237"/>
      <c r="M142" s="238"/>
      <c r="N142" s="239"/>
      <c r="O142" s="239"/>
      <c r="P142" s="239"/>
      <c r="Q142" s="239"/>
      <c r="R142" s="239"/>
      <c r="S142" s="239"/>
      <c r="T142" s="240"/>
      <c r="AT142" s="241" t="s">
        <v>260</v>
      </c>
      <c r="AU142" s="241" t="s">
        <v>89</v>
      </c>
      <c r="AV142" s="12" t="s">
        <v>165</v>
      </c>
      <c r="AW142" s="12" t="s">
        <v>43</v>
      </c>
      <c r="AX142" s="12" t="s">
        <v>24</v>
      </c>
      <c r="AY142" s="241" t="s">
        <v>159</v>
      </c>
    </row>
    <row r="143" spans="2:65" s="1" customFormat="1" ht="22.5" customHeight="1">
      <c r="B143" s="40"/>
      <c r="C143" s="182" t="s">
        <v>204</v>
      </c>
      <c r="D143" s="182" t="s">
        <v>160</v>
      </c>
      <c r="E143" s="183" t="s">
        <v>1188</v>
      </c>
      <c r="F143" s="184" t="s">
        <v>1189</v>
      </c>
      <c r="G143" s="185" t="s">
        <v>356</v>
      </c>
      <c r="H143" s="186">
        <v>49</v>
      </c>
      <c r="I143" s="187"/>
      <c r="J143" s="188">
        <f>ROUND(I143*H143,2)</f>
        <v>0</v>
      </c>
      <c r="K143" s="184" t="s">
        <v>22</v>
      </c>
      <c r="L143" s="60"/>
      <c r="M143" s="189" t="s">
        <v>22</v>
      </c>
      <c r="N143" s="190" t="s">
        <v>51</v>
      </c>
      <c r="O143" s="41"/>
      <c r="P143" s="191">
        <f>O143*H143</f>
        <v>0</v>
      </c>
      <c r="Q143" s="191">
        <v>0</v>
      </c>
      <c r="R143" s="191">
        <f>Q143*H143</f>
        <v>0</v>
      </c>
      <c r="S143" s="191">
        <v>0</v>
      </c>
      <c r="T143" s="192">
        <f>S143*H143</f>
        <v>0</v>
      </c>
      <c r="AR143" s="23" t="s">
        <v>165</v>
      </c>
      <c r="AT143" s="23" t="s">
        <v>160</v>
      </c>
      <c r="AU143" s="23" t="s">
        <v>89</v>
      </c>
      <c r="AY143" s="23" t="s">
        <v>159</v>
      </c>
      <c r="BE143" s="193">
        <f>IF(N143="základní",J143,0)</f>
        <v>0</v>
      </c>
      <c r="BF143" s="193">
        <f>IF(N143="snížená",J143,0)</f>
        <v>0</v>
      </c>
      <c r="BG143" s="193">
        <f>IF(N143="zákl. přenesená",J143,0)</f>
        <v>0</v>
      </c>
      <c r="BH143" s="193">
        <f>IF(N143="sníž. přenesená",J143,0)</f>
        <v>0</v>
      </c>
      <c r="BI143" s="193">
        <f>IF(N143="nulová",J143,0)</f>
        <v>0</v>
      </c>
      <c r="BJ143" s="23" t="s">
        <v>24</v>
      </c>
      <c r="BK143" s="193">
        <f>ROUND(I143*H143,2)</f>
        <v>0</v>
      </c>
      <c r="BL143" s="23" t="s">
        <v>165</v>
      </c>
      <c r="BM143" s="23" t="s">
        <v>1190</v>
      </c>
    </row>
    <row r="144" spans="2:65" s="11" customFormat="1" ht="13.5">
      <c r="B144" s="220"/>
      <c r="C144" s="221"/>
      <c r="D144" s="194" t="s">
        <v>260</v>
      </c>
      <c r="E144" s="222" t="s">
        <v>22</v>
      </c>
      <c r="F144" s="223" t="s">
        <v>1163</v>
      </c>
      <c r="G144" s="221"/>
      <c r="H144" s="224">
        <v>0</v>
      </c>
      <c r="I144" s="225"/>
      <c r="J144" s="221"/>
      <c r="K144" s="221"/>
      <c r="L144" s="226"/>
      <c r="M144" s="227"/>
      <c r="N144" s="228"/>
      <c r="O144" s="228"/>
      <c r="P144" s="228"/>
      <c r="Q144" s="228"/>
      <c r="R144" s="228"/>
      <c r="S144" s="228"/>
      <c r="T144" s="229"/>
      <c r="AT144" s="230" t="s">
        <v>260</v>
      </c>
      <c r="AU144" s="230" t="s">
        <v>89</v>
      </c>
      <c r="AV144" s="11" t="s">
        <v>89</v>
      </c>
      <c r="AW144" s="11" t="s">
        <v>43</v>
      </c>
      <c r="AX144" s="11" t="s">
        <v>80</v>
      </c>
      <c r="AY144" s="230" t="s">
        <v>159</v>
      </c>
    </row>
    <row r="145" spans="2:65" s="11" customFormat="1" ht="13.5">
      <c r="B145" s="220"/>
      <c r="C145" s="221"/>
      <c r="D145" s="194" t="s">
        <v>260</v>
      </c>
      <c r="E145" s="222" t="s">
        <v>22</v>
      </c>
      <c r="F145" s="223" t="s">
        <v>1191</v>
      </c>
      <c r="G145" s="221"/>
      <c r="H145" s="224">
        <v>5</v>
      </c>
      <c r="I145" s="225"/>
      <c r="J145" s="221"/>
      <c r="K145" s="221"/>
      <c r="L145" s="226"/>
      <c r="M145" s="227"/>
      <c r="N145" s="228"/>
      <c r="O145" s="228"/>
      <c r="P145" s="228"/>
      <c r="Q145" s="228"/>
      <c r="R145" s="228"/>
      <c r="S145" s="228"/>
      <c r="T145" s="229"/>
      <c r="AT145" s="230" t="s">
        <v>260</v>
      </c>
      <c r="AU145" s="230" t="s">
        <v>89</v>
      </c>
      <c r="AV145" s="11" t="s">
        <v>89</v>
      </c>
      <c r="AW145" s="11" t="s">
        <v>43</v>
      </c>
      <c r="AX145" s="11" t="s">
        <v>80</v>
      </c>
      <c r="AY145" s="230" t="s">
        <v>159</v>
      </c>
    </row>
    <row r="146" spans="2:65" s="11" customFormat="1" ht="13.5">
      <c r="B146" s="220"/>
      <c r="C146" s="221"/>
      <c r="D146" s="194" t="s">
        <v>260</v>
      </c>
      <c r="E146" s="222" t="s">
        <v>22</v>
      </c>
      <c r="F146" s="223" t="s">
        <v>1192</v>
      </c>
      <c r="G146" s="221"/>
      <c r="H146" s="224">
        <v>22</v>
      </c>
      <c r="I146" s="225"/>
      <c r="J146" s="221"/>
      <c r="K146" s="221"/>
      <c r="L146" s="226"/>
      <c r="M146" s="227"/>
      <c r="N146" s="228"/>
      <c r="O146" s="228"/>
      <c r="P146" s="228"/>
      <c r="Q146" s="228"/>
      <c r="R146" s="228"/>
      <c r="S146" s="228"/>
      <c r="T146" s="229"/>
      <c r="AT146" s="230" t="s">
        <v>260</v>
      </c>
      <c r="AU146" s="230" t="s">
        <v>89</v>
      </c>
      <c r="AV146" s="11" t="s">
        <v>89</v>
      </c>
      <c r="AW146" s="11" t="s">
        <v>43</v>
      </c>
      <c r="AX146" s="11" t="s">
        <v>80</v>
      </c>
      <c r="AY146" s="230" t="s">
        <v>159</v>
      </c>
    </row>
    <row r="147" spans="2:65" s="11" customFormat="1" ht="13.5">
      <c r="B147" s="220"/>
      <c r="C147" s="221"/>
      <c r="D147" s="194" t="s">
        <v>260</v>
      </c>
      <c r="E147" s="222" t="s">
        <v>22</v>
      </c>
      <c r="F147" s="223" t="s">
        <v>1193</v>
      </c>
      <c r="G147" s="221"/>
      <c r="H147" s="224">
        <v>22</v>
      </c>
      <c r="I147" s="225"/>
      <c r="J147" s="221"/>
      <c r="K147" s="221"/>
      <c r="L147" s="226"/>
      <c r="M147" s="227"/>
      <c r="N147" s="228"/>
      <c r="O147" s="228"/>
      <c r="P147" s="228"/>
      <c r="Q147" s="228"/>
      <c r="R147" s="228"/>
      <c r="S147" s="228"/>
      <c r="T147" s="229"/>
      <c r="AT147" s="230" t="s">
        <v>260</v>
      </c>
      <c r="AU147" s="230" t="s">
        <v>89</v>
      </c>
      <c r="AV147" s="11" t="s">
        <v>89</v>
      </c>
      <c r="AW147" s="11" t="s">
        <v>43</v>
      </c>
      <c r="AX147" s="11" t="s">
        <v>80</v>
      </c>
      <c r="AY147" s="230" t="s">
        <v>159</v>
      </c>
    </row>
    <row r="148" spans="2:65" s="12" customFormat="1" ht="13.5">
      <c r="B148" s="231"/>
      <c r="C148" s="232"/>
      <c r="D148" s="197" t="s">
        <v>260</v>
      </c>
      <c r="E148" s="233" t="s">
        <v>22</v>
      </c>
      <c r="F148" s="234" t="s">
        <v>266</v>
      </c>
      <c r="G148" s="232"/>
      <c r="H148" s="235">
        <v>49</v>
      </c>
      <c r="I148" s="236"/>
      <c r="J148" s="232"/>
      <c r="K148" s="232"/>
      <c r="L148" s="237"/>
      <c r="M148" s="238"/>
      <c r="N148" s="239"/>
      <c r="O148" s="239"/>
      <c r="P148" s="239"/>
      <c r="Q148" s="239"/>
      <c r="R148" s="239"/>
      <c r="S148" s="239"/>
      <c r="T148" s="240"/>
      <c r="AT148" s="241" t="s">
        <v>260</v>
      </c>
      <c r="AU148" s="241" t="s">
        <v>89</v>
      </c>
      <c r="AV148" s="12" t="s">
        <v>165</v>
      </c>
      <c r="AW148" s="12" t="s">
        <v>43</v>
      </c>
      <c r="AX148" s="12" t="s">
        <v>24</v>
      </c>
      <c r="AY148" s="241" t="s">
        <v>159</v>
      </c>
    </row>
    <row r="149" spans="2:65" s="1" customFormat="1" ht="22.5" customHeight="1">
      <c r="B149" s="40"/>
      <c r="C149" s="182" t="s">
        <v>29</v>
      </c>
      <c r="D149" s="182" t="s">
        <v>160</v>
      </c>
      <c r="E149" s="183" t="s">
        <v>1194</v>
      </c>
      <c r="F149" s="184" t="s">
        <v>1195</v>
      </c>
      <c r="G149" s="185" t="s">
        <v>356</v>
      </c>
      <c r="H149" s="186">
        <v>113</v>
      </c>
      <c r="I149" s="187"/>
      <c r="J149" s="188">
        <f>ROUND(I149*H149,2)</f>
        <v>0</v>
      </c>
      <c r="K149" s="184" t="s">
        <v>22</v>
      </c>
      <c r="L149" s="60"/>
      <c r="M149" s="189" t="s">
        <v>22</v>
      </c>
      <c r="N149" s="190" t="s">
        <v>51</v>
      </c>
      <c r="O149" s="41"/>
      <c r="P149" s="191">
        <f>O149*H149</f>
        <v>0</v>
      </c>
      <c r="Q149" s="191">
        <v>0</v>
      </c>
      <c r="R149" s="191">
        <f>Q149*H149</f>
        <v>0</v>
      </c>
      <c r="S149" s="191">
        <v>0</v>
      </c>
      <c r="T149" s="192">
        <f>S149*H149</f>
        <v>0</v>
      </c>
      <c r="AR149" s="23" t="s">
        <v>165</v>
      </c>
      <c r="AT149" s="23" t="s">
        <v>160</v>
      </c>
      <c r="AU149" s="23" t="s">
        <v>89</v>
      </c>
      <c r="AY149" s="23" t="s">
        <v>159</v>
      </c>
      <c r="BE149" s="193">
        <f>IF(N149="základní",J149,0)</f>
        <v>0</v>
      </c>
      <c r="BF149" s="193">
        <f>IF(N149="snížená",J149,0)</f>
        <v>0</v>
      </c>
      <c r="BG149" s="193">
        <f>IF(N149="zákl. přenesená",J149,0)</f>
        <v>0</v>
      </c>
      <c r="BH149" s="193">
        <f>IF(N149="sníž. přenesená",J149,0)</f>
        <v>0</v>
      </c>
      <c r="BI149" s="193">
        <f>IF(N149="nulová",J149,0)</f>
        <v>0</v>
      </c>
      <c r="BJ149" s="23" t="s">
        <v>24</v>
      </c>
      <c r="BK149" s="193">
        <f>ROUND(I149*H149,2)</f>
        <v>0</v>
      </c>
      <c r="BL149" s="23" t="s">
        <v>165</v>
      </c>
      <c r="BM149" s="23" t="s">
        <v>1196</v>
      </c>
    </row>
    <row r="150" spans="2:65" s="11" customFormat="1" ht="13.5">
      <c r="B150" s="220"/>
      <c r="C150" s="221"/>
      <c r="D150" s="194" t="s">
        <v>260</v>
      </c>
      <c r="E150" s="222" t="s">
        <v>22</v>
      </c>
      <c r="F150" s="223" t="s">
        <v>1163</v>
      </c>
      <c r="G150" s="221"/>
      <c r="H150" s="224">
        <v>0</v>
      </c>
      <c r="I150" s="225"/>
      <c r="J150" s="221"/>
      <c r="K150" s="221"/>
      <c r="L150" s="226"/>
      <c r="M150" s="227"/>
      <c r="N150" s="228"/>
      <c r="O150" s="228"/>
      <c r="P150" s="228"/>
      <c r="Q150" s="228"/>
      <c r="R150" s="228"/>
      <c r="S150" s="228"/>
      <c r="T150" s="229"/>
      <c r="AT150" s="230" t="s">
        <v>260</v>
      </c>
      <c r="AU150" s="230" t="s">
        <v>89</v>
      </c>
      <c r="AV150" s="11" t="s">
        <v>89</v>
      </c>
      <c r="AW150" s="11" t="s">
        <v>43</v>
      </c>
      <c r="AX150" s="11" t="s">
        <v>80</v>
      </c>
      <c r="AY150" s="230" t="s">
        <v>159</v>
      </c>
    </row>
    <row r="151" spans="2:65" s="11" customFormat="1" ht="13.5">
      <c r="B151" s="220"/>
      <c r="C151" s="221"/>
      <c r="D151" s="194" t="s">
        <v>260</v>
      </c>
      <c r="E151" s="222" t="s">
        <v>22</v>
      </c>
      <c r="F151" s="223" t="s">
        <v>1197</v>
      </c>
      <c r="G151" s="221"/>
      <c r="H151" s="224">
        <v>11</v>
      </c>
      <c r="I151" s="225"/>
      <c r="J151" s="221"/>
      <c r="K151" s="221"/>
      <c r="L151" s="226"/>
      <c r="M151" s="227"/>
      <c r="N151" s="228"/>
      <c r="O151" s="228"/>
      <c r="P151" s="228"/>
      <c r="Q151" s="228"/>
      <c r="R151" s="228"/>
      <c r="S151" s="228"/>
      <c r="T151" s="229"/>
      <c r="AT151" s="230" t="s">
        <v>260</v>
      </c>
      <c r="AU151" s="230" t="s">
        <v>89</v>
      </c>
      <c r="AV151" s="11" t="s">
        <v>89</v>
      </c>
      <c r="AW151" s="11" t="s">
        <v>43</v>
      </c>
      <c r="AX151" s="11" t="s">
        <v>80</v>
      </c>
      <c r="AY151" s="230" t="s">
        <v>159</v>
      </c>
    </row>
    <row r="152" spans="2:65" s="11" customFormat="1" ht="13.5">
      <c r="B152" s="220"/>
      <c r="C152" s="221"/>
      <c r="D152" s="194" t="s">
        <v>260</v>
      </c>
      <c r="E152" s="222" t="s">
        <v>22</v>
      </c>
      <c r="F152" s="223" t="s">
        <v>1198</v>
      </c>
      <c r="G152" s="221"/>
      <c r="H152" s="224">
        <v>51</v>
      </c>
      <c r="I152" s="225"/>
      <c r="J152" s="221"/>
      <c r="K152" s="221"/>
      <c r="L152" s="226"/>
      <c r="M152" s="227"/>
      <c r="N152" s="228"/>
      <c r="O152" s="228"/>
      <c r="P152" s="228"/>
      <c r="Q152" s="228"/>
      <c r="R152" s="228"/>
      <c r="S152" s="228"/>
      <c r="T152" s="229"/>
      <c r="AT152" s="230" t="s">
        <v>260</v>
      </c>
      <c r="AU152" s="230" t="s">
        <v>89</v>
      </c>
      <c r="AV152" s="11" t="s">
        <v>89</v>
      </c>
      <c r="AW152" s="11" t="s">
        <v>43</v>
      </c>
      <c r="AX152" s="11" t="s">
        <v>80</v>
      </c>
      <c r="AY152" s="230" t="s">
        <v>159</v>
      </c>
    </row>
    <row r="153" spans="2:65" s="11" customFormat="1" ht="13.5">
      <c r="B153" s="220"/>
      <c r="C153" s="221"/>
      <c r="D153" s="194" t="s">
        <v>260</v>
      </c>
      <c r="E153" s="222" t="s">
        <v>22</v>
      </c>
      <c r="F153" s="223" t="s">
        <v>1199</v>
      </c>
      <c r="G153" s="221"/>
      <c r="H153" s="224">
        <v>51</v>
      </c>
      <c r="I153" s="225"/>
      <c r="J153" s="221"/>
      <c r="K153" s="221"/>
      <c r="L153" s="226"/>
      <c r="M153" s="227"/>
      <c r="N153" s="228"/>
      <c r="O153" s="228"/>
      <c r="P153" s="228"/>
      <c r="Q153" s="228"/>
      <c r="R153" s="228"/>
      <c r="S153" s="228"/>
      <c r="T153" s="229"/>
      <c r="AT153" s="230" t="s">
        <v>260</v>
      </c>
      <c r="AU153" s="230" t="s">
        <v>89</v>
      </c>
      <c r="AV153" s="11" t="s">
        <v>89</v>
      </c>
      <c r="AW153" s="11" t="s">
        <v>43</v>
      </c>
      <c r="AX153" s="11" t="s">
        <v>80</v>
      </c>
      <c r="AY153" s="230" t="s">
        <v>159</v>
      </c>
    </row>
    <row r="154" spans="2:65" s="12" customFormat="1" ht="13.5">
      <c r="B154" s="231"/>
      <c r="C154" s="232"/>
      <c r="D154" s="194" t="s">
        <v>260</v>
      </c>
      <c r="E154" s="260" t="s">
        <v>22</v>
      </c>
      <c r="F154" s="261" t="s">
        <v>266</v>
      </c>
      <c r="G154" s="232"/>
      <c r="H154" s="262">
        <v>113</v>
      </c>
      <c r="I154" s="236"/>
      <c r="J154" s="232"/>
      <c r="K154" s="232"/>
      <c r="L154" s="237"/>
      <c r="M154" s="266"/>
      <c r="N154" s="267"/>
      <c r="O154" s="267"/>
      <c r="P154" s="267"/>
      <c r="Q154" s="267"/>
      <c r="R154" s="267"/>
      <c r="S154" s="267"/>
      <c r="T154" s="268"/>
      <c r="AT154" s="241" t="s">
        <v>260</v>
      </c>
      <c r="AU154" s="241" t="s">
        <v>89</v>
      </c>
      <c r="AV154" s="12" t="s">
        <v>165</v>
      </c>
      <c r="AW154" s="12" t="s">
        <v>43</v>
      </c>
      <c r="AX154" s="12" t="s">
        <v>24</v>
      </c>
      <c r="AY154" s="241" t="s">
        <v>159</v>
      </c>
    </row>
    <row r="155" spans="2:65" s="1" customFormat="1" ht="6.95" customHeight="1">
      <c r="B155" s="55"/>
      <c r="C155" s="56"/>
      <c r="D155" s="56"/>
      <c r="E155" s="56"/>
      <c r="F155" s="56"/>
      <c r="G155" s="56"/>
      <c r="H155" s="56"/>
      <c r="I155" s="138"/>
      <c r="J155" s="56"/>
      <c r="K155" s="56"/>
      <c r="L155" s="60"/>
    </row>
  </sheetData>
  <sheetProtection password="CC35" sheet="1" objects="1" scenarios="1" formatCells="0" formatColumns="0" formatRows="0" sort="0" autoFilter="0"/>
  <autoFilter ref="C77:K154"/>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29</vt:i4>
      </vt:variant>
    </vt:vector>
  </HeadingPairs>
  <TitlesOfParts>
    <vt:vector size="44" baseType="lpstr">
      <vt:lpstr>Rekapitulace stavby</vt:lpstr>
      <vt:lpstr>SO 01.1 - Vozovky a chodn...</vt:lpstr>
      <vt:lpstr>SO 01.2 - Vozovky a chodn...</vt:lpstr>
      <vt:lpstr>SO 02.1 - Přípojky uliční...</vt:lpstr>
      <vt:lpstr>SO 02.2 - Přípojky uliční...</vt:lpstr>
      <vt:lpstr>SO 02.3 - Přípojky uliční...</vt:lpstr>
      <vt:lpstr>SO 03.1 - Dopravní značen...</vt:lpstr>
      <vt:lpstr>SO 03.2 - Dopravní značen...</vt:lpstr>
      <vt:lpstr>SO 04.1 - Přechodné dopra...</vt:lpstr>
      <vt:lpstr>SO 04.2 - Přechodné dopra...</vt:lpstr>
      <vt:lpstr>SO 06 - Ochrana silnoprou...</vt:lpstr>
      <vt:lpstr>SO 07 - Ochrana sdělovací...</vt:lpstr>
      <vt:lpstr>E.3 - Úprava SSZ (DIO a o...</vt:lpstr>
      <vt:lpstr>VON - Vedlejší a ostatní ...</vt:lpstr>
      <vt:lpstr>Pokyny pro vyplnění</vt:lpstr>
      <vt:lpstr>'E.3 - Úprava SSZ (DIO a o...'!Názvy_tisku</vt:lpstr>
      <vt:lpstr>'Rekapitulace stavby'!Názvy_tisku</vt:lpstr>
      <vt:lpstr>'SO 01.1 - Vozovky a chodn...'!Názvy_tisku</vt:lpstr>
      <vt:lpstr>'SO 01.2 - Vozovky a chodn...'!Názvy_tisku</vt:lpstr>
      <vt:lpstr>'SO 02.1 - Přípojky uliční...'!Názvy_tisku</vt:lpstr>
      <vt:lpstr>'SO 02.2 - Přípojky uliční...'!Názvy_tisku</vt:lpstr>
      <vt:lpstr>'SO 02.3 - Přípojky uliční...'!Názvy_tisku</vt:lpstr>
      <vt:lpstr>'SO 03.1 - Dopravní značen...'!Názvy_tisku</vt:lpstr>
      <vt:lpstr>'SO 03.2 - Dopravní značen...'!Názvy_tisku</vt:lpstr>
      <vt:lpstr>'SO 04.1 - Přechodné dopra...'!Názvy_tisku</vt:lpstr>
      <vt:lpstr>'SO 04.2 - Přechodné dopra...'!Názvy_tisku</vt:lpstr>
      <vt:lpstr>'SO 06 - Ochrana silnoprou...'!Názvy_tisku</vt:lpstr>
      <vt:lpstr>'SO 07 - Ochrana sdělovací...'!Názvy_tisku</vt:lpstr>
      <vt:lpstr>'VON - Vedlejší a ostatní ...'!Názvy_tisku</vt:lpstr>
      <vt:lpstr>'E.3 - Úprava SSZ (DIO a o...'!Oblast_tisku</vt:lpstr>
      <vt:lpstr>'Pokyny pro vyplnění'!Oblast_tisku</vt:lpstr>
      <vt:lpstr>'Rekapitulace stavby'!Oblast_tisku</vt:lpstr>
      <vt:lpstr>'SO 01.1 - Vozovky a chodn...'!Oblast_tisku</vt:lpstr>
      <vt:lpstr>'SO 01.2 - Vozovky a chodn...'!Oblast_tisku</vt:lpstr>
      <vt:lpstr>'SO 02.1 - Přípojky uliční...'!Oblast_tisku</vt:lpstr>
      <vt:lpstr>'SO 02.2 - Přípojky uliční...'!Oblast_tisku</vt:lpstr>
      <vt:lpstr>'SO 02.3 - Přípojky uliční...'!Oblast_tisku</vt:lpstr>
      <vt:lpstr>'SO 03.1 - Dopravní značen...'!Oblast_tisku</vt:lpstr>
      <vt:lpstr>'SO 03.2 - Dopravní značen...'!Oblast_tisku</vt:lpstr>
      <vt:lpstr>'SO 04.1 - Přechodné dopra...'!Oblast_tisku</vt:lpstr>
      <vt:lpstr>'SO 04.2 - Přechodné dopra...'!Oblast_tisku</vt:lpstr>
      <vt:lpstr>'SO 06 - Ochrana silnoprou...'!Oblast_tisku</vt:lpstr>
      <vt:lpstr>'SO 07 - Ochrana sdělovací...'!Oblast_tisku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 Ing.</dc:creator>
  <cp:lastModifiedBy>Vodička Jan Ing.</cp:lastModifiedBy>
  <dcterms:created xsi:type="dcterms:W3CDTF">2017-03-02T08:23:06Z</dcterms:created>
  <dcterms:modified xsi:type="dcterms:W3CDTF">2017-03-02T08:23:25Z</dcterms:modified>
</cp:coreProperties>
</file>