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50" windowWidth="28440" windowHeight="14490" activeTab="0"/>
  </bookViews>
  <sheets>
    <sheet name="Rekapitulace stavby" sheetId="1" r:id="rId1"/>
    <sheet name="SO 100 -  Komunikace a zp..." sheetId="2" r:id="rId2"/>
    <sheet name="SO 300 - Dešťová kanaliza..." sheetId="3" r:id="rId3"/>
    <sheet name="VRN - Vedlejší rozpočtové..." sheetId="4" r:id="rId4"/>
    <sheet name="Pokyny pro vyplnění" sheetId="5" r:id="rId5"/>
  </sheets>
  <definedNames>
    <definedName name="_xlnm._FilterDatabase" localSheetId="1" hidden="1">'SO 100 -  Komunikace a zp...'!$C$84:$K$332</definedName>
    <definedName name="_xlnm._FilterDatabase" localSheetId="2" hidden="1">'SO 300 - Dešťová kanaliza...'!$C$82:$K$224</definedName>
    <definedName name="_xlnm._FilterDatabase" localSheetId="3" hidden="1">'VRN - Vedlejší rozpočtové...'!$C$81:$K$102</definedName>
    <definedName name="_xlnm.Print_Titles" localSheetId="0">'Rekapitulace stavby'!$49:$49</definedName>
    <definedName name="_xlnm.Print_Titles" localSheetId="1">'SO 100 -  Komunikace a zp...'!$84:$84</definedName>
    <definedName name="_xlnm.Print_Titles" localSheetId="2">'SO 300 - Dešťová kanaliza...'!$82:$82</definedName>
    <definedName name="_xlnm.Print_Titles" localSheetId="3">'VRN - Vedlejší rozpočtové...'!$81:$81</definedName>
    <definedName name="_xlnm.Print_Area" localSheetId="4">'Pokyny pro vyplnění'!$B$2:$K$69,'Pokyny pro vyplnění'!$B$72:$K$116,'Pokyny pro vyplnění'!$B$119:$K$188,'Pokyny pro vyplnění'!$B$196:$K$216</definedName>
    <definedName name="_xlnm.Print_Area" localSheetId="0">'Rekapitulace stavby'!$D$4:$AO$33,'Rekapitulace stavby'!$C$39:$AQ$55</definedName>
    <definedName name="_xlnm.Print_Area" localSheetId="1">'SO 100 -  Komunikace a zp...'!$C$4:$J$36,'SO 100 -  Komunikace a zp...'!$C$42:$J$66,'SO 100 -  Komunikace a zp...'!$C$72:$K$332</definedName>
    <definedName name="_xlnm.Print_Area" localSheetId="2">'SO 300 - Dešťová kanaliza...'!$C$4:$J$36,'SO 300 - Dešťová kanaliza...'!$C$42:$J$64,'SO 300 - Dešťová kanaliza...'!$C$70:$K$224</definedName>
    <definedName name="_xlnm.Print_Area" localSheetId="3">'VRN - Vedlejší rozpočtové...'!$C$4:$J$36,'VRN - Vedlejší rozpočtové...'!$C$42:$J$63,'VRN - Vedlejší rozpočtové...'!$C$69:$K$102</definedName>
  </definedNames>
  <calcPr fullCalcOnLoad="1"/>
</workbook>
</file>

<file path=xl/sharedStrings.xml><?xml version="1.0" encoding="utf-8"?>
<sst xmlns="http://schemas.openxmlformats.org/spreadsheetml/2006/main" count="5176" uniqueCount="1083">
  <si>
    <t>175151101</t>
  </si>
  <si>
    <t>Obsypání potrubí strojně sypaninou z vhodných hornin tř. 1 až 4 nebo materiálem připraveným podél výkopu ve vzdálenosti do 3 m od jeho kraje, pro jakoukoliv hloubku výkopu a míru zhutnění bez prohození sypaniny</t>
  </si>
  <si>
    <t>996499718</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</si>
  <si>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</si>
  <si>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583312000</t>
  </si>
  <si>
    <t>štěrkopísek netříděný zásypový materiál</t>
  </si>
  <si>
    <t>-1578936287</t>
  </si>
  <si>
    <t>43,6</t>
  </si>
  <si>
    <t>43,6*2 'Přepočtené koeficientem množství</t>
  </si>
  <si>
    <t>1819101-R</t>
  </si>
  <si>
    <t>Urovnání a zhutnění dny rýh do předepsaného profilu</t>
  </si>
  <si>
    <t>1024142624</t>
  </si>
  <si>
    <t>211561111</t>
  </si>
  <si>
    <t>Výplň kamenivem do rýh odvodňovacích žeber nebo trativodů bez zhutnění, s úpravou povrchu výplně kamenivem hrubým drceným frakce 4 až 16 mm</t>
  </si>
  <si>
    <t>1698380023</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</si>
  <si>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</si>
  <si>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211971121</t>
  </si>
  <si>
    <t>Zřízení opláštění výplně z geotextilie odvodňovacích žeber nebo trativodů v rýze nebo zářezu se stěnami svislými nebo šikmými o sklonu přes 1:2 při rozvinuté šířce opláštění do 2,5 m</t>
  </si>
  <si>
    <t>1182911806</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</si>
  <si>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</si>
  <si>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5*2,4</t>
  </si>
  <si>
    <t>693111480</t>
  </si>
  <si>
    <t>geotextilie netkaná PP 400 g/m2 do š 8,8 m</t>
  </si>
  <si>
    <t>904186844</t>
  </si>
  <si>
    <t>12*1,02</t>
  </si>
  <si>
    <t>1505038464</t>
  </si>
  <si>
    <t>Vodorovné konstrukce</t>
  </si>
  <si>
    <t>452311131</t>
  </si>
  <si>
    <t>Podkladní a zajišťovací konstrukce z betonu prostého v otevřeném výkopu desky pod potrubí, stoky a drobné objekty z betonu tř. C 12/15</t>
  </si>
  <si>
    <t>-1708945607</t>
  </si>
  <si>
    <t xml:space="preserve">Poznámka k souboru cen:
1. Ceny -1121 až -1181 a -1192 lze použít i pro ochrannou vrstvu pod železobetonové konstrukce. 2. Ceny -2121 až -2181 a -2192 jsou určeny pro jakékoliv úkosy sedel. </t>
  </si>
  <si>
    <t>Trubní vedení</t>
  </si>
  <si>
    <t>815512-R</t>
  </si>
  <si>
    <t>Zřízení uliční vpusti, dodání kompletu UV - UV1, UV2, UV3, UV4, UV5 - spec. dle příloh PD</t>
  </si>
  <si>
    <t>1006327330</t>
  </si>
  <si>
    <t>831352121</t>
  </si>
  <si>
    <t>Montáž potrubí z trub kameninových hrdlových s integrovaným těsněním v otevřeném výkopu ve sklonu do 20 % DN 200</t>
  </si>
  <si>
    <t>1333606582</t>
  </si>
  <si>
    <t xml:space="preserve">Poznámka k souboru cen: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</si>
  <si>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597106330</t>
  </si>
  <si>
    <t>trouba kameninová glazovaná DN200mm L1,00m spojovací systém F Třida 160</t>
  </si>
  <si>
    <t>-997115974</t>
  </si>
  <si>
    <t>25*1,015</t>
  </si>
  <si>
    <t>831372121</t>
  </si>
  <si>
    <t>Montáž potrubí z trub kameninových hrdlových s integrovaným těsněním v otevřeném výkopu ve sklonu do 20 % DN 300</t>
  </si>
  <si>
    <t>50663771</t>
  </si>
  <si>
    <t>597107070</t>
  </si>
  <si>
    <t>trouba kameninová glazovaná DN300mm L2,50m spojovací systém C Třída 240</t>
  </si>
  <si>
    <t>2104386212</t>
  </si>
  <si>
    <t>80,8*1,015</t>
  </si>
  <si>
    <t>597109860</t>
  </si>
  <si>
    <t>koleno kameninové glazované DN200mm 45° spojovací systém F tř. 160</t>
  </si>
  <si>
    <t>-2100842187</t>
  </si>
  <si>
    <t>837352221</t>
  </si>
  <si>
    <t>Montáž kameninových tvarovek na potrubí z trub kameninových v otevřeném výkopu s integrovaným těsněním jednoosých DN 200</t>
  </si>
  <si>
    <t>-1042139186</t>
  </si>
  <si>
    <t xml:space="preserve">Poznámka k souboru cen:
1. Ceny jsou určeny pro montáž tvarovek v otevřeném výkopu jakéhokoliv sklonu. 2. Pro volbu ceny u odbočných tvarovek je rozhodující DN hlavního řadu; u jednoosých větší DN. 3. V cenách nejsou započteny náklady na dodání tvarovek a těsnícího materiálu, který je součástí tvarovek. Tyto náklady se oceňují ve specifikaci. </t>
  </si>
  <si>
    <t>837371221</t>
  </si>
  <si>
    <t>Montáž kameninových tvarovek na potrubí z trub kameninových v otevřeném výkopu s integrovaným těsněním odbočných DN 300</t>
  </si>
  <si>
    <t>-27578050</t>
  </si>
  <si>
    <t>5971177-R</t>
  </si>
  <si>
    <t>odbočka kameninová glazovaná jednoduchá kolmá DN300/200/90 spojovací systém F/F tř.160/160</t>
  </si>
  <si>
    <t>347220282</t>
  </si>
  <si>
    <t>2*1,015 'Přepočtené koeficientem množství</t>
  </si>
  <si>
    <t>894411121</t>
  </si>
  <si>
    <t>Zřízení šachet kanalizačních z betonových dílců výšky vstupu do 1,50 m s obložením dna betonem tř. C 25/30, na potrubí DN přes 200 do 300</t>
  </si>
  <si>
    <t>-1830596294</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</si>
  <si>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</si>
  <si>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5922433-R</t>
  </si>
  <si>
    <t>dno betonové šachty kanalizační TBZ-Q 300-750 OC</t>
  </si>
  <si>
    <t>-1791696275</t>
  </si>
  <si>
    <t>592243370</t>
  </si>
  <si>
    <t>dno betonové šachty kanalizační TBZ-Q 300-750</t>
  </si>
  <si>
    <t>638962130</t>
  </si>
  <si>
    <t>5922431-R</t>
  </si>
  <si>
    <t>dno betonové šachty kanalizační TBZ-Q 300-750 š.vstup</t>
  </si>
  <si>
    <t>-1882463999</t>
  </si>
  <si>
    <t>592243060</t>
  </si>
  <si>
    <t xml:space="preserve">skruž betonová šachtová TBS-Q 100x50x12 cm - SP
</t>
  </si>
  <si>
    <t>431292727</t>
  </si>
  <si>
    <t>592243070</t>
  </si>
  <si>
    <t>skruž betonová šachtová TBS-Q 100x100x12 cm - SP</t>
  </si>
  <si>
    <t>598868833</t>
  </si>
  <si>
    <t>592243050</t>
  </si>
  <si>
    <t>skruž betonová šachtová TBS-Q 100x25x12 cm - SP</t>
  </si>
  <si>
    <t>1092637277</t>
  </si>
  <si>
    <t>5922430-R</t>
  </si>
  <si>
    <t xml:space="preserve">skruž betonová šachtová TBS-Q 100x50x15 cm - SP </t>
  </si>
  <si>
    <t>-1386452046</t>
  </si>
  <si>
    <t>5922412-R</t>
  </si>
  <si>
    <t>skruž betonová šachtová TBS-Q 100x100x15 cm - SP OC 360</t>
  </si>
  <si>
    <t>1518750323</t>
  </si>
  <si>
    <t>5922411-R</t>
  </si>
  <si>
    <t>skruž betonová šachtová TBS -Q 100x50x15 cm - SP OC 360</t>
  </si>
  <si>
    <t>467807239</t>
  </si>
  <si>
    <t>5922432-r</t>
  </si>
  <si>
    <t>skruž betonová šachtová TBS-Q 800x1000x120 SP</t>
  </si>
  <si>
    <t>-1176638262</t>
  </si>
  <si>
    <t>5922434</t>
  </si>
  <si>
    <t>skruž betonová šachtová TBS-Q 80x25x12 cm - SP</t>
  </si>
  <si>
    <t>-680198723</t>
  </si>
  <si>
    <t>5922436-R</t>
  </si>
  <si>
    <t>skruž betonová šachtová TBS-Q 80x50x12 cm - SP</t>
  </si>
  <si>
    <t>330992243</t>
  </si>
  <si>
    <t>5922439-R</t>
  </si>
  <si>
    <t>šachtový kónus TBR-Q 500/100X800/120 SP</t>
  </si>
  <si>
    <t>-664842158</t>
  </si>
  <si>
    <t>5922458-R</t>
  </si>
  <si>
    <t>šachtový kónus TBR-Q 600/800X625/120SPK</t>
  </si>
  <si>
    <t>-955253930</t>
  </si>
  <si>
    <t>5922437-R</t>
  </si>
  <si>
    <t>deska betonová zákrytová TZK-Q 230/120-800 T SP</t>
  </si>
  <si>
    <t>243825724</t>
  </si>
  <si>
    <t>5922415-R</t>
  </si>
  <si>
    <t>prstenec betonový vyrovnávací  TBW-Q 120/625/120</t>
  </si>
  <si>
    <t>1351192905</t>
  </si>
  <si>
    <t>5922414-R</t>
  </si>
  <si>
    <t>prstenec betonový vyrovnávací TBW-Q 100/800/150</t>
  </si>
  <si>
    <t>-1645625811</t>
  </si>
  <si>
    <t>59224100-R</t>
  </si>
  <si>
    <t>prstenec betonový vyrovnávací TBW-Q 60/800/150</t>
  </si>
  <si>
    <t>110878599</t>
  </si>
  <si>
    <t>5524103-R</t>
  </si>
  <si>
    <t>Litinový poklop DN600 šachtový třída D 400, kruhový s ventilací, logo Praha</t>
  </si>
  <si>
    <t>878709753</t>
  </si>
  <si>
    <t>5524141-R</t>
  </si>
  <si>
    <t>Litinový poklop DN800 šachtový s rámem D400 PamrexBGz Praha odvětrání</t>
  </si>
  <si>
    <t>1655093040</t>
  </si>
  <si>
    <t>5922222-R</t>
  </si>
  <si>
    <t>prstenec betonový vyrovnávací TBW-Q 80/800/150</t>
  </si>
  <si>
    <t>-1285295734</t>
  </si>
  <si>
    <t>těsnění pro DN 800</t>
  </si>
  <si>
    <t>235449799</t>
  </si>
  <si>
    <t>těsnění pro DN 1000</t>
  </si>
  <si>
    <t>823016129</t>
  </si>
  <si>
    <t>895542-R</t>
  </si>
  <si>
    <t>Kamerová prohlídka, protokol</t>
  </si>
  <si>
    <t>-1958455510</t>
  </si>
  <si>
    <t>895942-R</t>
  </si>
  <si>
    <t>Vyčištění a oprava UV</t>
  </si>
  <si>
    <t>1192761435</t>
  </si>
  <si>
    <t>899104112</t>
  </si>
  <si>
    <t>Osazení poklopů litinových a ocelových včetně rámů pro třídu zatížení D400, E600</t>
  </si>
  <si>
    <t>-807607383</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</si>
  <si>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</si>
  <si>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892381111</t>
  </si>
  <si>
    <t>Tlakové zkoušky vodou na potrubí DN 250, 300 nebo 350</t>
  </si>
  <si>
    <t>267458144</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</si>
  <si>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</si>
  <si>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8992312-R</t>
  </si>
  <si>
    <t>Výšková úprava povr. znaků UV</t>
  </si>
  <si>
    <t>1742188957</t>
  </si>
  <si>
    <t>899331111</t>
  </si>
  <si>
    <t>Výšková úprava uličního vstupu nebo vpusti do 200 mm zvýšením poklopu</t>
  </si>
  <si>
    <t>1752916954</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</si>
  <si>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</si>
  <si>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899431111</t>
  </si>
  <si>
    <t>Výšková úprava uličního vstupu nebo vpusti do 200 mm zvýšením krycího hrnce, šoupěte nebo hydrantu bez úpravy armatur</t>
  </si>
  <si>
    <t>1314424293</t>
  </si>
  <si>
    <t>899623151</t>
  </si>
  <si>
    <t>Obetonování potrubí nebo zdiva stok betonem prostým v otevřeném výkopu, beton tř. C 16/20</t>
  </si>
  <si>
    <t>-1933762666</t>
  </si>
  <si>
    <t xml:space="preserve">Poznámka k souboru cen:
1. Obetonování zdiva stok ve štole se oceňuje cenami souboru cen 359 31-02 Výplň za rubem cihelného zdiva stok části A 03 tohoto katalogu. </t>
  </si>
  <si>
    <t>919561-R</t>
  </si>
  <si>
    <t>Výřez na stávající kanalizaci KT Dn 350 pro vložení šachty</t>
  </si>
  <si>
    <t>790135377</t>
  </si>
  <si>
    <t>914511111</t>
  </si>
  <si>
    <t>Montáž sloupku do betonové patky</t>
  </si>
  <si>
    <t>-896383300</t>
  </si>
  <si>
    <t>4044521-R</t>
  </si>
  <si>
    <t>sloupek litinový</t>
  </si>
  <si>
    <t>-1326049889</t>
  </si>
  <si>
    <t>9991299-R</t>
  </si>
  <si>
    <t>Vytyčení kanalizace</t>
  </si>
  <si>
    <t>241235382</t>
  </si>
  <si>
    <t>998275101</t>
  </si>
  <si>
    <t>Přesun hmot pro trubní vedení hloubené z trub kameninových pro kanalizace v otevřeném výkopu dopravní vzdálenost do 15 m</t>
  </si>
  <si>
    <t>-281908517</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</si>
  <si>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</si>
  <si>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VRN - Vedlejší rozpočtové náklady</t>
  </si>
  <si>
    <t xml:space="preserve">    VRN1 - Průzkumné, geodetické a projektové práce</t>
  </si>
  <si>
    <t xml:space="preserve">    VRN3 - Zařízení staveniště</t>
  </si>
  <si>
    <t xml:space="preserve">    VRN6 - Územní vlivy</t>
  </si>
  <si>
    <t xml:space="preserve">    VRN7 - Provozní vlivy</t>
  </si>
  <si>
    <t xml:space="preserve">    VRN9 - Ostatní náklady</t>
  </si>
  <si>
    <t>VRN1</t>
  </si>
  <si>
    <t>Průzkumné, geodetické a projektové práce</t>
  </si>
  <si>
    <t>0100010-R</t>
  </si>
  <si>
    <t>Zhotovení DIO + získání DIR ( 7 etap )</t>
  </si>
  <si>
    <t>1024</t>
  </si>
  <si>
    <t>-415953218</t>
  </si>
  <si>
    <t>011434000</t>
  </si>
  <si>
    <t>Měření (monitoring) hlukové hladiny před a po realizaci stavby</t>
  </si>
  <si>
    <t>512314242</t>
  </si>
  <si>
    <t>011454000</t>
  </si>
  <si>
    <t>Průzkumné, geodetické a projektové práce průzkumné práce měření (monitoring) vibrací</t>
  </si>
  <si>
    <t>1733317745</t>
  </si>
  <si>
    <t>01200100-R</t>
  </si>
  <si>
    <t>Vytyčení inženýrských sítí</t>
  </si>
  <si>
    <t>-1668255539</t>
  </si>
  <si>
    <t>012002000</t>
  </si>
  <si>
    <t>Geodetické práce a zaměření skutečného provedení</t>
  </si>
  <si>
    <t>kpl</t>
  </si>
  <si>
    <t>CS ÚRS 2017 01</t>
  </si>
  <si>
    <t>334256711</t>
  </si>
  <si>
    <t>012303000</t>
  </si>
  <si>
    <t>Průzkumné, geodetické a projektové práce geodetické práce po výstavbě pasportizace a repasportizace</t>
  </si>
  <si>
    <t>1471777489</t>
  </si>
  <si>
    <t>013244000</t>
  </si>
  <si>
    <t>Dokumentace pro provádění stavby - dopracování dokumentace pro realizaci stavby</t>
  </si>
  <si>
    <t>-1444397403</t>
  </si>
  <si>
    <t>013254000</t>
  </si>
  <si>
    <t>Projektové práce dokumentace stavby (výkresová a textová) skutečného provedení stavby</t>
  </si>
  <si>
    <t>-662301559</t>
  </si>
  <si>
    <t>VRN3</t>
  </si>
  <si>
    <t>Zařízení staveniště</t>
  </si>
  <si>
    <t>030001000</t>
  </si>
  <si>
    <t>-84261487</t>
  </si>
  <si>
    <t>0340020-R</t>
  </si>
  <si>
    <t>Velkoplošná informační tabule na staveništi o stavbě. Výroba včetně podstavce a sloupku, montáž a demontáž</t>
  </si>
  <si>
    <t>Kpl</t>
  </si>
  <si>
    <t>-1260838366</t>
  </si>
  <si>
    <t>VRN6</t>
  </si>
  <si>
    <t>Územní vlivy</t>
  </si>
  <si>
    <t>060001000</t>
  </si>
  <si>
    <t>Základní rozdělení průvodních činností a nákladů územní vlivy</t>
  </si>
  <si>
    <t>-293464454</t>
  </si>
  <si>
    <t>VRN7</t>
  </si>
  <si>
    <t>Provozní vlivy</t>
  </si>
  <si>
    <t>070001000</t>
  </si>
  <si>
    <t>Základní rozdělení průvodních činností a nákladů provozní vlivy</t>
  </si>
  <si>
    <t>-1170071911</t>
  </si>
  <si>
    <t>VRN9</t>
  </si>
  <si>
    <t>Ostatní náklady</t>
  </si>
  <si>
    <t>0900000-R</t>
  </si>
  <si>
    <t>Provizorní dopravní značení</t>
  </si>
  <si>
    <t>-1405573313</t>
  </si>
  <si>
    <t>090001000</t>
  </si>
  <si>
    <t>Ostatní náklady - zkoušky</t>
  </si>
  <si>
    <t>1834191824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</si>
  <si>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</si>
  <si>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</si>
  <si>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</si>
  <si>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</si>
  <si>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0"/>
      </rPr>
      <t xml:space="preserve">Rekapitulace stavby </t>
    </r>
    <r>
      <rPr>
        <sz val="9"/>
        <rFont val="Trebuchet MS"/>
        <family val="0"/>
      </rPr>
      <t>obsahuje sestavu Rekapitulace stavby a Rekapitulace objektů stavby a soupisů prací.</t>
    </r>
  </si>
  <si>
    <r>
      <t xml:space="preserve">V sestavě </t>
    </r>
    <r>
      <rPr>
        <b/>
        <sz val="9"/>
        <rFont val="Trebuchet MS"/>
        <family val="0"/>
      </rPr>
      <t>Rekapitulace stavby</t>
    </r>
    <r>
      <rPr>
        <sz val="9"/>
        <rFont val="Trebuchet MS"/>
        <family val="0"/>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</si>
  <si>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</si>
  <si>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0"/>
      </rPr>
      <t>Rekapitulace objektů stavby a soupisů prací</t>
    </r>
    <r>
      <rPr>
        <sz val="9"/>
        <rFont val="Trebuchet MS"/>
        <family val="0"/>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</si>
  <si>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</si>
  <si>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</si>
  <si>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</si>
  <si>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</si>
  <si>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</si>
  <si>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</si>
  <si>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</si>
  <si>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</si>
  <si>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</si>
  <si>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</si>
  <si>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</si>
  <si>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</si>
  <si>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</si>
  <si>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0"/>
      </rPr>
      <t xml:space="preserve">Soupis prací </t>
    </r>
    <r>
      <rPr>
        <sz val="9"/>
        <rFont val="Trebuchet MS"/>
        <family val="0"/>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</si>
  <si>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</si>
  <si>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0"/>
      </rPr>
      <t>Krycí list soupisu</t>
    </r>
    <r>
      <rPr>
        <sz val="9"/>
        <rFont val="Trebuchet MS"/>
        <family val="0"/>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</si>
  <si>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</si>
  <si>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0"/>
      </rPr>
      <t>Rekapitulace členění soupisu prací</t>
    </r>
    <r>
      <rPr>
        <sz val="9"/>
        <rFont val="Trebuchet MS"/>
        <family val="0"/>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</si>
  <si>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</si>
  <si>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0"/>
      </rPr>
      <t xml:space="preserve">Soupis prací </t>
    </r>
    <r>
      <rPr>
        <sz val="9"/>
        <rFont val="Trebuchet MS"/>
        <family val="0"/>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</si>
  <si>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</si>
  <si>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</si>
  <si>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</si>
  <si>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</si>
  <si>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</si>
  <si>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</si>
  <si>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</si>
  <si>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</si>
  <si>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</si>
  <si>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</si>
  <si>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</si>
  <si>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</si>
  <si>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</si>
  <si>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</si>
  <si>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</si>
  <si>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</si>
  <si>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</si>
  <si>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</si>
  <si>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</si>
  <si>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</si>
  <si>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</si>
  <si>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</si>
  <si>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</si>
  <si>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</si>
  <si>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</si>
  <si>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</si>
  <si>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</si>
  <si>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</si>
  <si>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</si>
  <si>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</si>
  <si>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</si>
  <si>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</si>
  <si>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</si>
  <si>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</si>
  <si>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</si>
  <si>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</si>
  <si>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</si>
  <si>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</si>
  <si>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</si>
  <si>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</si>
  <si>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</si>
  <si>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</si>
  <si>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</si>
  <si>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</si>
  <si>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</si>
  <si>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</si>
  <si>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</si>
  <si>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</si>
  <si>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</si>
  <si>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</si>
  <si>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</si>
  <si>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</si>
  <si>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</si>
  <si>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</si>
  <si>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</si>
  <si>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</si>
  <si>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</si>
  <si>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</si>
  <si>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</si>
  <si>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</si>
  <si>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</si>
  <si>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</si>
  <si>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</si>
  <si>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</si>
  <si>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</si>
  <si>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</si>
  <si>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</si>
  <si>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</si>
  <si>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</si>
  <si>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</si>
  <si>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</si>
  <si>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</si>
  <si>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</si>
  <si>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</si>
  <si>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</si>
  <si>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</si>
  <si>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</si>
  <si>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</si>
  <si>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</si>
  <si>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</si>
  <si>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</si>
  <si>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</si>
  <si>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</si>
  <si>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</si>
  <si>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</si>
  <si>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</si>
  <si>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</si>
  <si>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</si>
  <si>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</si>
  <si>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</si>
  <si>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</si>
  <si>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</si>
  <si>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</si>
  <si>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</si>
  <si>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</si>
  <si>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</si>
  <si>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</si>
  <si>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</si>
  <si>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</si>
  <si>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</si>
  <si>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</si>
  <si>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</si>
  <si>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</si>
  <si>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</si>
  <si>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</si>
  <si>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</si>
  <si>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</si>
  <si>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</si>
  <si>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</si>
  <si>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</si>
  <si>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</si>
  <si>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</si>
  <si>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</si>
  <si>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</si>
  <si>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</si>
  <si>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</si>
  <si>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</si>
  <si>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</si>
  <si>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</si>
  <si>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</si>
  <si>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</si>
  <si>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</si>
  <si>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</si>
  <si>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</si>
  <si>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</si>
  <si>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</si>
  <si>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</si>
  <si>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</si>
  <si>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</si>
  <si>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</si>
  <si>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</si>
  <si>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</si>
  <si>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</si>
  <si>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</si>
  <si>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</si>
  <si>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</si>
  <si>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</si>
  <si>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</si>
  <si>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</si>
  <si>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</si>
  <si>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</si>
  <si>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</si>
  <si>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</si>
  <si>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</si>
  <si>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</si>
  <si>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</si>
  <si>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</si>
  <si>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</si>
  <si>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</si>
  <si>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</si>
  <si>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</si>
  <si>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</si>
  <si>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</si>
  <si>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</si>
  <si>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</si>
  <si>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583312020</t>
  </si>
  <si>
    <t xml:space="preserve">štěrkodrť netříděná do 100 mm </t>
  </si>
  <si>
    <t>-1814562476</t>
  </si>
  <si>
    <t>66,7*1,9</t>
  </si>
  <si>
    <t>589811200</t>
  </si>
  <si>
    <t>recyklát betonový frakce 0/16</t>
  </si>
  <si>
    <t>256060127</t>
  </si>
  <si>
    <t>171201201</t>
  </si>
  <si>
    <t>Uložení sypaniny na skládky</t>
  </si>
  <si>
    <t>-1315778627</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</si>
  <si>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</si>
  <si>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171201211</t>
  </si>
  <si>
    <t>Uložení sypaniny poplatek za uložení sypaniny na skládce (skládkovné)</t>
  </si>
  <si>
    <t>738616307</t>
  </si>
  <si>
    <t>138,6*2</t>
  </si>
  <si>
    <t>174101101</t>
  </si>
  <si>
    <t>Zásyp sypaninou z jakékoliv horniny s uložením výkopku ve vrstvách se zhutněním jam, šachet, rýh nebo kolem objektů v těchto vykopávkách</t>
  </si>
  <si>
    <t>-552537751</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</si>
  <si>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</si>
  <si>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</si>
  <si>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151101103</t>
  </si>
  <si>
    <t>Zřízení pažení a rozepření stěn rýh pro podzemní vedení pro všechny šířky rýhy příložné pro jakoukoliv mezerovitost, hloubky do 8 m</t>
  </si>
  <si>
    <t>-995059570</t>
  </si>
  <si>
    <t>151101112</t>
  </si>
  <si>
    <t>Odstranění pažení a rozepření stěn rýh pro podzemní vedení s uložením materiálu na vzdálenost do 3 m od kraje výkopu příložné, hloubky přes 2 do 4 m</t>
  </si>
  <si>
    <t>-1965221925</t>
  </si>
  <si>
    <t>151101113</t>
  </si>
  <si>
    <t>Odstranění pažení a rozepření stěn rýh pro podzemní vedení s uložením materiálu na vzdálenost do 3 m od kraje výkopu příložné, hloubky přes 4 do 8 m</t>
  </si>
  <si>
    <t>-90987498</t>
  </si>
  <si>
    <t>161101102</t>
  </si>
  <si>
    <t>Svislé přemístění výkopku bez naložení do dopravní nádoby avšak s vyprázdněním dopravní nádoby na hromadu nebo do dopravního prostředku z horniny tř. 1 až 4, při hloubce výkopu přes 2,5 do 4 m</t>
  </si>
  <si>
    <t>-524160208</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</si>
  <si>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</si>
  <si>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1611011-R</t>
  </si>
  <si>
    <t>Svislé přemístění výkopku na mezideponii, se složením z horniny tř. 1 až 4, při hloubce výkopu přes 2,5 do 4 m</t>
  </si>
  <si>
    <t>-1436587558</t>
  </si>
  <si>
    <t>162701105</t>
  </si>
  <si>
    <t>Vodorovné přemístění výkopku nebo sypaniny po suchu na obvyklém dopravním prostředku, bez naložení výkopku, avšak se složením bez rozhrnutí z horniny tř. 1 až 4 na vzdálenost přes 9 000 do 10 000 m</t>
  </si>
  <si>
    <t>-1766513133</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</si>
  <si>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</si>
  <si>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1627011-R</t>
  </si>
  <si>
    <t>Vodorovné přemístění výkopku nebo sypaniny po suchu na obvyklém dopravním prostředku, bez naložení výkopku, avšak se složením bez rozhrnutí z horniny tř. 1 až 4 na vzdálenost přes 9 000 do 10 000 m na mezidepinii</t>
  </si>
  <si>
    <t>250301746</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</si>
  <si>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</si>
  <si>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</si>
  <si>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1994612455</t>
  </si>
  <si>
    <t>138,6*20</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</si>
  <si>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</si>
  <si>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</si>
  <si>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-1133236198</t>
  </si>
  <si>
    <t>18</t>
  </si>
  <si>
    <t>181411131</t>
  </si>
  <si>
    <t>Založení parkového trávníku výsevem plochy do 1000 m2 v rovině a ve svahu do 1:5</t>
  </si>
  <si>
    <t>1604774389</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</si>
  <si>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</si>
  <si>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"zeleň" 441</t>
  </si>
  <si>
    <t>19</t>
  </si>
  <si>
    <t>005724150</t>
  </si>
  <si>
    <t>osivo směs travní parková směs exclusive</t>
  </si>
  <si>
    <t>kg</t>
  </si>
  <si>
    <t>451510095</t>
  </si>
  <si>
    <t>441*0,015 'Přepočtené koeficientem množství</t>
  </si>
  <si>
    <t>20</t>
  </si>
  <si>
    <t>181951102</t>
  </si>
  <si>
    <t>Úprava pláně vyrovnáním výškových rozdílů v hornině tř. 1 až 4 se zhutněním</t>
  </si>
  <si>
    <t>-2088342233</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</si>
  <si>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</si>
  <si>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1020</t>
  </si>
  <si>
    <t>Zakládání</t>
  </si>
  <si>
    <t>212752212</t>
  </si>
  <si>
    <t>Trativody z drenážních trubek se zřízením štěrkopískového lože pod trubky a s jejich obsypem v průměrném celkovém množství do 0,15 m3/m v otevřeném výkopu z trubek plastových flexibilních D přes 65 do 100 mm</t>
  </si>
  <si>
    <t>-527317005</t>
  </si>
  <si>
    <t>22</t>
  </si>
  <si>
    <t>212752213</t>
  </si>
  <si>
    <t>Trativody z drenážních trubek se zřízením štěrkopískového lože pod trubky a s jejich obsypem v průměrném celkovém množství do 0,15 m3/m v otevřeném výkopu z trubek plastových flexibilních D přes 100 do 160 mm</t>
  </si>
  <si>
    <t>1996192572</t>
  </si>
  <si>
    <t>23</t>
  </si>
  <si>
    <t>212972112</t>
  </si>
  <si>
    <t>Opláštění drenážních trub filtrační textilií DN 100</t>
  </si>
  <si>
    <t>1262313260</t>
  </si>
  <si>
    <t xml:space="preserve">Poznámka k souboru cen:
1. V cenách jsou započteny i náklady na nařezání filtrační textilie na potřebnou šířku, rozprostření pruhu textilie na uložené drenážní potrubí, urovnání a napnutí textilie před uložením zásypového materiálu a odsun zbytku textilie. </t>
  </si>
  <si>
    <t>24</t>
  </si>
  <si>
    <t>R - 5</t>
  </si>
  <si>
    <t>Ochrana sloupů VO</t>
  </si>
  <si>
    <t>ks</t>
  </si>
  <si>
    <t>1678001668</t>
  </si>
  <si>
    <t>25</t>
  </si>
  <si>
    <t>R - 4</t>
  </si>
  <si>
    <t>obnova chrániček (AROT110) + obetonování</t>
  </si>
  <si>
    <t>bm</t>
  </si>
  <si>
    <t>1786436142</t>
  </si>
  <si>
    <t>26</t>
  </si>
  <si>
    <t>R - 1</t>
  </si>
  <si>
    <t>rezervní chráničky</t>
  </si>
  <si>
    <t>1282610584</t>
  </si>
  <si>
    <t>27</t>
  </si>
  <si>
    <t>R - 2</t>
  </si>
  <si>
    <t>posun sloupu VO</t>
  </si>
  <si>
    <t>-749006603</t>
  </si>
  <si>
    <t>28</t>
  </si>
  <si>
    <t>R - 3</t>
  </si>
  <si>
    <t>posun sloupu sděl. kabelu</t>
  </si>
  <si>
    <t>512347</t>
  </si>
  <si>
    <t>R - 6</t>
  </si>
  <si>
    <t>Opěrná betonová zeď- hloubení,zásypy, veškerý materiál, poplatky za skládky</t>
  </si>
  <si>
    <t>-162684336</t>
  </si>
  <si>
    <t>Komunikace pozemní</t>
  </si>
  <si>
    <t>30</t>
  </si>
  <si>
    <t>564851111</t>
  </si>
  <si>
    <t>Podklad ze štěrkodrti ŠD s rozprostřením a zhutněním, po zhutnění tl. 150 mm</t>
  </si>
  <si>
    <t>1717869438</t>
  </si>
  <si>
    <t>1497</t>
  </si>
  <si>
    <t>31</t>
  </si>
  <si>
    <t>564861111</t>
  </si>
  <si>
    <t xml:space="preserve">Podklad ze štěrkodrtě ŠD tl 200 mm </t>
  </si>
  <si>
    <t>-1878813010</t>
  </si>
  <si>
    <t>30+778</t>
  </si>
  <si>
    <t>32</t>
  </si>
  <si>
    <t>5648711-R</t>
  </si>
  <si>
    <t>Podklad ze štěrkodrti ŠD s rozprostřením a zhutněním, po zhutnění tl. 330 mm</t>
  </si>
  <si>
    <t>-1697607092</t>
  </si>
  <si>
    <t>212</t>
  </si>
  <si>
    <t>33</t>
  </si>
  <si>
    <t>564911411</t>
  </si>
  <si>
    <t>Podklad nebo podsyp z asfaltového recyklátu s rozprostřením a zhutněním, po zhutnění tl. 50 mm</t>
  </si>
  <si>
    <t>-759611326</t>
  </si>
  <si>
    <t>34</t>
  </si>
  <si>
    <t>564921411</t>
  </si>
  <si>
    <t>Podklad nebo podsyp z asfaltového recyklátu s rozprostřením a zhutněním, po zhutnění tl. 60 mm</t>
  </si>
  <si>
    <t>1229914614</t>
  </si>
  <si>
    <t>35</t>
  </si>
  <si>
    <t>565145111</t>
  </si>
  <si>
    <t>Asfaltový beton vrstva podkladní ACP 16 (obalované kamenivo střednězrnné - OKS) s rozprostřením a zhutněním v pruhu šířky do 3 m, po zhutnění tl. 60 mm</t>
  </si>
  <si>
    <t>193081843</t>
  </si>
  <si>
    <t xml:space="preserve">Poznámka k souboru cen:
1. ČSN EN 13108-1 připouští pro ACP 16 pouze tl. 50 až 80 mm. </t>
  </si>
  <si>
    <t>778</t>
  </si>
  <si>
    <t>36</t>
  </si>
  <si>
    <t>565155111</t>
  </si>
  <si>
    <t>Asfaltový beton vrstva podkladní ACP 16 (obalované kamenivo střednězrnné - OKS) s rozprostřením a zhutněním v pruhu šířky do 3 m, po zhutnění tl. 70 mm</t>
  </si>
  <si>
    <t>-658790916</t>
  </si>
  <si>
    <t>212+1986</t>
  </si>
  <si>
    <t>37</t>
  </si>
  <si>
    <t>567121114</t>
  </si>
  <si>
    <t>Podklad ze směsi stmelené cementem SC bez dilatačních spár, s rozprostřením a zhutněním SC C 3/4 (SC I), po zhutnění tl. 150 mm</t>
  </si>
  <si>
    <t>-1854426417</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</si>
  <si>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</si>
  <si>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38</t>
  </si>
  <si>
    <t>5671211-R</t>
  </si>
  <si>
    <t>Podklad ze směsi stmelené cementem SC bez dilatačních spár, s rozprostřením a zhutněním SC C 3/4 (SC I), po zhutnění tl. 120 mm</t>
  </si>
  <si>
    <t>-2009680498</t>
  </si>
  <si>
    <t>39</t>
  </si>
  <si>
    <t>573191111</t>
  </si>
  <si>
    <t>Postřik infiltrační kationaktivní emulzí v množství 1,00 kg/m2</t>
  </si>
  <si>
    <t>-581928303</t>
  </si>
  <si>
    <t xml:space="preserve">Poznámka k souboru cen:
1. V ceně nejsou započteny náklady na popř. projektem předepsané očištění vozovky, které se oceňuje cenou 938 90-8411 Očištění povrchu saponátovým roztokem části C 01 tohoto katalogu. </t>
  </si>
  <si>
    <t>778+212+1497+30+1986</t>
  </si>
  <si>
    <t>40</t>
  </si>
  <si>
    <t>573211107</t>
  </si>
  <si>
    <t>Postřik spojovací PS bez posypu kamenivem z asfaltu silničního, v množství 0,30 kg/m2</t>
  </si>
  <si>
    <t>-233653762</t>
  </si>
  <si>
    <t>778+212+1986</t>
  </si>
  <si>
    <t>41</t>
  </si>
  <si>
    <t>577133111</t>
  </si>
  <si>
    <t>Asfaltový beton vrstva obrusná ACO 8 (ABJ) s rozprostřením a se zhutněním z nemodifikovaného asfaltu v pruhu šířky do 3 m, po zhutnění tl. 40 mm</t>
  </si>
  <si>
    <t>488467419</t>
  </si>
  <si>
    <t>"chodník asfalt" 1497</t>
  </si>
  <si>
    <t>42</t>
  </si>
  <si>
    <t>577134111</t>
  </si>
  <si>
    <t>Asfaltový beton vrstva obrusná ACO 11 (ABS) s rozprostřením a se zhutněním z nemodifikovaného asfaltu v pruhu šířky do 3 m tř. I, po zhutnění tl. 40 mm</t>
  </si>
  <si>
    <t>701471369</t>
  </si>
  <si>
    <t xml:space="preserve">Poznámka k souboru cen:
1. ČSN EN 13108-1 připouští pro ACO 11 pouze tl. 35 až 50 mm. </t>
  </si>
  <si>
    <t>"vozovka asfalt" 778+212+1986</t>
  </si>
  <si>
    <t>43</t>
  </si>
  <si>
    <t>577143111</t>
  </si>
  <si>
    <t>Asfaltový beton vrstva obrusná ACO 8 (ABJ) s rozprostřením a se zhutněním z nemodifikovaného asfaltu v pruhu šířky do 3 m, po zhutnění tl. 50 mm</t>
  </si>
  <si>
    <t>885078155</t>
  </si>
  <si>
    <t>"chodník přejezdy" 30</t>
  </si>
  <si>
    <t>44</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</si>
  <si>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</si>
  <si>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</si>
  <si>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1398980777</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</si>
  <si>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</si>
  <si>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"chodník dlažba" 53</t>
  </si>
  <si>
    <t>45</t>
  </si>
  <si>
    <t>5924530-R</t>
  </si>
  <si>
    <t xml:space="preserve">dlažba betonová tl. 60 mm </t>
  </si>
  <si>
    <t>-1042627140</t>
  </si>
  <si>
    <t>46</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</si>
  <si>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</si>
  <si>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</si>
  <si>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-1796060588</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</si>
  <si>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</si>
  <si>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"chodníkový přejezd" 6</t>
  </si>
  <si>
    <t>47</t>
  </si>
  <si>
    <t>5924500-R</t>
  </si>
  <si>
    <t>dlažba betonová tl. 80 mm reliéfní</t>
  </si>
  <si>
    <t>-258042384</t>
  </si>
  <si>
    <t>Ostatní konstrukce a práce, bourání</t>
  </si>
  <si>
    <t>89</t>
  </si>
  <si>
    <t>5974561-R</t>
  </si>
  <si>
    <t>Schodiště (kompletní provedení) - zemní práce, výroba ocelového zábradlí, ztracené bednění,palisáda, bet. lože, nop. folie, chránička, dodávka + montáž</t>
  </si>
  <si>
    <t>kpl.</t>
  </si>
  <si>
    <t>509489213</t>
  </si>
  <si>
    <t>48</t>
  </si>
  <si>
    <t>914111111</t>
  </si>
  <si>
    <t>Montáž svislé dopravní značky základní velikosti do 1 m2 objímkami na sloupky nebo konzoly</t>
  </si>
  <si>
    <t>-364388822</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</si>
  <si>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</si>
  <si>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49</t>
  </si>
  <si>
    <t>404440440</t>
  </si>
  <si>
    <t xml:space="preserve">značka dopravní svislá reflexní </t>
  </si>
  <si>
    <t>1307464621</t>
  </si>
  <si>
    <t>50</t>
  </si>
  <si>
    <t>914211111</t>
  </si>
  <si>
    <t>Montáž svislé dopravní značky velkoplošné velikosti do 6 m2</t>
  </si>
  <si>
    <t>173760323</t>
  </si>
  <si>
    <t xml:space="preserve">Poznámka k souboru cen:
1. V cenách jsou započteny i náklady na: a) zemní práce s odhozem výkopku na vzdálenost do 3 m, b) železobetonovou základovou konstrukci 2. V cenách nejsou započteny náklady na: a) dodání značek a nosné konstrukce, včetně spojovacího materiálu, tyto se oceňují ve specifikaci b) naložení a odklizení výkopku, tyto se oceňují cenami části A 01 katalogu 800-1 Zemní práce. </t>
  </si>
  <si>
    <t>51</t>
  </si>
  <si>
    <t>404441210</t>
  </si>
  <si>
    <t>značka dopravní svislá reflexní</t>
  </si>
  <si>
    <t>1223351318</t>
  </si>
  <si>
    <t>52</t>
  </si>
  <si>
    <t>914511112</t>
  </si>
  <si>
    <t>Montáž sloupku dopravních značek délky do 3,5 m do hliníkové patky</t>
  </si>
  <si>
    <t>-1982551392</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</si>
  <si>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</si>
  <si>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53</t>
  </si>
  <si>
    <t>404452350</t>
  </si>
  <si>
    <t>sloupek Al 60 - 350</t>
  </si>
  <si>
    <t>1278958459</t>
  </si>
  <si>
    <t>54</t>
  </si>
  <si>
    <t>915131112</t>
  </si>
  <si>
    <t>Vodorovné dopravní značení stříkané barvou přechody pro chodce, šipky, symboly bílé retroreflexní</t>
  </si>
  <si>
    <t>-596997666</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</si>
  <si>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</si>
  <si>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55</t>
  </si>
  <si>
    <t>915131116</t>
  </si>
  <si>
    <t>Vodorovné dopravní značení stříkané barvou přechody pro chodce, šipky, symboly žluté retroreflexní</t>
  </si>
  <si>
    <t>202117635</t>
  </si>
  <si>
    <t>56</t>
  </si>
  <si>
    <t>915621111</t>
  </si>
  <si>
    <t>Předznačení pro vodorovné značení stříkané barvou nebo prováděné z nátěrových hmot plošné šipky, symboly, nápisy</t>
  </si>
  <si>
    <t>1062304123</t>
  </si>
  <si>
    <t xml:space="preserve">Poznámka k souboru cen:
1. Množství měrných jednotek se určuje: a) pro cenu -1111 v m délky dělicí čáry nebo vodícího proužku (včetně mezer), b) pro cenu -1112 v m2 natírané nebo stříkané plochy. </t>
  </si>
  <si>
    <t>57</t>
  </si>
  <si>
    <t>916111113</t>
  </si>
  <si>
    <t>Osazení silniční obruby z dlažebních kostek v jedné řadě s ložem tl. přes 50 do 100 mm, s vyplněním a zatřením spár cementovou maltou z velkých kostek s boční opěrou z betonu prostého tř. C 12/15, do lože z betonu prostého téže značky</t>
  </si>
  <si>
    <t>1593512782</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</si>
  <si>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</si>
  <si>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62</t>
  </si>
  <si>
    <t>58</t>
  </si>
  <si>
    <t>583801590</t>
  </si>
  <si>
    <t>kostka dlažební velká, žula velikost 15/17 třída II šedá</t>
  </si>
  <si>
    <t>2094371542</t>
  </si>
  <si>
    <t>59</t>
  </si>
  <si>
    <t>916231213</t>
  </si>
  <si>
    <t>Osazení chodníkového obrubníku betonového se zřízením lože, s vyplněním a zatřením spár cementovou maltou stojatého s boční opěrou z betonu prostého tř. C 12/15, do lože z betonu prostého téže značky</t>
  </si>
  <si>
    <t>-1767793384</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</si>
  <si>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</si>
  <si>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613</t>
  </si>
  <si>
    <t>60</t>
  </si>
  <si>
    <t>592172190</t>
  </si>
  <si>
    <t>obrubník betonový parkový 50 x 8 x 20 cm šedý</t>
  </si>
  <si>
    <t>-522127220</t>
  </si>
  <si>
    <t>61</t>
  </si>
  <si>
    <t>916241213</t>
  </si>
  <si>
    <t>Osazení obrubníku kamenného se zřízením lože, s vyplněním a zatřením spár cementovou maltou stojatého s boční opěrou z betonu prostého tř. C 12/15, do lože z betonu prostého téže značky</t>
  </si>
  <si>
    <t>1967881536</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</si>
  <si>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</si>
  <si>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67+811+71</t>
  </si>
  <si>
    <t>5838037-R</t>
  </si>
  <si>
    <t>obrubník kamenný přímý, žula, OP 7</t>
  </si>
  <si>
    <t>-1440551109</t>
  </si>
  <si>
    <t>67</t>
  </si>
  <si>
    <t>63</t>
  </si>
  <si>
    <t>58380334-R</t>
  </si>
  <si>
    <t>obrubník kamenný žula</t>
  </si>
  <si>
    <t>-321148475</t>
  </si>
  <si>
    <t>"oprava poškozených" 71</t>
  </si>
  <si>
    <t>64</t>
  </si>
  <si>
    <t>5838033-R</t>
  </si>
  <si>
    <t>obrubník kamenný přímý, žula, OP3</t>
  </si>
  <si>
    <t>1672304322</t>
  </si>
  <si>
    <t>811</t>
  </si>
  <si>
    <t>65</t>
  </si>
  <si>
    <t>916991121</t>
  </si>
  <si>
    <t>Lože pod obrubníky, krajníky nebo obruby z dlažebních kostek z betonu prostého tř. C 16/20</t>
  </si>
  <si>
    <t>750741124</t>
  </si>
  <si>
    <t>"obruby" (67+811+613+62)*0,3*0,15</t>
  </si>
  <si>
    <t>66</t>
  </si>
  <si>
    <t>919112221</t>
  </si>
  <si>
    <t>Řezání dilatačních spár v živičném krytu vytvoření komůrky pro těsnící zálivku šířky 15 mm, hloubky 20 mm</t>
  </si>
  <si>
    <t>-1043919189</t>
  </si>
  <si>
    <t xml:space="preserve">Poznámka k souboru cen:
1. V cenách jsou započteny i náklady na vyčištění spár po řezání. </t>
  </si>
  <si>
    <t>257</t>
  </si>
  <si>
    <t>919121212</t>
  </si>
  <si>
    <t>Utěsnění dilatačních spár zálivkou za studena v cementobetonovém nebo živičném krytu včetně adhezního nátěru bez těsnicího profilu pod zálivkou, pro komůrky šířky 10 mm, hloubky 20 mm</t>
  </si>
  <si>
    <t>505929031</t>
  </si>
  <si>
    <t xml:space="preserve">Poznámka k souboru cen:
1. V cenách jsou započteny i náklady na vyčištění spár před těsněním a zalitím a náklady na impregnaci, těsnění a zalití spár včetně dodání hmot. </t>
  </si>
  <si>
    <t>68</t>
  </si>
  <si>
    <t>919721202</t>
  </si>
  <si>
    <t>Geomříž pro vyztužení asfaltového povrchu z polypropylénu s geotextilií</t>
  </si>
  <si>
    <t>-2117682966</t>
  </si>
  <si>
    <t xml:space="preserve">Poznámka k souboru cen: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</si>
  <si>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69</t>
  </si>
  <si>
    <t>919735113</t>
  </si>
  <si>
    <t>Řezání stávajícího živičného krytu nebo podkladu hloubky přes 100 do 150 mm</t>
  </si>
  <si>
    <t>1965718559</t>
  </si>
  <si>
    <t xml:space="preserve">Poznámka k souboru cen:
1. V cenách jsou započteny i náklady na spotřebu vody. </t>
  </si>
  <si>
    <t>625</t>
  </si>
  <si>
    <t>70</t>
  </si>
  <si>
    <t>966005111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</si>
  <si>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</si>
  <si>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473652182</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</si>
  <si>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</si>
  <si>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71</t>
  </si>
  <si>
    <t>966006132</t>
  </si>
  <si>
    <t>Odstranění dopravních nebo orientačních značek se sloupkem s uložením hmot na vzdálenost do 20 m nebo s naložením na dopravní prostředek, se zásypem jam a jeho zhutněním s betonovou patkou</t>
  </si>
  <si>
    <t>-539031342</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</si>
  <si>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</si>
  <si>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72</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</si>
  <si>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</si>
  <si>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</si>
  <si>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-329884327</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</si>
  <si>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</si>
  <si>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812</t>
  </si>
  <si>
    <t>73</t>
  </si>
  <si>
    <t>979071112</t>
  </si>
  <si>
    <t>Očištění vybouraných dlažebních kostek od spojovacího materiálu, s uložením očištěných kostek na skládku, s odklizením odpadových hmot na hromady a s odklizením vybouraných kostek na vzdálenost do 3 m velkých, s původním vyplněním spár živicí nebo cementovou maltou</t>
  </si>
  <si>
    <t>1573701347</t>
  </si>
  <si>
    <t xml:space="preserve">Poznámka k souboru cen:
1. Ceny jsou určeny jen pro očištění vybouraných kostek uložených do lože ze sypkého materiálu bez pojiva. 2. Přemístění vybouraných dlažebních kostek na vzdálenost přes 3 m se oceňuje cenami souborů cen 997 22-1 Vodorovná doprava suti. </t>
  </si>
  <si>
    <t>997</t>
  </si>
  <si>
    <t>Přesun sutě</t>
  </si>
  <si>
    <t>74</t>
  </si>
  <si>
    <t>997221551</t>
  </si>
  <si>
    <t>Vodorovná doprava suti bez naložení, ale se složením a s hrubým urovnáním ze sypkých materiálů, na vzdálenost do 1 km</t>
  </si>
  <si>
    <t>1161675479</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</si>
  <si>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</si>
  <si>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75</t>
  </si>
  <si>
    <t>997221559</t>
  </si>
  <si>
    <t>Vodorovná doprava suti bez naložení, ale se složením a s hrubým urovnáním Příplatek k ceně za každý další i započatý 1 km přes 1 km</t>
  </si>
  <si>
    <t>-1784328988</t>
  </si>
  <si>
    <t>1335,516*20</t>
  </si>
  <si>
    <t>76</t>
  </si>
  <si>
    <t>997221561</t>
  </si>
  <si>
    <t>Vodorovná doprava suti bez naložení, ale se složením a s hrubým urovnáním z kusových materiálů, na vzdálenost do 1 km</t>
  </si>
  <si>
    <t>-1172957512</t>
  </si>
  <si>
    <t>77</t>
  </si>
  <si>
    <t>997221569</t>
  </si>
  <si>
    <t>1978683133</t>
  </si>
  <si>
    <t>829,5*20</t>
  </si>
  <si>
    <t>78</t>
  </si>
  <si>
    <t>997221571</t>
  </si>
  <si>
    <t>Vodorovná doprava vybouraných hmot bez naložení, ale se složením a s hrubým urovnáním na vzdálenost do 1 km</t>
  </si>
  <si>
    <t>-1711303060</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</si>
  <si>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</si>
  <si>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79</t>
  </si>
  <si>
    <t>997221579</t>
  </si>
  <si>
    <t>Vodorovná doprava vybouraných hmot bez naložení, ale se složením a s hrubým urovnáním na vzdálenost Příplatek k ceně za každý další i započatý 1 km přes 1 km</t>
  </si>
  <si>
    <t>-803236499</t>
  </si>
  <si>
    <t>159,455*20</t>
  </si>
  <si>
    <t>80</t>
  </si>
  <si>
    <t>9972215-R</t>
  </si>
  <si>
    <t>Odkup frézované živice</t>
  </si>
  <si>
    <t>637484414</t>
  </si>
  <si>
    <t>-567,996</t>
  </si>
  <si>
    <t>81</t>
  </si>
  <si>
    <t>997221815</t>
  </si>
  <si>
    <t>Poplatek za uložení stavebního odpadu na skládce (skládkovné) betonového</t>
  </si>
  <si>
    <t>544365370</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</si>
  <si>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</si>
  <si>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82</t>
  </si>
  <si>
    <t>9972218-R</t>
  </si>
  <si>
    <t xml:space="preserve">Poplatek za uložení stavebního odpadu na skládce (skládkovné) asfaltového </t>
  </si>
  <si>
    <t>985437879</t>
  </si>
  <si>
    <t>83</t>
  </si>
  <si>
    <t>997221855</t>
  </si>
  <si>
    <t>Poplatek za uložení stavebního odpadu na skládce (skládkovné) zeminy a kameniva</t>
  </si>
  <si>
    <t>-1716538225</t>
  </si>
  <si>
    <t>84</t>
  </si>
  <si>
    <t>99700001-R</t>
  </si>
  <si>
    <t>Skládkovné biologický odpad - traviny, křoviny, dřeviny</t>
  </si>
  <si>
    <t>341881423</t>
  </si>
  <si>
    <t>998</t>
  </si>
  <si>
    <t>Přesun hmot</t>
  </si>
  <si>
    <t>85</t>
  </si>
  <si>
    <t>998225111</t>
  </si>
  <si>
    <t>Přesun hmot pro komunikace s krytem z kameniva, monolitickým betonovým nebo živičným dopravní vzdálenost do 200 m jakékoliv délky objektu</t>
  </si>
  <si>
    <t>-1363868430</t>
  </si>
  <si>
    <t xml:space="preserve">Poznámka k souboru cen:
1. Ceny lze použít i pro plochy letišť s krytem monolitickým betonovým nebo živičným. </t>
  </si>
  <si>
    <t>PSV</t>
  </si>
  <si>
    <t>Práce a dodávky PSV</t>
  </si>
  <si>
    <t>711</t>
  </si>
  <si>
    <t>Izolace proti vodě, vlhkosti a plynům</t>
  </si>
  <si>
    <t>86</t>
  </si>
  <si>
    <t>711472053</t>
  </si>
  <si>
    <t>Provedení izolace proti povrchové a podpovrchové tlakové vodě termoplasty na ploše svislé S folií z nízkolehčeného PE položenou volně</t>
  </si>
  <si>
    <t>-1729666355</t>
  </si>
  <si>
    <t xml:space="preserve">Poznámka k souboru cen:
1. Izolace plochy jednotlivě do 10 m2 lze oceňovat cenami příslušných izolací a cenou 711 49-9097 Příplatek za plochy do 10 m2. 2. Cenami lze oceňovat i montáž proti zemní vlhkosti. </t>
  </si>
  <si>
    <t>87</t>
  </si>
  <si>
    <t>283220290</t>
  </si>
  <si>
    <t>fólie zemní hydroizolační mPVC, tl. 2,0 mm šíře 1300 mm</t>
  </si>
  <si>
    <t>-1087938115</t>
  </si>
  <si>
    <t>52*1,15</t>
  </si>
  <si>
    <t>88</t>
  </si>
  <si>
    <t>998711201</t>
  </si>
  <si>
    <t>Přesun hmot pro izolace proti vodě, vlhkosti a plynům stanovený procentní sazbou (%) z ceny vodorovná dopravní vzdálenost do 50 m v objektech výšky do 6 m</t>
  </si>
  <si>
    <t>%</t>
  </si>
  <si>
    <t>549160404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</si>
  <si>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</si>
  <si>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SO 300 - Dešťová kanalizace + uliční vpusti</t>
  </si>
  <si>
    <t xml:space="preserve">    4 - Vodorovné konstrukce</t>
  </si>
  <si>
    <t xml:space="preserve">    8 - Trubní vedení</t>
  </si>
  <si>
    <t>131201202</t>
  </si>
  <si>
    <t>Hloubení zapažených jam a zářezů s urovnáním dna do předepsaného profilu a spádu v hornině tř. 3 přes 100 do 1 000 m3</t>
  </si>
  <si>
    <t>-1315935615</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</si>
  <si>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</si>
  <si>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131201209</t>
  </si>
  <si>
    <t>Hloubení zapažených jam a zářezů s urovnáním dna do předepsaného profilu a spádu Příplatek k cenám za lepivost horniny tř. 3</t>
  </si>
  <si>
    <t>1478225533</t>
  </si>
  <si>
    <t>120,75*0,3</t>
  </si>
  <si>
    <t>131301202</t>
  </si>
  <si>
    <t>Hloubení zapažených jam a zářezů s urovnáním dna do předepsaného profilu a spádu v hornině tř. 4 přes 100 do 1 000 m3</t>
  </si>
  <si>
    <t>-539075833</t>
  </si>
  <si>
    <t>131301209</t>
  </si>
  <si>
    <t>Hloubení zapažených jam a zářezů s urovnáním dna do předepsaného profilu a spádu Příplatek k cenám za lepivost horniny tř. 4</t>
  </si>
  <si>
    <t>-1317638191</t>
  </si>
  <si>
    <t>133301101</t>
  </si>
  <si>
    <t>Hloubení zapažených i nezapažených šachet s případným nutným přemístěním výkopku ve výkopišti v hornině tř. 4 do 100 m3</t>
  </si>
  <si>
    <t>779760506</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</si>
  <si>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</si>
  <si>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133301109</t>
  </si>
  <si>
    <t>Hloubení zapažených i nezapažených šachet s případným nutným přemístěním výkopku ve výkopišti v hornině tř. 4 Příplatek k cenám za lepivost horniny tř. 4</t>
  </si>
  <si>
    <t>247805902</t>
  </si>
  <si>
    <t>31,505*0,3</t>
  </si>
  <si>
    <t>Příplatek k cenám vykopávek za ztížení vykopávky v blízkosti podzemního vedení nebo výbušnin v horninách jakékoliv třídy</t>
  </si>
  <si>
    <t>1385637788</t>
  </si>
  <si>
    <t>151101102</t>
  </si>
  <si>
    <t>Zřízení pažení a rozepření stěn rýh pro podzemní vedení pro všechny šířky rýhy příložné pro jakoukoliv mezerovitost, hloubky do 4 m</t>
  </si>
  <si>
    <t>745362621</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</si>
  <si>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</si>
  <si>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Export VZ</t>
  </si>
  <si>
    <t>List obsahuje:</t>
  </si>
  <si>
    <t>1) Rekapitulace stavby</t>
  </si>
  <si>
    <t>2) Rekapitulace objektů stavby a soupisů prací</t>
  </si>
  <si>
    <t>3.0</t>
  </si>
  <si>
    <t>ZAMOK</t>
  </si>
  <si>
    <t>False</t>
  </si>
  <si>
    <t>{0bce1901-1396-414d-a1f5-d6779e568a2a}</t>
  </si>
  <si>
    <t>0,01</t>
  </si>
  <si>
    <t>21</t>
  </si>
  <si>
    <t>15</t>
  </si>
  <si>
    <t>REKAPITULACE STAVBY</t>
  </si>
  <si>
    <t>v ---  níže se nacházejí doplnkové a pomocné údaje k sestavám  --- v</t>
  </si>
  <si>
    <t>Návod na vyplnění</t>
  </si>
  <si>
    <t>0,001</t>
  </si>
  <si>
    <t>Kód:</t>
  </si>
  <si>
    <t>123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</si>
  <si>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</si>
  <si>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</si>
  <si>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Cafourkova - Praha 8</t>
  </si>
  <si>
    <t>KSO:</t>
  </si>
  <si>
    <t/>
  </si>
  <si>
    <t>CC-CZ:</t>
  </si>
  <si>
    <t>Místo:</t>
  </si>
  <si>
    <t>Praha 8, Bohnice</t>
  </si>
  <si>
    <t>Datum:</t>
  </si>
  <si>
    <t>16. 11. 2017</t>
  </si>
  <si>
    <t>Zadavatel:</t>
  </si>
  <si>
    <t>IČ:</t>
  </si>
  <si>
    <t>TSK Praha  a.s.</t>
  </si>
  <si>
    <t>DIČ:</t>
  </si>
  <si>
    <t>Uchazeč:</t>
  </si>
  <si>
    <t>Vyplň údaj</t>
  </si>
  <si>
    <t>Projektant:</t>
  </si>
  <si>
    <t xml:space="preserve"> </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</si>
  <si>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</si>
  <si>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</si>
  <si>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</si>
  <si>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</si>
  <si>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</si>
  <si>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</si>
  <si>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</si>
  <si>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</si>
  <si>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</si>
  <si>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</si>
  <si>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</si>
  <si>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</si>
  <si>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</si>
  <si>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</si>
  <si>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</si>
  <si>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</si>
  <si>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</si>
  <si>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</si>
  <si>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</si>
  <si>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</si>
  <si>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</si>
  <si>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</si>
  <si>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</si>
  <si>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</si>
  <si>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</si>
  <si>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</si>
  <si>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</si>
  <si>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</si>
  <si>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</si>
  <si>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</si>
  <si>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</si>
  <si>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</si>
  <si>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</si>
  <si>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</si>
  <si>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</si>
  <si>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</si>
  <si>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</si>
  <si>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</si>
  <si>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</si>
  <si>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</si>
  <si>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</si>
  <si>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</si>
  <si>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100</t>
  </si>
  <si>
    <t xml:space="preserve"> Komunikace a zpevněné plochy</t>
  </si>
  <si>
    <t>STA</t>
  </si>
  <si>
    <t>1</t>
  </si>
  <si>
    <t>{9def31af-d2f5-47de-8055-347b3770d29a}</t>
  </si>
  <si>
    <t>2</t>
  </si>
  <si>
    <t>SO 300</t>
  </si>
  <si>
    <t>Dešťová kanalizace + uliční vpusti</t>
  </si>
  <si>
    <t>{d1a69032-9dbd-4c4f-8abc-ef21c7d98b39}</t>
  </si>
  <si>
    <t>VRN</t>
  </si>
  <si>
    <t>Vedlejší rozpočtové náklady</t>
  </si>
  <si>
    <t>{a618fd77-2df6-4396-95f5-8eff35f9b210}</t>
  </si>
  <si>
    <t>1) Krycí list soupisu</t>
  </si>
  <si>
    <t>2) Rekapitulace</t>
  </si>
  <si>
    <t>3) Soupis prací</t>
  </si>
  <si>
    <t>Zpět na list:</t>
  </si>
  <si>
    <t>Rekapitulace stavby</t>
  </si>
  <si>
    <t>KRYCÍ LIST SOUPISU</t>
  </si>
  <si>
    <t>Objekt:</t>
  </si>
  <si>
    <t>SO 100 -  Komunikace a zpevněné plochy</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</si>
  <si>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</si>
  <si>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</si>
  <si>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</si>
  <si>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</si>
  <si>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</si>
  <si>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</si>
  <si>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</si>
  <si>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</si>
  <si>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5 - Komunikace pozemní</t>
  </si>
  <si>
    <t xml:space="preserve">    9 - Ostatní konstrukce a práce, bourání</t>
  </si>
  <si>
    <t xml:space="preserve">    997 - Přesun sutě</t>
  </si>
  <si>
    <t xml:space="preserve">    998 - Přesun hmot</t>
  </si>
  <si>
    <t>PSV - Práce a dodávky PSV</t>
  </si>
  <si>
    <t xml:space="preserve">    711 - Izolace proti vodě, vlhkosti a plynům</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</si>
  <si>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</si>
  <si>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</si>
  <si>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</si>
  <si>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</si>
  <si>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</si>
  <si>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</si>
  <si>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</si>
  <si>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</si>
  <si>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</si>
  <si>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</si>
  <si>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</si>
  <si>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</si>
  <si>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</si>
  <si>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</si>
  <si>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</si>
  <si>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</si>
  <si>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</si>
  <si>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</si>
  <si>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</si>
  <si>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111101101</t>
  </si>
  <si>
    <t>Odstranění travin a rákosu travin, při celkové ploše do 0,1 ha</t>
  </si>
  <si>
    <t>ha</t>
  </si>
  <si>
    <t>CS ÚRS 2017 02</t>
  </si>
  <si>
    <t>4</t>
  </si>
  <si>
    <t>752683114</t>
  </si>
  <si>
    <t>PSC</t>
  </si>
  <si>
    <t xml:space="preserve">Poznámka k souboru cen:
1. Ceny nelze použít pro plochy, pro něž se oceňuje odstranění křovin cenami souboru 111 20-11 Odstranění křovin a stromů s odstraněním kořenů. 2. Travinami se rozumějí také všechny zemědělské plodiny apod. Vinná réva, chmel, maliní apod. se považují za křoviny. 3. V ceně jsou započteny i náklady na případné nutné přemístění a uložení travin a rákosu na hromady na vzdálenost do 50 m. 4. Množství jednotek se určí samostatně za každý objekt v ha půdorysné plochy, z níž má být travina odstraněna najednou. </t>
  </si>
  <si>
    <t>VV</t>
  </si>
  <si>
    <t>610/1000</t>
  </si>
  <si>
    <t>Součet</t>
  </si>
  <si>
    <t>111201101</t>
  </si>
  <si>
    <t>Odstranění křovin a stromů s odstraněním kořenů průměru kmene do 100 mm do sklonu terénu 1 : 5, při celkové ploše do 1 000 m2</t>
  </si>
  <si>
    <t>m2</t>
  </si>
  <si>
    <t>-2001350335</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</si>
  <si>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</si>
  <si>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3</t>
  </si>
  <si>
    <t>112101101</t>
  </si>
  <si>
    <t>Kácení stromů s odřezáním kmene a s odvětvením listnatých, průměru kmene přes 100 do 300 mm</t>
  </si>
  <si>
    <t>kus</t>
  </si>
  <si>
    <t>-1415408775</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</si>
  <si>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</si>
  <si>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113107122</t>
  </si>
  <si>
    <t>Odstranění podkladů nebo krytů s přemístěním hmot na skládku na vzdálenost do 3 m nebo s naložením na dopravní prostředek v ploše jednotlivě do 50 m2 z kameniva hrubého drceného, o tl. vrstvy přes 100 do 200 mm</t>
  </si>
  <si>
    <t>-113791423</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</si>
  <si>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</si>
  <si>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"Chodníkový přejezd "31</t>
  </si>
  <si>
    <t>5</t>
  </si>
  <si>
    <t>113107142</t>
  </si>
  <si>
    <t>Odstranění podkladů nebo krytů s přemístěním hmot na skládku na vzdálenost do 3 m nebo s naložením na dopravní prostředek v ploše jednotlivě do 50 m2 živičných, o tl. vrstvy přes 50 do 100 mm</t>
  </si>
  <si>
    <t>-938852601</t>
  </si>
  <si>
    <t>"Chodníkový přejezd"31</t>
  </si>
  <si>
    <t>6</t>
  </si>
  <si>
    <t>113107222</t>
  </si>
  <si>
    <t xml:space="preserve">Odstranění podkladů nebo krytů s přemístěním hmot na skládku na vzdálenost do 20 m nebo s naložením na dopravní prostředek v ploše jednotlivě přes 200 m2 z kameniva hrubého drceného, </t>
  </si>
  <si>
    <t>223758814</t>
  </si>
  <si>
    <t>"vozovka asfalt"1008</t>
  </si>
  <si>
    <t>7</t>
  </si>
  <si>
    <t>-1067505031</t>
  </si>
  <si>
    <t>"chodník asfalt"1375</t>
  </si>
  <si>
    <t>8</t>
  </si>
  <si>
    <t>113107231</t>
  </si>
  <si>
    <t>Odstranění podkladů nebo krytů s přemístěním hmot na skládku na vzdálenost do 20 m nebo s naložením na dopravní prostředek v ploše jednotlivě přes 200 m2 z betonu prostého</t>
  </si>
  <si>
    <t>-2074151811</t>
  </si>
  <si>
    <t>9</t>
  </si>
  <si>
    <t>113107241</t>
  </si>
  <si>
    <t>Odstranění podkladů nebo krytů s přemístěním hmot na skládku na vzdálenost do 20 m nebo s naložením na dopravní prostředek v ploše jednotlivě přes 200 m2 živičných, o tl. vrstvy do 50 mm</t>
  </si>
  <si>
    <t>-176428670</t>
  </si>
  <si>
    <t>10</t>
  </si>
  <si>
    <t>113107242</t>
  </si>
  <si>
    <t>Odstranění podkladů nebo krytů s přemístěním hmot na skládku na vzdálenost do 20 m nebo s naložením na dopravní prostředek v ploše jednotlivě přes 200 m2 živičných, o tl. vrstvy přes 50 do 100 mm</t>
  </si>
  <si>
    <t>369783001</t>
  </si>
  <si>
    <t>11</t>
  </si>
  <si>
    <t>1131543-R</t>
  </si>
  <si>
    <t>Frézování živičného podkladu nebo krytu s naložením na dopravní prostředek plochy přes 1 000 do 10 000 m2 s překážkami v trase pruhu šířky přes 1 m do 2 m, tloušťky vrstvy 110 mm</t>
  </si>
  <si>
    <t>-990793078</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</si>
  <si>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</si>
  <si>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"tl. 110 mm"1986</t>
  </si>
  <si>
    <t>12</t>
  </si>
  <si>
    <t>113201112</t>
  </si>
  <si>
    <t>Vytrhání obrub s vybouráním lože, s přemístěním hmot na skládku na vzdálenost do 3 m nebo s naložením na dopravní prostředek silničních ležatých</t>
  </si>
  <si>
    <t>m</t>
  </si>
  <si>
    <t>-1030512114</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</si>
  <si>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</si>
  <si>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812+64</t>
  </si>
  <si>
    <t>13</t>
  </si>
  <si>
    <t>113203111</t>
  </si>
  <si>
    <t>Vytrhání obrub s vybouráním lože, s přemístěním hmot na skládku na vzdálenost do 3 m nebo s naložením na dopravní prostředek z dlažebních kostek</t>
  </si>
  <si>
    <t>1933590156</t>
  </si>
  <si>
    <t>29</t>
  </si>
  <si>
    <t>14</t>
  </si>
  <si>
    <t>113204111</t>
  </si>
  <si>
    <t>Vytrhání obrub s vybouráním lože, s přemístěním hmot na skládku na vzdálenost do 3 m nebo s naložením na dopravní prostředek záhonových</t>
  </si>
  <si>
    <t>-1814736768</t>
  </si>
  <si>
    <t>575</t>
  </si>
  <si>
    <t>1190010-R</t>
  </si>
  <si>
    <t>Vylepšení podloží vrstvou ze štěrkodrtě tl.500mm za účelem zlepšení mechanických vlastností</t>
  </si>
  <si>
    <t>831297360</t>
  </si>
  <si>
    <t>16</t>
  </si>
  <si>
    <t>M</t>
  </si>
  <si>
    <t>583312010</t>
  </si>
  <si>
    <t>štěrkopísek netříděný stabilizační zemina</t>
  </si>
  <si>
    <t>t</t>
  </si>
  <si>
    <t>-213685959</t>
  </si>
  <si>
    <t>17</t>
  </si>
  <si>
    <t>120001101</t>
  </si>
  <si>
    <t>Příplatek k cenám vykopávek za ztížení vykopávky v blízkosti podzemního vedení v horninách jakékoliv třídy</t>
  </si>
  <si>
    <t>m3</t>
  </si>
  <si>
    <t>1775140212</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</si>
</sst>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numFmt numFmtId="165" formatCode="dd\.mm\.yyyy"/>
    <numFmt numFmtId="166" formatCode="#,##0.00000"/>
    <numFmt numFmtId="167" formatCode="#,##0.000"/>
  </numFmts>
  <fonts count="73">
    <font>
      <sz val="8"/>
      <name val="Trebuchet MS"/>
      <family val="2"/>
    </font>
    <font>
      <sz val="11"/>
      <color indexed="8"/>
      <name val="Calibri"/>
      <family val="2"/>
    </font>
    <font>
      <sz val="8"/>
      <color indexed="55"/>
      <name val="Trebuchet MS"/>
      <family val="0"/>
    </font>
    <font>
      <sz val="9"/>
      <name val="Trebuchet MS"/>
      <family val="0"/>
    </font>
    <font>
      <b/>
      <sz val="12"/>
      <name val="Trebuchet MS"/>
      <family val="0"/>
    </font>
    <font>
      <sz val="11"/>
      <name val="Trebuchet MS"/>
      <family val="0"/>
    </font>
    <font>
      <sz val="12"/>
      <color indexed="56"/>
      <name val="Trebuchet MS"/>
      <family val="0"/>
    </font>
    <font>
      <sz val="10"/>
      <color indexed="56"/>
      <name val="Trebuchet MS"/>
      <family val="0"/>
    </font>
    <font>
      <sz val="8"/>
      <color indexed="56"/>
      <name val="Trebuchet MS"/>
      <family val="0"/>
    </font>
    <font>
      <sz val="8"/>
      <color indexed="63"/>
      <name val="Trebuchet MS"/>
      <family val="0"/>
    </font>
    <font>
      <sz val="8"/>
      <color indexed="10"/>
      <name val="Trebuchet MS"/>
      <family val="0"/>
    </font>
    <font>
      <sz val="8"/>
      <color indexed="43"/>
      <name val="Trebuchet MS"/>
      <family val="0"/>
    </font>
    <font>
      <sz val="10"/>
      <name val="Trebuchet MS"/>
      <family val="0"/>
    </font>
    <font>
      <sz val="10"/>
      <color indexed="16"/>
      <name val="Trebuchet MS"/>
      <family val="0"/>
    </font>
    <font>
      <u val="single"/>
      <sz val="10"/>
      <color indexed="12"/>
      <name val="Trebuchet MS"/>
      <family val="0"/>
    </font>
    <font>
      <b/>
      <sz val="16"/>
      <name val="Trebuchet MS"/>
      <family val="0"/>
    </font>
    <font>
      <sz val="8"/>
      <color indexed="48"/>
      <name val="Trebuchet MS"/>
      <family val="0"/>
    </font>
    <font>
      <b/>
      <sz val="12"/>
      <color indexed="55"/>
      <name val="Trebuchet MS"/>
      <family val="0"/>
    </font>
    <font>
      <sz val="9"/>
      <color indexed="55"/>
      <name val="Trebuchet MS"/>
      <family val="0"/>
    </font>
    <font>
      <b/>
      <sz val="8"/>
      <color indexed="55"/>
      <name val="Trebuchet MS"/>
      <family val="0"/>
    </font>
    <font>
      <b/>
      <sz val="10"/>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8"/>
      <color indexed="12"/>
      <name val="Wingdings 2"/>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0"/>
      <color indexed="12"/>
      <name val="Trebuchet MS"/>
      <family val="0"/>
    </font>
    <font>
      <sz val="8"/>
      <color indexed="16"/>
      <name val="Trebuchet MS"/>
      <family val="0"/>
    </font>
    <font>
      <b/>
      <sz val="8"/>
      <name val="Trebuchet MS"/>
      <family val="0"/>
    </font>
    <font>
      <sz val="7"/>
      <color indexed="55"/>
      <name val="Trebuchet MS"/>
      <family val="0"/>
    </font>
    <font>
      <i/>
      <sz val="7"/>
      <color indexed="55"/>
      <name val="Trebuchet MS"/>
      <family val="0"/>
    </font>
    <font>
      <i/>
      <sz val="8"/>
      <color indexed="12"/>
      <name val="Trebuchet MS"/>
      <family val="0"/>
    </font>
    <font>
      <i/>
      <sz val="9"/>
      <name val="Trebuchet MS"/>
      <family val="0"/>
    </font>
    <font>
      <sz val="11"/>
      <color indexed="9"/>
      <name val="Calibri"/>
      <family val="2"/>
    </font>
    <font>
      <b/>
      <sz val="11"/>
      <color indexed="8"/>
      <name val="Calibri"/>
      <family val="2"/>
    </font>
    <font>
      <u val="single"/>
      <sz val="11"/>
      <color indexed="12"/>
      <name val="Calibri"/>
      <family val="0"/>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Tahoma"/>
      <family val="2"/>
    </font>
    <font>
      <sz val="11"/>
      <color theme="1"/>
      <name val="Calibri"/>
      <family val="2"/>
    </font>
    <font>
      <sz val="11"/>
      <color theme="0"/>
      <name val="Calibri"/>
      <family val="2"/>
    </font>
    <font>
      <b/>
      <sz val="11"/>
      <color theme="1"/>
      <name val="Calibri"/>
      <family val="2"/>
    </font>
    <font>
      <u val="single"/>
      <sz val="11"/>
      <color theme="10"/>
      <name val="Calibri"/>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color indexed="63"/>
      </left>
      <right style="hair">
        <color indexed="55"/>
      </right>
      <top>
        <color indexed="63"/>
      </top>
      <bottom>
        <color indexed="63"/>
      </bottom>
    </border>
    <border>
      <left>
        <color indexed="63"/>
      </left>
      <right style="hair">
        <color indexed="8"/>
      </right>
      <top style="hair">
        <color indexed="8"/>
      </top>
      <bottom style="hair">
        <color indexed="8"/>
      </bottom>
    </border>
    <border>
      <left style="hair">
        <color indexed="55"/>
      </left>
      <right>
        <color indexed="63"/>
      </right>
      <top style="hair">
        <color indexed="55"/>
      </top>
      <bottom style="hair">
        <color indexed="55"/>
      </bottom>
    </border>
    <border>
      <left>
        <color indexed="63"/>
      </left>
      <right>
        <color indexed="63"/>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color indexed="63"/>
      </right>
      <top style="hair">
        <color indexed="55"/>
      </top>
      <bottom>
        <color indexed="63"/>
      </bottom>
    </border>
    <border>
      <left style="hair">
        <color indexed="55"/>
      </left>
      <right>
        <color indexed="63"/>
      </right>
      <top>
        <color indexed="63"/>
      </top>
      <bottom>
        <color indexed="63"/>
      </bottom>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hair">
        <color indexed="55"/>
      </right>
      <top>
        <color indexed="63"/>
      </top>
      <bottom style="hair">
        <color indexed="55"/>
      </bottom>
    </border>
    <border>
      <left>
        <color indexed="63"/>
      </left>
      <right style="thin">
        <color indexed="8"/>
      </right>
      <top style="hair">
        <color indexed="55"/>
      </top>
      <bottom>
        <color indexed="63"/>
      </bottom>
    </border>
    <border>
      <left>
        <color indexed="63"/>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0" borderId="0" applyNumberFormat="0" applyFill="0" applyBorder="0" applyAlignment="0" applyProtection="0"/>
    <xf numFmtId="0" fontId="59" fillId="19" borderId="0" applyNumberFormat="0" applyBorder="0" applyAlignment="0" applyProtection="0"/>
    <xf numFmtId="0" fontId="60"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66" fillId="0" borderId="7" applyNumberFormat="0" applyFill="0" applyAlignment="0" applyProtection="0"/>
    <xf numFmtId="0" fontId="67" fillId="23" borderId="0" applyNumberFormat="0" applyBorder="0" applyAlignment="0" applyProtection="0"/>
    <xf numFmtId="0" fontId="68" fillId="0" borderId="0" applyNumberFormat="0" applyFill="0" applyBorder="0" applyAlignment="0" applyProtection="0"/>
    <xf numFmtId="0" fontId="69" fillId="24" borderId="8" applyNumberFormat="0" applyAlignment="0" applyProtection="0"/>
    <xf numFmtId="0" fontId="70" fillId="25" borderId="8" applyNumberFormat="0" applyAlignment="0" applyProtection="0"/>
    <xf numFmtId="0" fontId="71" fillId="25" borderId="9" applyNumberFormat="0" applyAlignment="0" applyProtection="0"/>
    <xf numFmtId="0" fontId="72" fillId="0" borderId="0" applyNumberFormat="0" applyFill="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cellStyleXfs>
  <cellXfs count="372">
    <xf numFmtId="0" fontId="0" fillId="0" borderId="0" xfId="0" applyAlignment="1">
      <alignment/>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32" borderId="0" xfId="0" applyFont="1" applyFill="1" applyAlignment="1" applyProtection="1">
      <alignment horizontal="left" vertical="center"/>
      <protection/>
    </xf>
    <xf numFmtId="0" fontId="12" fillId="32" borderId="0" xfId="0" applyFont="1" applyFill="1" applyAlignment="1" applyProtection="1">
      <alignment vertical="center"/>
      <protection/>
    </xf>
    <xf numFmtId="0" fontId="13" fillId="32" borderId="0" xfId="0" applyFont="1" applyFill="1" applyAlignment="1" applyProtection="1">
      <alignment horizontal="left" vertical="center"/>
      <protection/>
    </xf>
    <xf numFmtId="0" fontId="14" fillId="32" borderId="0" xfId="36" applyFont="1" applyFill="1" applyAlignment="1" applyProtection="1">
      <alignment vertical="center"/>
      <protection/>
    </xf>
    <xf numFmtId="0" fontId="58" fillId="32" borderId="0" xfId="36" applyFill="1" applyAlignment="1">
      <alignment/>
    </xf>
    <xf numFmtId="0" fontId="0" fillId="32" borderId="0" xfId="0" applyFill="1" applyAlignment="1">
      <alignment/>
    </xf>
    <xf numFmtId="0" fontId="11" fillId="3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15" fillId="0" borderId="0" xfId="0" applyFont="1" applyBorder="1" applyAlignment="1" applyProtection="1">
      <alignment horizontal="left" vertical="center"/>
      <protection/>
    </xf>
    <xf numFmtId="0" fontId="0" fillId="0" borderId="14" xfId="0" applyBorder="1" applyAlignment="1" applyProtection="1">
      <alignment/>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8" fillId="0" borderId="0" xfId="0" applyFont="1" applyBorder="1" applyAlignment="1" applyProtection="1">
      <alignment horizontal="left" vertical="center"/>
      <protection/>
    </xf>
    <xf numFmtId="0" fontId="3" fillId="33" borderId="0" xfId="0" applyFont="1" applyFill="1" applyBorder="1" applyAlignment="1" applyProtection="1">
      <alignment horizontal="left" vertical="center"/>
      <protection locked="0"/>
    </xf>
    <xf numFmtId="49" fontId="3" fillId="33" borderId="0" xfId="0" applyNumberFormat="1" applyFont="1" applyFill="1" applyBorder="1" applyAlignment="1" applyProtection="1">
      <alignment horizontal="left" vertical="center"/>
      <protection locked="0"/>
    </xf>
    <xf numFmtId="0" fontId="0" fillId="0" borderId="15" xfId="0" applyBorder="1" applyAlignment="1" applyProtection="1">
      <alignment/>
      <protection/>
    </xf>
    <xf numFmtId="0" fontId="0" fillId="0" borderId="13"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16" xfId="0" applyFont="1" applyBorder="1" applyAlignment="1" applyProtection="1">
      <alignment horizontal="left" vertical="center"/>
      <protection/>
    </xf>
    <xf numFmtId="0" fontId="0" fillId="0" borderId="16" xfId="0" applyFont="1" applyBorder="1" applyAlignment="1" applyProtection="1">
      <alignment vertical="center"/>
      <protection/>
    </xf>
    <xf numFmtId="0" fontId="0" fillId="0" borderId="14"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13"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14" xfId="0" applyFont="1" applyBorder="1" applyAlignment="1" applyProtection="1">
      <alignment vertical="center"/>
      <protection/>
    </xf>
    <xf numFmtId="0" fontId="0" fillId="34" borderId="0" xfId="0" applyFont="1" applyFill="1" applyBorder="1" applyAlignment="1" applyProtection="1">
      <alignment vertical="center"/>
      <protection/>
    </xf>
    <xf numFmtId="0" fontId="4" fillId="34" borderId="17" xfId="0" applyFont="1" applyFill="1" applyBorder="1" applyAlignment="1" applyProtection="1">
      <alignment horizontal="left" vertical="center"/>
      <protection/>
    </xf>
    <xf numFmtId="0" fontId="0" fillId="34" borderId="18" xfId="0" applyFont="1" applyFill="1" applyBorder="1" applyAlignment="1" applyProtection="1">
      <alignment vertical="center"/>
      <protection/>
    </xf>
    <xf numFmtId="0" fontId="4" fillId="34" borderId="18" xfId="0" applyFont="1" applyFill="1" applyBorder="1" applyAlignment="1" applyProtection="1">
      <alignment horizontal="center" vertical="center"/>
      <protection/>
    </xf>
    <xf numFmtId="0" fontId="0" fillId="34" borderId="14" xfId="0" applyFont="1" applyFill="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3"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13"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13" xfId="0" applyFont="1" applyBorder="1" applyAlignment="1">
      <alignment vertical="center"/>
    </xf>
    <xf numFmtId="0" fontId="4" fillId="0" borderId="1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13"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22" xfId="0" applyFont="1" applyBorder="1" applyAlignment="1">
      <alignment vertical="center"/>
    </xf>
    <xf numFmtId="0" fontId="0" fillId="0" borderId="23"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0" fillId="0" borderId="24" xfId="0" applyFont="1" applyBorder="1" applyAlignment="1" applyProtection="1">
      <alignment vertical="center"/>
      <protection/>
    </xf>
    <xf numFmtId="0" fontId="3" fillId="34" borderId="25" xfId="0" applyFont="1" applyFill="1" applyBorder="1" applyAlignment="1" applyProtection="1">
      <alignment horizontal="center" vertical="center"/>
      <protection/>
    </xf>
    <xf numFmtId="0" fontId="18" fillId="0" borderId="26" xfId="0" applyFont="1" applyBorder="1" applyAlignment="1" applyProtection="1">
      <alignment horizontal="center" vertical="center" wrapText="1"/>
      <protection/>
    </xf>
    <xf numFmtId="0" fontId="18" fillId="0" borderId="27" xfId="0" applyFont="1" applyBorder="1" applyAlignment="1" applyProtection="1">
      <alignment horizontal="center" vertical="center" wrapText="1"/>
      <protection/>
    </xf>
    <xf numFmtId="0" fontId="18" fillId="0" borderId="28" xfId="0" applyFont="1" applyBorder="1" applyAlignment="1" applyProtection="1">
      <alignment horizontal="center" vertical="center" wrapText="1"/>
      <protection/>
    </xf>
    <xf numFmtId="0" fontId="0" fillId="0" borderId="29"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0" fontId="4" fillId="0" borderId="0" xfId="0" applyFont="1" applyAlignment="1" applyProtection="1">
      <alignment horizontal="center" vertical="center"/>
      <protection/>
    </xf>
    <xf numFmtId="4" fontId="22" fillId="0" borderId="30"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24"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36" applyFont="1" applyAlignment="1">
      <alignment horizontal="center" vertical="center"/>
    </xf>
    <xf numFmtId="0" fontId="5" fillId="0" borderId="1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horizontal="center" vertical="center"/>
      <protection/>
    </xf>
    <xf numFmtId="0" fontId="5" fillId="0" borderId="13" xfId="0" applyFont="1" applyBorder="1" applyAlignment="1">
      <alignment vertical="center"/>
    </xf>
    <xf numFmtId="4" fontId="29" fillId="0" borderId="30"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5" fillId="0" borderId="0" xfId="0" applyFont="1" applyAlignment="1">
      <alignment horizontal="left" vertical="center"/>
    </xf>
    <xf numFmtId="4" fontId="29" fillId="0" borderId="31" xfId="0" applyNumberFormat="1" applyFont="1" applyBorder="1" applyAlignment="1" applyProtection="1">
      <alignment vertical="center"/>
      <protection/>
    </xf>
    <xf numFmtId="4" fontId="29" fillId="0" borderId="32" xfId="0" applyNumberFormat="1" applyFont="1" applyBorder="1" applyAlignment="1" applyProtection="1">
      <alignment vertical="center"/>
      <protection/>
    </xf>
    <xf numFmtId="166" fontId="29" fillId="0" borderId="32" xfId="0" applyNumberFormat="1" applyFont="1" applyBorder="1" applyAlignment="1" applyProtection="1">
      <alignment vertical="center"/>
      <protection/>
    </xf>
    <xf numFmtId="4" fontId="29" fillId="0" borderId="33" xfId="0" applyNumberFormat="1" applyFont="1" applyBorder="1" applyAlignment="1" applyProtection="1">
      <alignment vertical="center"/>
      <protection/>
    </xf>
    <xf numFmtId="0" fontId="0" fillId="0" borderId="0" xfId="0" applyAlignment="1" applyProtection="1">
      <alignment/>
      <protection locked="0"/>
    </xf>
    <xf numFmtId="0" fontId="12" fillId="32" borderId="0" xfId="0" applyFont="1" applyFill="1" applyAlignment="1">
      <alignment vertical="center"/>
    </xf>
    <xf numFmtId="0" fontId="13" fillId="32" borderId="0" xfId="0" applyFont="1" applyFill="1" applyAlignment="1">
      <alignment horizontal="left" vertical="center"/>
    </xf>
    <xf numFmtId="0" fontId="30" fillId="32" borderId="0" xfId="36" applyFont="1" applyFill="1" applyAlignment="1">
      <alignment vertical="center"/>
    </xf>
    <xf numFmtId="0" fontId="12" fillId="32" borderId="0" xfId="0" applyFont="1" applyFill="1" applyAlignment="1" applyProtection="1">
      <alignment vertical="center"/>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13"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14" xfId="0" applyFont="1" applyBorder="1" applyAlignment="1" applyProtection="1">
      <alignment vertical="center" wrapText="1"/>
      <protection/>
    </xf>
    <xf numFmtId="0" fontId="0" fillId="0" borderId="22" xfId="0" applyFont="1" applyBorder="1" applyAlignment="1" applyProtection="1">
      <alignment vertical="center"/>
      <protection locked="0"/>
    </xf>
    <xf numFmtId="0" fontId="0" fillId="0" borderId="34"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4" fillId="34" borderId="18" xfId="0" applyFont="1" applyFill="1" applyBorder="1" applyAlignment="1" applyProtection="1">
      <alignment horizontal="right" vertical="center"/>
      <protection/>
    </xf>
    <xf numFmtId="0" fontId="0" fillId="34" borderId="18" xfId="0" applyFont="1" applyFill="1" applyBorder="1" applyAlignment="1" applyProtection="1">
      <alignment vertical="center"/>
      <protection locked="0"/>
    </xf>
    <xf numFmtId="4" fontId="4" fillId="34" borderId="18" xfId="0" applyNumberFormat="1" applyFont="1" applyFill="1" applyBorder="1" applyAlignment="1" applyProtection="1">
      <alignment vertical="center"/>
      <protection/>
    </xf>
    <xf numFmtId="0" fontId="0" fillId="34" borderId="35" xfId="0" applyFont="1" applyFill="1" applyBorder="1" applyAlignment="1" applyProtection="1">
      <alignment vertical="center"/>
      <protection/>
    </xf>
    <xf numFmtId="0" fontId="0" fillId="0" borderId="20" xfId="0" applyFont="1" applyBorder="1" applyAlignment="1" applyProtection="1">
      <alignment vertical="center"/>
      <protection locked="0"/>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12" xfId="0" applyFont="1" applyBorder="1" applyAlignment="1">
      <alignment vertical="center"/>
    </xf>
    <xf numFmtId="0" fontId="3" fillId="34" borderId="0" xfId="0" applyFont="1" applyFill="1" applyBorder="1" applyAlignment="1" applyProtection="1">
      <alignment horizontal="left" vertical="center"/>
      <protection/>
    </xf>
    <xf numFmtId="0" fontId="0" fillId="34" borderId="0" xfId="0" applyFont="1" applyFill="1" applyBorder="1" applyAlignment="1" applyProtection="1">
      <alignment vertical="center"/>
      <protection locked="0"/>
    </xf>
    <xf numFmtId="0" fontId="3" fillId="34" borderId="0" xfId="0" applyFont="1" applyFill="1" applyBorder="1" applyAlignment="1" applyProtection="1">
      <alignment horizontal="right" vertical="center"/>
      <protection/>
    </xf>
    <xf numFmtId="0" fontId="23" fillId="0" borderId="0" xfId="0" applyFont="1" applyBorder="1" applyAlignment="1" applyProtection="1">
      <alignment horizontal="left" vertical="center"/>
      <protection/>
    </xf>
    <xf numFmtId="0" fontId="6" fillId="0" borderId="13"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32" xfId="0" applyFont="1" applyBorder="1" applyAlignment="1" applyProtection="1">
      <alignment horizontal="left" vertical="center"/>
      <protection/>
    </xf>
    <xf numFmtId="0" fontId="6" fillId="0" borderId="32" xfId="0" applyFont="1" applyBorder="1" applyAlignment="1" applyProtection="1">
      <alignment vertical="center"/>
      <protection/>
    </xf>
    <xf numFmtId="0" fontId="6" fillId="0" borderId="32" xfId="0" applyFont="1" applyBorder="1" applyAlignment="1" applyProtection="1">
      <alignment vertical="center"/>
      <protection locked="0"/>
    </xf>
    <xf numFmtId="4" fontId="6" fillId="0" borderId="32" xfId="0" applyNumberFormat="1" applyFont="1" applyBorder="1" applyAlignment="1" applyProtection="1">
      <alignment vertical="center"/>
      <protection/>
    </xf>
    <xf numFmtId="0" fontId="6" fillId="0" borderId="14"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32" xfId="0" applyFont="1" applyBorder="1" applyAlignment="1" applyProtection="1">
      <alignment horizontal="left" vertical="center"/>
      <protection/>
    </xf>
    <xf numFmtId="0" fontId="7" fillId="0" borderId="32" xfId="0" applyFont="1" applyBorder="1" applyAlignment="1" applyProtection="1">
      <alignment vertical="center"/>
      <protection/>
    </xf>
    <xf numFmtId="0" fontId="7" fillId="0" borderId="32" xfId="0" applyFont="1" applyBorder="1" applyAlignment="1" applyProtection="1">
      <alignment vertical="center"/>
      <protection locked="0"/>
    </xf>
    <xf numFmtId="4" fontId="7" fillId="0" borderId="32" xfId="0" applyNumberFormat="1" applyFont="1" applyBorder="1" applyAlignment="1" applyProtection="1">
      <alignment vertical="center"/>
      <protection/>
    </xf>
    <xf numFmtId="0" fontId="7" fillId="0" borderId="14"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13" xfId="0" applyFont="1" applyBorder="1" applyAlignment="1" applyProtection="1">
      <alignment horizontal="center" vertical="center" wrapText="1"/>
      <protection/>
    </xf>
    <xf numFmtId="0" fontId="3" fillId="34" borderId="26" xfId="0" applyFont="1" applyFill="1" applyBorder="1" applyAlignment="1" applyProtection="1">
      <alignment horizontal="center" vertical="center" wrapText="1"/>
      <protection/>
    </xf>
    <xf numFmtId="0" fontId="3" fillId="34" borderId="27" xfId="0" applyFont="1" applyFill="1" applyBorder="1" applyAlignment="1" applyProtection="1">
      <alignment horizontal="center" vertical="center" wrapText="1"/>
      <protection/>
    </xf>
    <xf numFmtId="0" fontId="3" fillId="34" borderId="27" xfId="0" applyFont="1" applyFill="1" applyBorder="1" applyAlignment="1" applyProtection="1">
      <alignment horizontal="center" vertical="center" wrapText="1"/>
      <protection locked="0"/>
    </xf>
    <xf numFmtId="0" fontId="3" fillId="34" borderId="28" xfId="0"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4" fontId="23" fillId="0" borderId="0" xfId="0" applyNumberFormat="1" applyFont="1" applyAlignment="1" applyProtection="1">
      <alignment/>
      <protection/>
    </xf>
    <xf numFmtId="166" fontId="31" fillId="0" borderId="22" xfId="0" applyNumberFormat="1" applyFont="1" applyBorder="1" applyAlignment="1" applyProtection="1">
      <alignment/>
      <protection/>
    </xf>
    <xf numFmtId="166" fontId="31" fillId="0" borderId="23" xfId="0" applyNumberFormat="1" applyFont="1" applyBorder="1" applyAlignment="1" applyProtection="1">
      <alignment/>
      <protection/>
    </xf>
    <xf numFmtId="4" fontId="32" fillId="0" borderId="0" xfId="0" applyNumberFormat="1" applyFont="1" applyAlignment="1">
      <alignment vertical="center"/>
    </xf>
    <xf numFmtId="0" fontId="8" fillId="0" borderId="1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13" xfId="0" applyFont="1" applyBorder="1" applyAlignment="1">
      <alignment/>
    </xf>
    <xf numFmtId="0" fontId="8" fillId="0" borderId="30"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24"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67" fontId="0" fillId="0" borderId="36" xfId="0" applyNumberFormat="1" applyFont="1" applyBorder="1" applyAlignment="1" applyProtection="1">
      <alignment vertical="center"/>
      <protection/>
    </xf>
    <xf numFmtId="4" fontId="0" fillId="33" borderId="36" xfId="0" applyNumberFormat="1" applyFont="1" applyFill="1" applyBorder="1" applyAlignment="1" applyProtection="1">
      <alignment vertical="center"/>
      <protection locked="0"/>
    </xf>
    <xf numFmtId="4" fontId="0" fillId="0" borderId="36" xfId="0" applyNumberFormat="1" applyFont="1" applyBorder="1" applyAlignment="1" applyProtection="1">
      <alignment vertical="center"/>
      <protection/>
    </xf>
    <xf numFmtId="0" fontId="2" fillId="33" borderId="36"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30" xfId="0" applyFont="1" applyBorder="1" applyAlignment="1" applyProtection="1">
      <alignment vertical="center"/>
      <protection/>
    </xf>
    <xf numFmtId="0" fontId="9" fillId="0" borderId="1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13" xfId="0" applyFont="1" applyBorder="1" applyAlignment="1">
      <alignment vertical="center"/>
    </xf>
    <xf numFmtId="0" fontId="9" fillId="0" borderId="30"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24" xfId="0" applyFont="1" applyBorder="1" applyAlignment="1" applyProtection="1">
      <alignment vertical="center"/>
      <protection/>
    </xf>
    <xf numFmtId="0" fontId="9" fillId="0" borderId="0" xfId="0" applyFont="1" applyAlignment="1">
      <alignment horizontal="left" vertical="center"/>
    </xf>
    <xf numFmtId="0" fontId="10" fillId="0" borderId="1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13" xfId="0" applyFont="1" applyBorder="1" applyAlignment="1">
      <alignment vertical="center"/>
    </xf>
    <xf numFmtId="0" fontId="10" fillId="0" borderId="30"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24" xfId="0" applyFont="1" applyBorder="1" applyAlignment="1" applyProtection="1">
      <alignment vertical="center"/>
      <protection/>
    </xf>
    <xf numFmtId="0" fontId="10" fillId="0" borderId="0" xfId="0" applyFont="1" applyAlignment="1">
      <alignment horizontal="left" vertical="center"/>
    </xf>
    <xf numFmtId="0" fontId="35" fillId="0" borderId="36" xfId="0" applyFont="1" applyBorder="1" applyAlignment="1" applyProtection="1">
      <alignment horizontal="center" vertical="center"/>
      <protection/>
    </xf>
    <xf numFmtId="49" fontId="35" fillId="0" borderId="36" xfId="0" applyNumberFormat="1" applyFont="1" applyBorder="1" applyAlignment="1" applyProtection="1">
      <alignment horizontal="left" vertical="center" wrapText="1"/>
      <protection/>
    </xf>
    <xf numFmtId="0" fontId="35" fillId="0" borderId="36" xfId="0" applyFont="1" applyBorder="1" applyAlignment="1" applyProtection="1">
      <alignment horizontal="left" vertical="center" wrapText="1"/>
      <protection/>
    </xf>
    <xf numFmtId="0" fontId="35" fillId="0" borderId="36" xfId="0" applyFont="1" applyBorder="1" applyAlignment="1" applyProtection="1">
      <alignment horizontal="center" vertical="center" wrapText="1"/>
      <protection/>
    </xf>
    <xf numFmtId="167" fontId="35" fillId="0" borderId="36" xfId="0" applyNumberFormat="1" applyFont="1" applyBorder="1" applyAlignment="1" applyProtection="1">
      <alignment vertical="center"/>
      <protection/>
    </xf>
    <xf numFmtId="4" fontId="35" fillId="33" borderId="36" xfId="0" applyNumberFormat="1" applyFont="1" applyFill="1" applyBorder="1" applyAlignment="1" applyProtection="1">
      <alignment vertical="center"/>
      <protection locked="0"/>
    </xf>
    <xf numFmtId="4" fontId="35" fillId="0" borderId="36" xfId="0" applyNumberFormat="1" applyFont="1" applyBorder="1" applyAlignment="1" applyProtection="1">
      <alignment vertical="center"/>
      <protection/>
    </xf>
    <xf numFmtId="0" fontId="35" fillId="0" borderId="13" xfId="0" applyFont="1" applyBorder="1" applyAlignment="1">
      <alignment vertical="center"/>
    </xf>
    <xf numFmtId="0" fontId="35" fillId="33" borderId="36"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167" fontId="0" fillId="33" borderId="36" xfId="0" applyNumberFormat="1" applyFont="1" applyFill="1" applyBorder="1" applyAlignment="1" applyProtection="1">
      <alignment vertical="center"/>
      <protection locked="0"/>
    </xf>
    <xf numFmtId="0" fontId="0" fillId="0" borderId="31"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33" xfId="0" applyFont="1" applyBorder="1" applyAlignment="1" applyProtection="1">
      <alignment vertical="center"/>
      <protection/>
    </xf>
    <xf numFmtId="0" fontId="2" fillId="0" borderId="32" xfId="0" applyFont="1" applyBorder="1" applyAlignment="1" applyProtection="1">
      <alignment horizontal="center" vertical="center"/>
      <protection/>
    </xf>
    <xf numFmtId="166" fontId="2" fillId="0" borderId="32" xfId="0" applyNumberFormat="1" applyFont="1" applyBorder="1" applyAlignment="1" applyProtection="1">
      <alignment vertical="center"/>
      <protection/>
    </xf>
    <xf numFmtId="166" fontId="2" fillId="0" borderId="33"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37" xfId="0" applyFont="1" applyBorder="1" applyAlignment="1" applyProtection="1">
      <alignment vertical="center" wrapText="1"/>
      <protection locked="0"/>
    </xf>
    <xf numFmtId="0" fontId="0" fillId="0" borderId="38" xfId="0" applyFont="1" applyBorder="1" applyAlignment="1" applyProtection="1">
      <alignment vertical="center" wrapText="1"/>
      <protection locked="0"/>
    </xf>
    <xf numFmtId="0" fontId="0" fillId="0" borderId="39" xfId="0" applyFont="1" applyBorder="1" applyAlignment="1" applyProtection="1">
      <alignment vertical="center" wrapText="1"/>
      <protection locked="0"/>
    </xf>
    <xf numFmtId="0" fontId="0" fillId="0" borderId="4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0" xfId="0" applyFont="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40"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42" xfId="0" applyFont="1" applyBorder="1" applyAlignment="1" applyProtection="1">
      <alignment vertical="center" wrapText="1"/>
      <protection locked="0"/>
    </xf>
    <xf numFmtId="0" fontId="12" fillId="0" borderId="43" xfId="0" applyFont="1" applyBorder="1" applyAlignment="1" applyProtection="1">
      <alignment vertical="center" wrapText="1"/>
      <protection locked="0"/>
    </xf>
    <xf numFmtId="0" fontId="0" fillId="0" borderId="44"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37"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43" xfId="0" applyFont="1" applyBorder="1" applyAlignment="1" applyProtection="1">
      <alignment horizontal="left" vertical="center"/>
      <protection locked="0"/>
    </xf>
    <xf numFmtId="0" fontId="28" fillId="0" borderId="43" xfId="0" applyFont="1" applyBorder="1" applyAlignment="1" applyProtection="1">
      <alignment horizontal="center" vertical="center"/>
      <protection locked="0"/>
    </xf>
    <xf numFmtId="0" fontId="5" fillId="0" borderId="43"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40"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42" xfId="0" applyFont="1" applyBorder="1" applyAlignment="1" applyProtection="1">
      <alignment horizontal="left" vertical="center"/>
      <protection locked="0"/>
    </xf>
    <xf numFmtId="0" fontId="12" fillId="0" borderId="43" xfId="0" applyFont="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1" xfId="0" applyFont="1" applyBorder="1" applyAlignment="1" applyProtection="1">
      <alignment horizontal="left" vertical="center"/>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42"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28" fillId="0" borderId="4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43" xfId="0" applyBorder="1" applyAlignment="1" applyProtection="1">
      <alignment vertical="top"/>
      <protection locked="0"/>
    </xf>
    <xf numFmtId="0" fontId="28" fillId="0" borderId="43" xfId="0" applyFont="1" applyBorder="1" applyAlignment="1" applyProtection="1">
      <alignment horizontal="left"/>
      <protection locked="0"/>
    </xf>
    <xf numFmtId="0" fontId="5" fillId="0" borderId="43" xfId="0" applyFont="1" applyBorder="1" applyAlignment="1" applyProtection="1">
      <alignment/>
      <protection locked="0"/>
    </xf>
    <xf numFmtId="0" fontId="0" fillId="0" borderId="40" xfId="0" applyFont="1" applyBorder="1" applyAlignment="1" applyProtection="1">
      <alignment vertical="top"/>
      <protection locked="0"/>
    </xf>
    <xf numFmtId="0" fontId="0" fillId="0" borderId="41"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42" xfId="0" applyFont="1" applyBorder="1" applyAlignment="1" applyProtection="1">
      <alignment vertical="top"/>
      <protection locked="0"/>
    </xf>
    <xf numFmtId="0" fontId="0" fillId="0" borderId="43" xfId="0" applyFont="1" applyBorder="1" applyAlignment="1" applyProtection="1">
      <alignment vertical="top"/>
      <protection locked="0"/>
    </xf>
    <xf numFmtId="0" fontId="0" fillId="0" borderId="44" xfId="0" applyFont="1" applyBorder="1" applyAlignment="1" applyProtection="1">
      <alignment vertical="top"/>
      <protection locked="0"/>
    </xf>
    <xf numFmtId="4" fontId="19"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19" fillId="0" borderId="0" xfId="0" applyFont="1" applyAlignment="1">
      <alignment horizontal="left" vertical="top" wrapText="1"/>
    </xf>
    <xf numFmtId="0" fontId="19"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Alignment="1" applyProtection="1">
      <alignment/>
      <protection/>
    </xf>
    <xf numFmtId="0" fontId="4" fillId="0" borderId="0" xfId="0" applyFont="1" applyBorder="1" applyAlignment="1" applyProtection="1">
      <alignment horizontal="left" vertical="top" wrapText="1"/>
      <protection/>
    </xf>
    <xf numFmtId="49" fontId="3" fillId="3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0" fillId="0" borderId="16" xfId="0" applyNumberFormat="1" applyFont="1" applyBorder="1" applyAlignment="1" applyProtection="1">
      <alignment vertical="center"/>
      <protection/>
    </xf>
    <xf numFmtId="0" fontId="0" fillId="0" borderId="16" xfId="0" applyFont="1" applyBorder="1" applyAlignment="1" applyProtection="1">
      <alignment vertical="center"/>
      <protection/>
    </xf>
    <xf numFmtId="0" fontId="2" fillId="0" borderId="0" xfId="0" applyFont="1" applyBorder="1" applyAlignment="1" applyProtection="1">
      <alignment horizontal="right" vertical="center"/>
      <protection/>
    </xf>
    <xf numFmtId="0" fontId="4" fillId="34" borderId="18" xfId="0" applyFont="1" applyFill="1" applyBorder="1" applyAlignment="1" applyProtection="1">
      <alignment horizontal="left" vertical="center"/>
      <protection/>
    </xf>
    <xf numFmtId="0" fontId="0" fillId="34" borderId="18" xfId="0" applyFont="1" applyFill="1" applyBorder="1" applyAlignment="1" applyProtection="1">
      <alignment vertical="center"/>
      <protection/>
    </xf>
    <xf numFmtId="4" fontId="4" fillId="34" borderId="18" xfId="0" applyNumberFormat="1" applyFont="1" applyFill="1" applyBorder="1" applyAlignment="1" applyProtection="1">
      <alignment vertical="center"/>
      <protection/>
    </xf>
    <xf numFmtId="0" fontId="0" fillId="34" borderId="25" xfId="0" applyFont="1" applyFill="1" applyBorder="1" applyAlignment="1" applyProtection="1">
      <alignment vertical="center"/>
      <protection/>
    </xf>
    <xf numFmtId="0" fontId="3" fillId="34" borderId="17" xfId="0" applyFont="1" applyFill="1" applyBorder="1" applyAlignment="1" applyProtection="1">
      <alignment horizontal="center" vertical="center"/>
      <protection/>
    </xf>
    <xf numFmtId="0" fontId="3" fillId="34" borderId="18" xfId="0" applyFont="1" applyFill="1" applyBorder="1" applyAlignment="1" applyProtection="1">
      <alignment horizontal="left" vertical="center"/>
      <protection/>
    </xf>
    <xf numFmtId="0" fontId="3" fillId="34" borderId="18" xfId="0" applyFont="1" applyFill="1" applyBorder="1" applyAlignment="1" applyProtection="1">
      <alignment horizontal="center" vertical="center"/>
      <protection/>
    </xf>
    <xf numFmtId="0" fontId="3" fillId="34" borderId="18" xfId="0" applyFont="1" applyFill="1" applyBorder="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2" fillId="0" borderId="29" xfId="0" applyFont="1" applyBorder="1" applyAlignment="1">
      <alignment horizontal="center" vertical="center"/>
    </xf>
    <xf numFmtId="0" fontId="22" fillId="0" borderId="22" xfId="0" applyFont="1" applyBorder="1" applyAlignment="1">
      <alignment horizontal="left" vertical="center"/>
    </xf>
    <xf numFmtId="0" fontId="2" fillId="0" borderId="30" xfId="0" applyFont="1" applyBorder="1" applyAlignment="1">
      <alignment horizontal="left" vertical="center"/>
    </xf>
    <xf numFmtId="0" fontId="2" fillId="0" borderId="0" xfId="0" applyFont="1" applyBorder="1" applyAlignment="1">
      <alignment horizontal="left" vertical="center"/>
    </xf>
    <xf numFmtId="0" fontId="2" fillId="0" borderId="3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6" fillId="0" borderId="0" xfId="0" applyFont="1" applyAlignment="1" applyProtection="1">
      <alignment horizontal="left" vertical="center" wrapText="1"/>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0" fillId="0" borderId="0" xfId="0" applyAlignment="1">
      <alignment/>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18"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18" fillId="0" borderId="0" xfId="0" applyFont="1" applyAlignment="1" applyProtection="1">
      <alignment horizontal="left" vertical="center" wrapText="1"/>
      <protection/>
    </xf>
    <xf numFmtId="0" fontId="18" fillId="0" borderId="0" xfId="0" applyFont="1" applyAlignment="1" applyProtection="1">
      <alignment horizontal="left" vertical="center"/>
      <protection/>
    </xf>
    <xf numFmtId="0" fontId="0" fillId="0" borderId="0" xfId="0" applyFont="1" applyAlignment="1" applyProtection="1">
      <alignment vertical="center"/>
      <protection/>
    </xf>
    <xf numFmtId="0" fontId="30" fillId="32" borderId="0" xfId="36"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wrapText="1"/>
      <protection locked="0"/>
    </xf>
    <xf numFmtId="0" fontId="15" fillId="0" borderId="0" xfId="0" applyFont="1" applyBorder="1" applyAlignment="1" applyProtection="1">
      <alignment horizontal="center" vertical="center"/>
      <protection locked="0"/>
    </xf>
    <xf numFmtId="0" fontId="28" fillId="0" borderId="43" xfId="0" applyFont="1" applyBorder="1" applyAlignment="1" applyProtection="1">
      <alignment horizontal="left"/>
      <protection locked="0"/>
    </xf>
    <xf numFmtId="0" fontId="15" fillId="0" borderId="0" xfId="0" applyFont="1" applyBorder="1" applyAlignment="1" applyProtection="1">
      <alignment horizontal="center" vertical="center" wrapText="1"/>
      <protection locked="0"/>
    </xf>
    <xf numFmtId="49" fontId="3" fillId="0" borderId="0" xfId="0" applyNumberFormat="1" applyFont="1" applyBorder="1" applyAlignment="1" applyProtection="1">
      <alignment horizontal="left" vertical="center" wrapText="1"/>
      <protection locked="0"/>
    </xf>
    <xf numFmtId="0" fontId="28" fillId="0" borderId="43" xfId="0" applyFont="1" applyBorder="1" applyAlignment="1" applyProtection="1">
      <alignment horizontal="left" wrapText="1"/>
      <protection locked="0"/>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tabSelected="1" zoomScalePageLayoutView="0" workbookViewId="0" topLeftCell="A1">
      <pane ySplit="1" topLeftCell="A88"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14" t="s">
        <v>864</v>
      </c>
      <c r="B1" s="15"/>
      <c r="C1" s="15"/>
      <c r="D1" s="16" t="s">
        <v>865</v>
      </c>
      <c r="E1" s="15"/>
      <c r="F1" s="15"/>
      <c r="G1" s="15"/>
      <c r="H1" s="15"/>
      <c r="I1" s="15"/>
      <c r="J1" s="15"/>
      <c r="K1" s="17" t="s">
        <v>866</v>
      </c>
      <c r="L1" s="17"/>
      <c r="M1" s="17"/>
      <c r="N1" s="17"/>
      <c r="O1" s="17"/>
      <c r="P1" s="17"/>
      <c r="Q1" s="17"/>
      <c r="R1" s="17"/>
      <c r="S1" s="17"/>
      <c r="T1" s="15"/>
      <c r="U1" s="15"/>
      <c r="V1" s="15"/>
      <c r="W1" s="17" t="s">
        <v>867</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868</v>
      </c>
      <c r="BB1" s="20" t="s">
        <v>869</v>
      </c>
      <c r="BC1" s="19"/>
      <c r="BD1" s="19"/>
      <c r="BE1" s="19"/>
      <c r="BF1" s="19"/>
      <c r="BG1" s="19"/>
      <c r="BH1" s="19"/>
      <c r="BI1" s="19"/>
      <c r="BJ1" s="19"/>
      <c r="BK1" s="19"/>
      <c r="BL1" s="19"/>
      <c r="BM1" s="19"/>
      <c r="BN1" s="19"/>
      <c r="BO1" s="19"/>
      <c r="BP1" s="19"/>
      <c r="BQ1" s="19"/>
      <c r="BR1" s="19"/>
      <c r="BT1" s="21" t="s">
        <v>870</v>
      </c>
      <c r="BU1" s="21" t="s">
        <v>870</v>
      </c>
      <c r="BV1" s="21" t="s">
        <v>871</v>
      </c>
    </row>
    <row r="2" spans="3:72" ht="36.75" customHeight="1">
      <c r="AR2" s="352"/>
      <c r="AS2" s="352"/>
      <c r="AT2" s="352"/>
      <c r="AU2" s="352"/>
      <c r="AV2" s="352"/>
      <c r="AW2" s="352"/>
      <c r="AX2" s="352"/>
      <c r="AY2" s="352"/>
      <c r="AZ2" s="352"/>
      <c r="BA2" s="352"/>
      <c r="BB2" s="352"/>
      <c r="BC2" s="352"/>
      <c r="BD2" s="352"/>
      <c r="BE2" s="352"/>
      <c r="BS2" s="22" t="s">
        <v>872</v>
      </c>
      <c r="BT2" s="22" t="s">
        <v>873</v>
      </c>
    </row>
    <row r="3" spans="2:72" ht="6.7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872</v>
      </c>
      <c r="BT3" s="22" t="s">
        <v>874</v>
      </c>
    </row>
    <row r="4" spans="2:71" ht="36.75" customHeight="1">
      <c r="B4" s="26"/>
      <c r="C4" s="27"/>
      <c r="D4" s="28" t="s">
        <v>875</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876</v>
      </c>
      <c r="BE4" s="31" t="s">
        <v>877</v>
      </c>
      <c r="BS4" s="22" t="s">
        <v>878</v>
      </c>
    </row>
    <row r="5" spans="2:71" ht="14.25" customHeight="1">
      <c r="B5" s="26"/>
      <c r="C5" s="27"/>
      <c r="D5" s="32" t="s">
        <v>879</v>
      </c>
      <c r="E5" s="27"/>
      <c r="F5" s="27"/>
      <c r="G5" s="27"/>
      <c r="H5" s="27"/>
      <c r="I5" s="27"/>
      <c r="J5" s="27"/>
      <c r="K5" s="322" t="s">
        <v>880</v>
      </c>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27"/>
      <c r="AQ5" s="29"/>
      <c r="BE5" s="320" t="s">
        <v>881</v>
      </c>
      <c r="BS5" s="22" t="s">
        <v>872</v>
      </c>
    </row>
    <row r="6" spans="2:71" ht="36.75" customHeight="1">
      <c r="B6" s="26"/>
      <c r="C6" s="27"/>
      <c r="D6" s="34" t="s">
        <v>882</v>
      </c>
      <c r="E6" s="27"/>
      <c r="F6" s="27"/>
      <c r="G6" s="27"/>
      <c r="H6" s="27"/>
      <c r="I6" s="27"/>
      <c r="J6" s="27"/>
      <c r="K6" s="324" t="s">
        <v>883</v>
      </c>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27"/>
      <c r="AQ6" s="29"/>
      <c r="BE6" s="321"/>
      <c r="BS6" s="22" t="s">
        <v>872</v>
      </c>
    </row>
    <row r="7" spans="2:71" ht="14.25" customHeight="1">
      <c r="B7" s="26"/>
      <c r="C7" s="27"/>
      <c r="D7" s="35" t="s">
        <v>884</v>
      </c>
      <c r="E7" s="27"/>
      <c r="F7" s="27"/>
      <c r="G7" s="27"/>
      <c r="H7" s="27"/>
      <c r="I7" s="27"/>
      <c r="J7" s="27"/>
      <c r="K7" s="33" t="s">
        <v>885</v>
      </c>
      <c r="L7" s="27"/>
      <c r="M7" s="27"/>
      <c r="N7" s="27"/>
      <c r="O7" s="27"/>
      <c r="P7" s="27"/>
      <c r="Q7" s="27"/>
      <c r="R7" s="27"/>
      <c r="S7" s="27"/>
      <c r="T7" s="27"/>
      <c r="U7" s="27"/>
      <c r="V7" s="27"/>
      <c r="W7" s="27"/>
      <c r="X7" s="27"/>
      <c r="Y7" s="27"/>
      <c r="Z7" s="27"/>
      <c r="AA7" s="27"/>
      <c r="AB7" s="27"/>
      <c r="AC7" s="27"/>
      <c r="AD7" s="27"/>
      <c r="AE7" s="27"/>
      <c r="AF7" s="27"/>
      <c r="AG7" s="27"/>
      <c r="AH7" s="27"/>
      <c r="AI7" s="27"/>
      <c r="AJ7" s="27"/>
      <c r="AK7" s="35" t="s">
        <v>886</v>
      </c>
      <c r="AL7" s="27"/>
      <c r="AM7" s="27"/>
      <c r="AN7" s="33" t="s">
        <v>885</v>
      </c>
      <c r="AO7" s="27"/>
      <c r="AP7" s="27"/>
      <c r="AQ7" s="29"/>
      <c r="BE7" s="321"/>
      <c r="BS7" s="22" t="s">
        <v>872</v>
      </c>
    </row>
    <row r="8" spans="2:71" ht="14.25" customHeight="1">
      <c r="B8" s="26"/>
      <c r="C8" s="27"/>
      <c r="D8" s="35" t="s">
        <v>887</v>
      </c>
      <c r="E8" s="27"/>
      <c r="F8" s="27"/>
      <c r="G8" s="27"/>
      <c r="H8" s="27"/>
      <c r="I8" s="27"/>
      <c r="J8" s="27"/>
      <c r="K8" s="33" t="s">
        <v>888</v>
      </c>
      <c r="L8" s="27"/>
      <c r="M8" s="27"/>
      <c r="N8" s="27"/>
      <c r="O8" s="27"/>
      <c r="P8" s="27"/>
      <c r="Q8" s="27"/>
      <c r="R8" s="27"/>
      <c r="S8" s="27"/>
      <c r="T8" s="27"/>
      <c r="U8" s="27"/>
      <c r="V8" s="27"/>
      <c r="W8" s="27"/>
      <c r="X8" s="27"/>
      <c r="Y8" s="27"/>
      <c r="Z8" s="27"/>
      <c r="AA8" s="27"/>
      <c r="AB8" s="27"/>
      <c r="AC8" s="27"/>
      <c r="AD8" s="27"/>
      <c r="AE8" s="27"/>
      <c r="AF8" s="27"/>
      <c r="AG8" s="27"/>
      <c r="AH8" s="27"/>
      <c r="AI8" s="27"/>
      <c r="AJ8" s="27"/>
      <c r="AK8" s="35" t="s">
        <v>889</v>
      </c>
      <c r="AL8" s="27"/>
      <c r="AM8" s="27"/>
      <c r="AN8" s="36" t="s">
        <v>890</v>
      </c>
      <c r="AO8" s="27"/>
      <c r="AP8" s="27"/>
      <c r="AQ8" s="29"/>
      <c r="BE8" s="321"/>
      <c r="BS8" s="22" t="s">
        <v>872</v>
      </c>
    </row>
    <row r="9" spans="2:71" ht="14.2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21"/>
      <c r="BS9" s="22" t="s">
        <v>872</v>
      </c>
    </row>
    <row r="10" spans="2:71" ht="14.25" customHeight="1">
      <c r="B10" s="26"/>
      <c r="C10" s="27"/>
      <c r="D10" s="35" t="s">
        <v>891</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892</v>
      </c>
      <c r="AL10" s="27"/>
      <c r="AM10" s="27"/>
      <c r="AN10" s="33" t="s">
        <v>885</v>
      </c>
      <c r="AO10" s="27"/>
      <c r="AP10" s="27"/>
      <c r="AQ10" s="29"/>
      <c r="BE10" s="321"/>
      <c r="BS10" s="22" t="s">
        <v>872</v>
      </c>
    </row>
    <row r="11" spans="2:71" ht="18" customHeight="1">
      <c r="B11" s="26"/>
      <c r="C11" s="27"/>
      <c r="D11" s="27"/>
      <c r="E11" s="33" t="s">
        <v>893</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894</v>
      </c>
      <c r="AL11" s="27"/>
      <c r="AM11" s="27"/>
      <c r="AN11" s="33" t="s">
        <v>885</v>
      </c>
      <c r="AO11" s="27"/>
      <c r="AP11" s="27"/>
      <c r="AQ11" s="29"/>
      <c r="BE11" s="321"/>
      <c r="BS11" s="22" t="s">
        <v>872</v>
      </c>
    </row>
    <row r="12" spans="2:71" ht="6.7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21"/>
      <c r="BS12" s="22" t="s">
        <v>872</v>
      </c>
    </row>
    <row r="13" spans="2:71" ht="14.25" customHeight="1">
      <c r="B13" s="26"/>
      <c r="C13" s="27"/>
      <c r="D13" s="35" t="s">
        <v>895</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892</v>
      </c>
      <c r="AL13" s="27"/>
      <c r="AM13" s="27"/>
      <c r="AN13" s="37" t="s">
        <v>896</v>
      </c>
      <c r="AO13" s="27"/>
      <c r="AP13" s="27"/>
      <c r="AQ13" s="29"/>
      <c r="BE13" s="321"/>
      <c r="BS13" s="22" t="s">
        <v>872</v>
      </c>
    </row>
    <row r="14" spans="2:71" ht="15">
      <c r="B14" s="26"/>
      <c r="C14" s="27"/>
      <c r="D14" s="27"/>
      <c r="E14" s="325" t="s">
        <v>896</v>
      </c>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5" t="s">
        <v>894</v>
      </c>
      <c r="AL14" s="27"/>
      <c r="AM14" s="27"/>
      <c r="AN14" s="37" t="s">
        <v>896</v>
      </c>
      <c r="AO14" s="27"/>
      <c r="AP14" s="27"/>
      <c r="AQ14" s="29"/>
      <c r="BE14" s="321"/>
      <c r="BS14" s="22" t="s">
        <v>872</v>
      </c>
    </row>
    <row r="15" spans="2:71" ht="6.7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21"/>
      <c r="BS15" s="22" t="s">
        <v>870</v>
      </c>
    </row>
    <row r="16" spans="2:71" ht="14.25" customHeight="1">
      <c r="B16" s="26"/>
      <c r="C16" s="27"/>
      <c r="D16" s="35" t="s">
        <v>897</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892</v>
      </c>
      <c r="AL16" s="27"/>
      <c r="AM16" s="27"/>
      <c r="AN16" s="33" t="s">
        <v>885</v>
      </c>
      <c r="AO16" s="27"/>
      <c r="AP16" s="27"/>
      <c r="AQ16" s="29"/>
      <c r="BE16" s="321"/>
      <c r="BS16" s="22" t="s">
        <v>870</v>
      </c>
    </row>
    <row r="17" spans="2:71" ht="18" customHeight="1">
      <c r="B17" s="26"/>
      <c r="C17" s="27"/>
      <c r="D17" s="27"/>
      <c r="E17" s="33" t="s">
        <v>898</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894</v>
      </c>
      <c r="AL17" s="27"/>
      <c r="AM17" s="27"/>
      <c r="AN17" s="33" t="s">
        <v>885</v>
      </c>
      <c r="AO17" s="27"/>
      <c r="AP17" s="27"/>
      <c r="AQ17" s="29"/>
      <c r="BE17" s="321"/>
      <c r="BS17" s="22" t="s">
        <v>899</v>
      </c>
    </row>
    <row r="18" spans="2:71" ht="6.7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21"/>
      <c r="BS18" s="22" t="s">
        <v>872</v>
      </c>
    </row>
    <row r="19" spans="2:71" ht="14.25" customHeight="1">
      <c r="B19" s="26"/>
      <c r="C19" s="27"/>
      <c r="D19" s="35" t="s">
        <v>900</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21"/>
      <c r="BS19" s="22" t="s">
        <v>872</v>
      </c>
    </row>
    <row r="20" spans="2:71" ht="57" customHeight="1">
      <c r="B20" s="26"/>
      <c r="C20" s="27"/>
      <c r="D20" s="27"/>
      <c r="E20" s="327" t="s">
        <v>901</v>
      </c>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27"/>
      <c r="AP20" s="27"/>
      <c r="AQ20" s="29"/>
      <c r="BE20" s="321"/>
      <c r="BS20" s="22" t="s">
        <v>870</v>
      </c>
    </row>
    <row r="21" spans="2:57" ht="6.7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21"/>
    </row>
    <row r="22" spans="2:57" ht="6.7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321"/>
    </row>
    <row r="23" spans="2:57" s="1" customFormat="1" ht="25.5" customHeight="1">
      <c r="B23" s="39"/>
      <c r="C23" s="40"/>
      <c r="D23" s="41" t="s">
        <v>902</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28">
        <f>ROUND(AG51,2)</f>
        <v>0</v>
      </c>
      <c r="AL23" s="329"/>
      <c r="AM23" s="329"/>
      <c r="AN23" s="329"/>
      <c r="AO23" s="329"/>
      <c r="AP23" s="40"/>
      <c r="AQ23" s="43"/>
      <c r="BE23" s="321"/>
    </row>
    <row r="24" spans="2:57" s="1" customFormat="1" ht="6.7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21"/>
    </row>
    <row r="25" spans="2:57" s="1" customFormat="1" ht="13.5">
      <c r="B25" s="39"/>
      <c r="C25" s="40"/>
      <c r="D25" s="40"/>
      <c r="E25" s="40"/>
      <c r="F25" s="40"/>
      <c r="G25" s="40"/>
      <c r="H25" s="40"/>
      <c r="I25" s="40"/>
      <c r="J25" s="40"/>
      <c r="K25" s="40"/>
      <c r="L25" s="330" t="s">
        <v>903</v>
      </c>
      <c r="M25" s="330"/>
      <c r="N25" s="330"/>
      <c r="O25" s="330"/>
      <c r="P25" s="40"/>
      <c r="Q25" s="40"/>
      <c r="R25" s="40"/>
      <c r="S25" s="40"/>
      <c r="T25" s="40"/>
      <c r="U25" s="40"/>
      <c r="V25" s="40"/>
      <c r="W25" s="330" t="s">
        <v>904</v>
      </c>
      <c r="X25" s="330"/>
      <c r="Y25" s="330"/>
      <c r="Z25" s="330"/>
      <c r="AA25" s="330"/>
      <c r="AB25" s="330"/>
      <c r="AC25" s="330"/>
      <c r="AD25" s="330"/>
      <c r="AE25" s="330"/>
      <c r="AF25" s="40"/>
      <c r="AG25" s="40"/>
      <c r="AH25" s="40"/>
      <c r="AI25" s="40"/>
      <c r="AJ25" s="40"/>
      <c r="AK25" s="330" t="s">
        <v>905</v>
      </c>
      <c r="AL25" s="330"/>
      <c r="AM25" s="330"/>
      <c r="AN25" s="330"/>
      <c r="AO25" s="330"/>
      <c r="AP25" s="40"/>
      <c r="AQ25" s="43"/>
      <c r="BE25" s="321"/>
    </row>
    <row r="26" spans="2:57" s="2" customFormat="1" ht="14.25" customHeight="1">
      <c r="B26" s="45"/>
      <c r="C26" s="46"/>
      <c r="D26" s="47" t="s">
        <v>906</v>
      </c>
      <c r="E26" s="46"/>
      <c r="F26" s="47" t="s">
        <v>907</v>
      </c>
      <c r="G26" s="46"/>
      <c r="H26" s="46"/>
      <c r="I26" s="46"/>
      <c r="J26" s="46"/>
      <c r="K26" s="46"/>
      <c r="L26" s="319">
        <v>0.21</v>
      </c>
      <c r="M26" s="318"/>
      <c r="N26" s="318"/>
      <c r="O26" s="318"/>
      <c r="P26" s="46"/>
      <c r="Q26" s="46"/>
      <c r="R26" s="46"/>
      <c r="S26" s="46"/>
      <c r="T26" s="46"/>
      <c r="U26" s="46"/>
      <c r="V26" s="46"/>
      <c r="W26" s="317">
        <f>ROUND(AZ51,2)</f>
        <v>0</v>
      </c>
      <c r="X26" s="318"/>
      <c r="Y26" s="318"/>
      <c r="Z26" s="318"/>
      <c r="AA26" s="318"/>
      <c r="AB26" s="318"/>
      <c r="AC26" s="318"/>
      <c r="AD26" s="318"/>
      <c r="AE26" s="318"/>
      <c r="AF26" s="46"/>
      <c r="AG26" s="46"/>
      <c r="AH26" s="46"/>
      <c r="AI26" s="46"/>
      <c r="AJ26" s="46"/>
      <c r="AK26" s="317">
        <f>ROUND(AV51,2)</f>
        <v>0</v>
      </c>
      <c r="AL26" s="318"/>
      <c r="AM26" s="318"/>
      <c r="AN26" s="318"/>
      <c r="AO26" s="318"/>
      <c r="AP26" s="46"/>
      <c r="AQ26" s="48"/>
      <c r="BE26" s="321"/>
    </row>
    <row r="27" spans="2:57" s="2" customFormat="1" ht="14.25" customHeight="1">
      <c r="B27" s="45"/>
      <c r="C27" s="46"/>
      <c r="D27" s="46"/>
      <c r="E27" s="46"/>
      <c r="F27" s="47" t="s">
        <v>908</v>
      </c>
      <c r="G27" s="46"/>
      <c r="H27" s="46"/>
      <c r="I27" s="46"/>
      <c r="J27" s="46"/>
      <c r="K27" s="46"/>
      <c r="L27" s="319">
        <v>0.15</v>
      </c>
      <c r="M27" s="318"/>
      <c r="N27" s="318"/>
      <c r="O27" s="318"/>
      <c r="P27" s="46"/>
      <c r="Q27" s="46"/>
      <c r="R27" s="46"/>
      <c r="S27" s="46"/>
      <c r="T27" s="46"/>
      <c r="U27" s="46"/>
      <c r="V27" s="46"/>
      <c r="W27" s="317">
        <f>ROUND(BA51,2)</f>
        <v>0</v>
      </c>
      <c r="X27" s="318"/>
      <c r="Y27" s="318"/>
      <c r="Z27" s="318"/>
      <c r="AA27" s="318"/>
      <c r="AB27" s="318"/>
      <c r="AC27" s="318"/>
      <c r="AD27" s="318"/>
      <c r="AE27" s="318"/>
      <c r="AF27" s="46"/>
      <c r="AG27" s="46"/>
      <c r="AH27" s="46"/>
      <c r="AI27" s="46"/>
      <c r="AJ27" s="46"/>
      <c r="AK27" s="317">
        <f>ROUND(AW51,2)</f>
        <v>0</v>
      </c>
      <c r="AL27" s="318"/>
      <c r="AM27" s="318"/>
      <c r="AN27" s="318"/>
      <c r="AO27" s="318"/>
      <c r="AP27" s="46"/>
      <c r="AQ27" s="48"/>
      <c r="BE27" s="321"/>
    </row>
    <row r="28" spans="2:57" s="2" customFormat="1" ht="14.25" customHeight="1" hidden="1">
      <c r="B28" s="45"/>
      <c r="C28" s="46"/>
      <c r="D28" s="46"/>
      <c r="E28" s="46"/>
      <c r="F28" s="47" t="s">
        <v>909</v>
      </c>
      <c r="G28" s="46"/>
      <c r="H28" s="46"/>
      <c r="I28" s="46"/>
      <c r="J28" s="46"/>
      <c r="K28" s="46"/>
      <c r="L28" s="319">
        <v>0.21</v>
      </c>
      <c r="M28" s="318"/>
      <c r="N28" s="318"/>
      <c r="O28" s="318"/>
      <c r="P28" s="46"/>
      <c r="Q28" s="46"/>
      <c r="R28" s="46"/>
      <c r="S28" s="46"/>
      <c r="T28" s="46"/>
      <c r="U28" s="46"/>
      <c r="V28" s="46"/>
      <c r="W28" s="317">
        <f>ROUND(BB51,2)</f>
        <v>0</v>
      </c>
      <c r="X28" s="318"/>
      <c r="Y28" s="318"/>
      <c r="Z28" s="318"/>
      <c r="AA28" s="318"/>
      <c r="AB28" s="318"/>
      <c r="AC28" s="318"/>
      <c r="AD28" s="318"/>
      <c r="AE28" s="318"/>
      <c r="AF28" s="46"/>
      <c r="AG28" s="46"/>
      <c r="AH28" s="46"/>
      <c r="AI28" s="46"/>
      <c r="AJ28" s="46"/>
      <c r="AK28" s="317">
        <v>0</v>
      </c>
      <c r="AL28" s="318"/>
      <c r="AM28" s="318"/>
      <c r="AN28" s="318"/>
      <c r="AO28" s="318"/>
      <c r="AP28" s="46"/>
      <c r="AQ28" s="48"/>
      <c r="BE28" s="321"/>
    </row>
    <row r="29" spans="2:57" s="2" customFormat="1" ht="14.25" customHeight="1" hidden="1">
      <c r="B29" s="45"/>
      <c r="C29" s="46"/>
      <c r="D29" s="46"/>
      <c r="E29" s="46"/>
      <c r="F29" s="47" t="s">
        <v>910</v>
      </c>
      <c r="G29" s="46"/>
      <c r="H29" s="46"/>
      <c r="I29" s="46"/>
      <c r="J29" s="46"/>
      <c r="K29" s="46"/>
      <c r="L29" s="319">
        <v>0.15</v>
      </c>
      <c r="M29" s="318"/>
      <c r="N29" s="318"/>
      <c r="O29" s="318"/>
      <c r="P29" s="46"/>
      <c r="Q29" s="46"/>
      <c r="R29" s="46"/>
      <c r="S29" s="46"/>
      <c r="T29" s="46"/>
      <c r="U29" s="46"/>
      <c r="V29" s="46"/>
      <c r="W29" s="317">
        <f>ROUND(BC51,2)</f>
        <v>0</v>
      </c>
      <c r="X29" s="318"/>
      <c r="Y29" s="318"/>
      <c r="Z29" s="318"/>
      <c r="AA29" s="318"/>
      <c r="AB29" s="318"/>
      <c r="AC29" s="318"/>
      <c r="AD29" s="318"/>
      <c r="AE29" s="318"/>
      <c r="AF29" s="46"/>
      <c r="AG29" s="46"/>
      <c r="AH29" s="46"/>
      <c r="AI29" s="46"/>
      <c r="AJ29" s="46"/>
      <c r="AK29" s="317">
        <v>0</v>
      </c>
      <c r="AL29" s="318"/>
      <c r="AM29" s="318"/>
      <c r="AN29" s="318"/>
      <c r="AO29" s="318"/>
      <c r="AP29" s="46"/>
      <c r="AQ29" s="48"/>
      <c r="BE29" s="321"/>
    </row>
    <row r="30" spans="2:57" s="2" customFormat="1" ht="14.25" customHeight="1" hidden="1">
      <c r="B30" s="45"/>
      <c r="C30" s="46"/>
      <c r="D30" s="46"/>
      <c r="E30" s="46"/>
      <c r="F30" s="47" t="s">
        <v>911</v>
      </c>
      <c r="G30" s="46"/>
      <c r="H30" s="46"/>
      <c r="I30" s="46"/>
      <c r="J30" s="46"/>
      <c r="K30" s="46"/>
      <c r="L30" s="319">
        <v>0</v>
      </c>
      <c r="M30" s="318"/>
      <c r="N30" s="318"/>
      <c r="O30" s="318"/>
      <c r="P30" s="46"/>
      <c r="Q30" s="46"/>
      <c r="R30" s="46"/>
      <c r="S30" s="46"/>
      <c r="T30" s="46"/>
      <c r="U30" s="46"/>
      <c r="V30" s="46"/>
      <c r="W30" s="317">
        <f>ROUND(BD51,2)</f>
        <v>0</v>
      </c>
      <c r="X30" s="318"/>
      <c r="Y30" s="318"/>
      <c r="Z30" s="318"/>
      <c r="AA30" s="318"/>
      <c r="AB30" s="318"/>
      <c r="AC30" s="318"/>
      <c r="AD30" s="318"/>
      <c r="AE30" s="318"/>
      <c r="AF30" s="46"/>
      <c r="AG30" s="46"/>
      <c r="AH30" s="46"/>
      <c r="AI30" s="46"/>
      <c r="AJ30" s="46"/>
      <c r="AK30" s="317">
        <v>0</v>
      </c>
      <c r="AL30" s="318"/>
      <c r="AM30" s="318"/>
      <c r="AN30" s="318"/>
      <c r="AO30" s="318"/>
      <c r="AP30" s="46"/>
      <c r="AQ30" s="48"/>
      <c r="BE30" s="321"/>
    </row>
    <row r="31" spans="2:57" s="1" customFormat="1" ht="6.7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21"/>
    </row>
    <row r="32" spans="2:57" s="1" customFormat="1" ht="25.5" customHeight="1">
      <c r="B32" s="39"/>
      <c r="C32" s="49"/>
      <c r="D32" s="50" t="s">
        <v>912</v>
      </c>
      <c r="E32" s="51"/>
      <c r="F32" s="51"/>
      <c r="G32" s="51"/>
      <c r="H32" s="51"/>
      <c r="I32" s="51"/>
      <c r="J32" s="51"/>
      <c r="K32" s="51"/>
      <c r="L32" s="51"/>
      <c r="M32" s="51"/>
      <c r="N32" s="51"/>
      <c r="O32" s="51"/>
      <c r="P32" s="51"/>
      <c r="Q32" s="51"/>
      <c r="R32" s="51"/>
      <c r="S32" s="51"/>
      <c r="T32" s="52" t="s">
        <v>913</v>
      </c>
      <c r="U32" s="51"/>
      <c r="V32" s="51"/>
      <c r="W32" s="51"/>
      <c r="X32" s="331" t="s">
        <v>914</v>
      </c>
      <c r="Y32" s="332"/>
      <c r="Z32" s="332"/>
      <c r="AA32" s="332"/>
      <c r="AB32" s="332"/>
      <c r="AC32" s="51"/>
      <c r="AD32" s="51"/>
      <c r="AE32" s="51"/>
      <c r="AF32" s="51"/>
      <c r="AG32" s="51"/>
      <c r="AH32" s="51"/>
      <c r="AI32" s="51"/>
      <c r="AJ32" s="51"/>
      <c r="AK32" s="333">
        <f>SUM(AK23:AK30)</f>
        <v>0</v>
      </c>
      <c r="AL32" s="332"/>
      <c r="AM32" s="332"/>
      <c r="AN32" s="332"/>
      <c r="AO32" s="334"/>
      <c r="AP32" s="49"/>
      <c r="AQ32" s="53"/>
      <c r="BE32" s="321"/>
    </row>
    <row r="33" spans="2:43" s="1" customFormat="1" ht="6.7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43" s="1" customFormat="1" ht="6.7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44" s="1" customFormat="1" ht="6.7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44" s="1" customFormat="1" ht="36.75" customHeight="1">
      <c r="B39" s="39"/>
      <c r="C39" s="60" t="s">
        <v>915</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44" s="1" customFormat="1" ht="6.7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44" s="3" customFormat="1" ht="14.25" customHeight="1">
      <c r="B41" s="62"/>
      <c r="C41" s="63" t="s">
        <v>879</v>
      </c>
      <c r="D41" s="64"/>
      <c r="E41" s="64"/>
      <c r="F41" s="64"/>
      <c r="G41" s="64"/>
      <c r="H41" s="64"/>
      <c r="I41" s="64"/>
      <c r="J41" s="64"/>
      <c r="K41" s="64"/>
      <c r="L41" s="64" t="str">
        <f>K5</f>
        <v>123</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44" s="4" customFormat="1" ht="36.75" customHeight="1">
      <c r="B42" s="66"/>
      <c r="C42" s="67" t="s">
        <v>882</v>
      </c>
      <c r="D42" s="68"/>
      <c r="E42" s="68"/>
      <c r="F42" s="68"/>
      <c r="G42" s="68"/>
      <c r="H42" s="68"/>
      <c r="I42" s="68"/>
      <c r="J42" s="68"/>
      <c r="K42" s="68"/>
      <c r="L42" s="339" t="str">
        <f>K6</f>
        <v>Cafourkova - Praha 8</v>
      </c>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68"/>
      <c r="AQ42" s="68"/>
      <c r="AR42" s="69"/>
    </row>
    <row r="43" spans="2:44" s="1" customFormat="1" ht="6.7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44" s="1" customFormat="1" ht="15">
      <c r="B44" s="39"/>
      <c r="C44" s="63" t="s">
        <v>887</v>
      </c>
      <c r="D44" s="61"/>
      <c r="E44" s="61"/>
      <c r="F44" s="61"/>
      <c r="G44" s="61"/>
      <c r="H44" s="61"/>
      <c r="I44" s="61"/>
      <c r="J44" s="61"/>
      <c r="K44" s="61"/>
      <c r="L44" s="70" t="str">
        <f>IF(K8="","",K8)</f>
        <v>Praha 8, Bohnice</v>
      </c>
      <c r="M44" s="61"/>
      <c r="N44" s="61"/>
      <c r="O44" s="61"/>
      <c r="P44" s="61"/>
      <c r="Q44" s="61"/>
      <c r="R44" s="61"/>
      <c r="S44" s="61"/>
      <c r="T44" s="61"/>
      <c r="U44" s="61"/>
      <c r="V44" s="61"/>
      <c r="W44" s="61"/>
      <c r="X44" s="61"/>
      <c r="Y44" s="61"/>
      <c r="Z44" s="61"/>
      <c r="AA44" s="61"/>
      <c r="AB44" s="61"/>
      <c r="AC44" s="61"/>
      <c r="AD44" s="61"/>
      <c r="AE44" s="61"/>
      <c r="AF44" s="61"/>
      <c r="AG44" s="61"/>
      <c r="AH44" s="61"/>
      <c r="AI44" s="63" t="s">
        <v>889</v>
      </c>
      <c r="AJ44" s="61"/>
      <c r="AK44" s="61"/>
      <c r="AL44" s="61"/>
      <c r="AM44" s="341" t="str">
        <f>IF(AN8="","",AN8)</f>
        <v>16. 11. 2017</v>
      </c>
      <c r="AN44" s="341"/>
      <c r="AO44" s="61"/>
      <c r="AP44" s="61"/>
      <c r="AQ44" s="61"/>
      <c r="AR44" s="59"/>
    </row>
    <row r="45" spans="2:44" s="1" customFormat="1" ht="6.7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ht="15">
      <c r="B46" s="39"/>
      <c r="C46" s="63" t="s">
        <v>891</v>
      </c>
      <c r="D46" s="61"/>
      <c r="E46" s="61"/>
      <c r="F46" s="61"/>
      <c r="G46" s="61"/>
      <c r="H46" s="61"/>
      <c r="I46" s="61"/>
      <c r="J46" s="61"/>
      <c r="K46" s="61"/>
      <c r="L46" s="64" t="str">
        <f>IF(E11="","",E11)</f>
        <v>TSK Praha  a.s.</v>
      </c>
      <c r="M46" s="61"/>
      <c r="N46" s="61"/>
      <c r="O46" s="61"/>
      <c r="P46" s="61"/>
      <c r="Q46" s="61"/>
      <c r="R46" s="61"/>
      <c r="S46" s="61"/>
      <c r="T46" s="61"/>
      <c r="U46" s="61"/>
      <c r="V46" s="61"/>
      <c r="W46" s="61"/>
      <c r="X46" s="61"/>
      <c r="Y46" s="61"/>
      <c r="Z46" s="61"/>
      <c r="AA46" s="61"/>
      <c r="AB46" s="61"/>
      <c r="AC46" s="61"/>
      <c r="AD46" s="61"/>
      <c r="AE46" s="61"/>
      <c r="AF46" s="61"/>
      <c r="AG46" s="61"/>
      <c r="AH46" s="61"/>
      <c r="AI46" s="63" t="s">
        <v>897</v>
      </c>
      <c r="AJ46" s="61"/>
      <c r="AK46" s="61"/>
      <c r="AL46" s="61"/>
      <c r="AM46" s="342" t="str">
        <f>IF(E17="","",E17)</f>
        <v> </v>
      </c>
      <c r="AN46" s="342"/>
      <c r="AO46" s="342"/>
      <c r="AP46" s="342"/>
      <c r="AQ46" s="61"/>
      <c r="AR46" s="59"/>
      <c r="AS46" s="343" t="s">
        <v>916</v>
      </c>
      <c r="AT46" s="344"/>
      <c r="AU46" s="72"/>
      <c r="AV46" s="72"/>
      <c r="AW46" s="72"/>
      <c r="AX46" s="72"/>
      <c r="AY46" s="72"/>
      <c r="AZ46" s="72"/>
      <c r="BA46" s="72"/>
      <c r="BB46" s="72"/>
      <c r="BC46" s="72"/>
      <c r="BD46" s="73"/>
    </row>
    <row r="47" spans="2:56" s="1" customFormat="1" ht="15">
      <c r="B47" s="39"/>
      <c r="C47" s="63" t="s">
        <v>895</v>
      </c>
      <c r="D47" s="61"/>
      <c r="E47" s="61"/>
      <c r="F47" s="61"/>
      <c r="G47" s="61"/>
      <c r="H47" s="61"/>
      <c r="I47" s="61"/>
      <c r="J47" s="61"/>
      <c r="K47" s="61"/>
      <c r="L47" s="64">
        <f>IF(E14="Vyplň údaj","",E14)</f>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345"/>
      <c r="AT47" s="346"/>
      <c r="AU47" s="74"/>
      <c r="AV47" s="74"/>
      <c r="AW47" s="74"/>
      <c r="AX47" s="74"/>
      <c r="AY47" s="74"/>
      <c r="AZ47" s="74"/>
      <c r="BA47" s="74"/>
      <c r="BB47" s="74"/>
      <c r="BC47" s="74"/>
      <c r="BD47" s="75"/>
    </row>
    <row r="48" spans="2:56" s="1" customFormat="1" ht="10.5"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347"/>
      <c r="AT48" s="348"/>
      <c r="AU48" s="40"/>
      <c r="AV48" s="40"/>
      <c r="AW48" s="40"/>
      <c r="AX48" s="40"/>
      <c r="AY48" s="40"/>
      <c r="AZ48" s="40"/>
      <c r="BA48" s="40"/>
      <c r="BB48" s="40"/>
      <c r="BC48" s="40"/>
      <c r="BD48" s="76"/>
    </row>
    <row r="49" spans="2:56" s="1" customFormat="1" ht="29.25" customHeight="1">
      <c r="B49" s="39"/>
      <c r="C49" s="335" t="s">
        <v>917</v>
      </c>
      <c r="D49" s="336"/>
      <c r="E49" s="336"/>
      <c r="F49" s="336"/>
      <c r="G49" s="336"/>
      <c r="H49" s="51"/>
      <c r="I49" s="337" t="s">
        <v>918</v>
      </c>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8" t="s">
        <v>919</v>
      </c>
      <c r="AH49" s="336"/>
      <c r="AI49" s="336"/>
      <c r="AJ49" s="336"/>
      <c r="AK49" s="336"/>
      <c r="AL49" s="336"/>
      <c r="AM49" s="336"/>
      <c r="AN49" s="337" t="s">
        <v>920</v>
      </c>
      <c r="AO49" s="336"/>
      <c r="AP49" s="336"/>
      <c r="AQ49" s="77" t="s">
        <v>921</v>
      </c>
      <c r="AR49" s="59"/>
      <c r="AS49" s="78" t="s">
        <v>922</v>
      </c>
      <c r="AT49" s="79" t="s">
        <v>923</v>
      </c>
      <c r="AU49" s="79" t="s">
        <v>924</v>
      </c>
      <c r="AV49" s="79" t="s">
        <v>925</v>
      </c>
      <c r="AW49" s="79" t="s">
        <v>926</v>
      </c>
      <c r="AX49" s="79" t="s">
        <v>927</v>
      </c>
      <c r="AY49" s="79" t="s">
        <v>928</v>
      </c>
      <c r="AZ49" s="79" t="s">
        <v>929</v>
      </c>
      <c r="BA49" s="79" t="s">
        <v>930</v>
      </c>
      <c r="BB49" s="79" t="s">
        <v>931</v>
      </c>
      <c r="BC49" s="79" t="s">
        <v>932</v>
      </c>
      <c r="BD49" s="80" t="s">
        <v>933</v>
      </c>
    </row>
    <row r="50" spans="2:56" s="1" customFormat="1" ht="10.5"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1"/>
      <c r="AT50" s="82"/>
      <c r="AU50" s="82"/>
      <c r="AV50" s="82"/>
      <c r="AW50" s="82"/>
      <c r="AX50" s="82"/>
      <c r="AY50" s="82"/>
      <c r="AZ50" s="82"/>
      <c r="BA50" s="82"/>
      <c r="BB50" s="82"/>
      <c r="BC50" s="82"/>
      <c r="BD50" s="83"/>
    </row>
    <row r="51" spans="2:90" s="4" customFormat="1" ht="32.25" customHeight="1">
      <c r="B51" s="66"/>
      <c r="C51" s="84" t="s">
        <v>934</v>
      </c>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353">
        <f>ROUND(SUM(AG52:AG54),2)</f>
        <v>0</v>
      </c>
      <c r="AH51" s="353"/>
      <c r="AI51" s="353"/>
      <c r="AJ51" s="353"/>
      <c r="AK51" s="353"/>
      <c r="AL51" s="353"/>
      <c r="AM51" s="353"/>
      <c r="AN51" s="354">
        <f>SUM(AG51,AT51)</f>
        <v>0</v>
      </c>
      <c r="AO51" s="354"/>
      <c r="AP51" s="354"/>
      <c r="AQ51" s="86" t="s">
        <v>885</v>
      </c>
      <c r="AR51" s="69"/>
      <c r="AS51" s="87">
        <f>ROUND(SUM(AS52:AS54),2)</f>
        <v>0</v>
      </c>
      <c r="AT51" s="88">
        <f>ROUND(SUM(AV51:AW51),2)</f>
        <v>0</v>
      </c>
      <c r="AU51" s="89">
        <f>ROUND(SUM(AU52:AU54),5)</f>
        <v>0</v>
      </c>
      <c r="AV51" s="88">
        <f>ROUND(AZ51*L26,2)</f>
        <v>0</v>
      </c>
      <c r="AW51" s="88">
        <f>ROUND(BA51*L27,2)</f>
        <v>0</v>
      </c>
      <c r="AX51" s="88">
        <f>ROUND(BB51*L26,2)</f>
        <v>0</v>
      </c>
      <c r="AY51" s="88">
        <f>ROUND(BC51*L27,2)</f>
        <v>0</v>
      </c>
      <c r="AZ51" s="88">
        <f>ROUND(SUM(AZ52:AZ54),2)</f>
        <v>0</v>
      </c>
      <c r="BA51" s="88">
        <f>ROUND(SUM(BA52:BA54),2)</f>
        <v>0</v>
      </c>
      <c r="BB51" s="88">
        <f>ROUND(SUM(BB52:BB54),2)</f>
        <v>0</v>
      </c>
      <c r="BC51" s="88">
        <f>ROUND(SUM(BC52:BC54),2)</f>
        <v>0</v>
      </c>
      <c r="BD51" s="90">
        <f>ROUND(SUM(BD52:BD54),2)</f>
        <v>0</v>
      </c>
      <c r="BS51" s="91" t="s">
        <v>935</v>
      </c>
      <c r="BT51" s="91" t="s">
        <v>936</v>
      </c>
      <c r="BU51" s="92" t="s">
        <v>937</v>
      </c>
      <c r="BV51" s="91" t="s">
        <v>938</v>
      </c>
      <c r="BW51" s="91" t="s">
        <v>871</v>
      </c>
      <c r="BX51" s="91" t="s">
        <v>939</v>
      </c>
      <c r="CL51" s="91" t="s">
        <v>885</v>
      </c>
    </row>
    <row r="52" spans="1:91" s="5" customFormat="1" ht="16.5" customHeight="1">
      <c r="A52" s="93" t="s">
        <v>940</v>
      </c>
      <c r="B52" s="94"/>
      <c r="C52" s="95"/>
      <c r="D52" s="349" t="s">
        <v>941</v>
      </c>
      <c r="E52" s="349"/>
      <c r="F52" s="349"/>
      <c r="G52" s="349"/>
      <c r="H52" s="349"/>
      <c r="I52" s="96"/>
      <c r="J52" s="349" t="s">
        <v>942</v>
      </c>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50">
        <f>'SO 100 -  Komunikace a zp...'!J27</f>
        <v>0</v>
      </c>
      <c r="AH52" s="351"/>
      <c r="AI52" s="351"/>
      <c r="AJ52" s="351"/>
      <c r="AK52" s="351"/>
      <c r="AL52" s="351"/>
      <c r="AM52" s="351"/>
      <c r="AN52" s="350">
        <f>SUM(AG52,AT52)</f>
        <v>0</v>
      </c>
      <c r="AO52" s="351"/>
      <c r="AP52" s="351"/>
      <c r="AQ52" s="97" t="s">
        <v>943</v>
      </c>
      <c r="AR52" s="98"/>
      <c r="AS52" s="99">
        <v>0</v>
      </c>
      <c r="AT52" s="100">
        <f>ROUND(SUM(AV52:AW52),2)</f>
        <v>0</v>
      </c>
      <c r="AU52" s="101">
        <f>'SO 100 -  Komunikace a zp...'!P85</f>
        <v>0</v>
      </c>
      <c r="AV52" s="100">
        <f>'SO 100 -  Komunikace a zp...'!J30</f>
        <v>0</v>
      </c>
      <c r="AW52" s="100">
        <f>'SO 100 -  Komunikace a zp...'!J31</f>
        <v>0</v>
      </c>
      <c r="AX52" s="100">
        <f>'SO 100 -  Komunikace a zp...'!J32</f>
        <v>0</v>
      </c>
      <c r="AY52" s="100">
        <f>'SO 100 -  Komunikace a zp...'!J33</f>
        <v>0</v>
      </c>
      <c r="AZ52" s="100">
        <f>'SO 100 -  Komunikace a zp...'!F30</f>
        <v>0</v>
      </c>
      <c r="BA52" s="100">
        <f>'SO 100 -  Komunikace a zp...'!F31</f>
        <v>0</v>
      </c>
      <c r="BB52" s="100">
        <f>'SO 100 -  Komunikace a zp...'!F32</f>
        <v>0</v>
      </c>
      <c r="BC52" s="100">
        <f>'SO 100 -  Komunikace a zp...'!F33</f>
        <v>0</v>
      </c>
      <c r="BD52" s="102">
        <f>'SO 100 -  Komunikace a zp...'!F34</f>
        <v>0</v>
      </c>
      <c r="BT52" s="103" t="s">
        <v>944</v>
      </c>
      <c r="BV52" s="103" t="s">
        <v>938</v>
      </c>
      <c r="BW52" s="103" t="s">
        <v>945</v>
      </c>
      <c r="BX52" s="103" t="s">
        <v>871</v>
      </c>
      <c r="CL52" s="103" t="s">
        <v>885</v>
      </c>
      <c r="CM52" s="103" t="s">
        <v>946</v>
      </c>
    </row>
    <row r="53" spans="1:91" s="5" customFormat="1" ht="16.5" customHeight="1">
      <c r="A53" s="93" t="s">
        <v>940</v>
      </c>
      <c r="B53" s="94"/>
      <c r="C53" s="95"/>
      <c r="D53" s="349" t="s">
        <v>947</v>
      </c>
      <c r="E53" s="349"/>
      <c r="F53" s="349"/>
      <c r="G53" s="349"/>
      <c r="H53" s="349"/>
      <c r="I53" s="96"/>
      <c r="J53" s="349" t="s">
        <v>948</v>
      </c>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50">
        <f>'SO 300 - Dešťová kanaliza...'!J27</f>
        <v>0</v>
      </c>
      <c r="AH53" s="351"/>
      <c r="AI53" s="351"/>
      <c r="AJ53" s="351"/>
      <c r="AK53" s="351"/>
      <c r="AL53" s="351"/>
      <c r="AM53" s="351"/>
      <c r="AN53" s="350">
        <f>SUM(AG53,AT53)</f>
        <v>0</v>
      </c>
      <c r="AO53" s="351"/>
      <c r="AP53" s="351"/>
      <c r="AQ53" s="97" t="s">
        <v>943</v>
      </c>
      <c r="AR53" s="98"/>
      <c r="AS53" s="99">
        <v>0</v>
      </c>
      <c r="AT53" s="100">
        <f>ROUND(SUM(AV53:AW53),2)</f>
        <v>0</v>
      </c>
      <c r="AU53" s="101">
        <f>'SO 300 - Dešťová kanaliza...'!P83</f>
        <v>0</v>
      </c>
      <c r="AV53" s="100">
        <f>'SO 300 - Dešťová kanaliza...'!J30</f>
        <v>0</v>
      </c>
      <c r="AW53" s="100">
        <f>'SO 300 - Dešťová kanaliza...'!J31</f>
        <v>0</v>
      </c>
      <c r="AX53" s="100">
        <f>'SO 300 - Dešťová kanaliza...'!J32</f>
        <v>0</v>
      </c>
      <c r="AY53" s="100">
        <f>'SO 300 - Dešťová kanaliza...'!J33</f>
        <v>0</v>
      </c>
      <c r="AZ53" s="100">
        <f>'SO 300 - Dešťová kanaliza...'!F30</f>
        <v>0</v>
      </c>
      <c r="BA53" s="100">
        <f>'SO 300 - Dešťová kanaliza...'!F31</f>
        <v>0</v>
      </c>
      <c r="BB53" s="100">
        <f>'SO 300 - Dešťová kanaliza...'!F32</f>
        <v>0</v>
      </c>
      <c r="BC53" s="100">
        <f>'SO 300 - Dešťová kanaliza...'!F33</f>
        <v>0</v>
      </c>
      <c r="BD53" s="102">
        <f>'SO 300 - Dešťová kanaliza...'!F34</f>
        <v>0</v>
      </c>
      <c r="BT53" s="103" t="s">
        <v>944</v>
      </c>
      <c r="BV53" s="103" t="s">
        <v>938</v>
      </c>
      <c r="BW53" s="103" t="s">
        <v>949</v>
      </c>
      <c r="BX53" s="103" t="s">
        <v>871</v>
      </c>
      <c r="CL53" s="103" t="s">
        <v>885</v>
      </c>
      <c r="CM53" s="103" t="s">
        <v>946</v>
      </c>
    </row>
    <row r="54" spans="1:91" s="5" customFormat="1" ht="16.5" customHeight="1">
      <c r="A54" s="93" t="s">
        <v>940</v>
      </c>
      <c r="B54" s="94"/>
      <c r="C54" s="95"/>
      <c r="D54" s="349" t="s">
        <v>950</v>
      </c>
      <c r="E54" s="349"/>
      <c r="F54" s="349"/>
      <c r="G54" s="349"/>
      <c r="H54" s="349"/>
      <c r="I54" s="96"/>
      <c r="J54" s="349" t="s">
        <v>951</v>
      </c>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50">
        <f>'VRN - Vedlejší rozpočtové...'!J27</f>
        <v>0</v>
      </c>
      <c r="AH54" s="351"/>
      <c r="AI54" s="351"/>
      <c r="AJ54" s="351"/>
      <c r="AK54" s="351"/>
      <c r="AL54" s="351"/>
      <c r="AM54" s="351"/>
      <c r="AN54" s="350">
        <f>SUM(AG54,AT54)</f>
        <v>0</v>
      </c>
      <c r="AO54" s="351"/>
      <c r="AP54" s="351"/>
      <c r="AQ54" s="97" t="s">
        <v>943</v>
      </c>
      <c r="AR54" s="98"/>
      <c r="AS54" s="104">
        <v>0</v>
      </c>
      <c r="AT54" s="105">
        <f>ROUND(SUM(AV54:AW54),2)</f>
        <v>0</v>
      </c>
      <c r="AU54" s="106">
        <f>'VRN - Vedlejší rozpočtové...'!P82</f>
        <v>0</v>
      </c>
      <c r="AV54" s="105">
        <f>'VRN - Vedlejší rozpočtové...'!J30</f>
        <v>0</v>
      </c>
      <c r="AW54" s="105">
        <f>'VRN - Vedlejší rozpočtové...'!J31</f>
        <v>0</v>
      </c>
      <c r="AX54" s="105">
        <f>'VRN - Vedlejší rozpočtové...'!J32</f>
        <v>0</v>
      </c>
      <c r="AY54" s="105">
        <f>'VRN - Vedlejší rozpočtové...'!J33</f>
        <v>0</v>
      </c>
      <c r="AZ54" s="105">
        <f>'VRN - Vedlejší rozpočtové...'!F30</f>
        <v>0</v>
      </c>
      <c r="BA54" s="105">
        <f>'VRN - Vedlejší rozpočtové...'!F31</f>
        <v>0</v>
      </c>
      <c r="BB54" s="105">
        <f>'VRN - Vedlejší rozpočtové...'!F32</f>
        <v>0</v>
      </c>
      <c r="BC54" s="105">
        <f>'VRN - Vedlejší rozpočtové...'!F33</f>
        <v>0</v>
      </c>
      <c r="BD54" s="107">
        <f>'VRN - Vedlejší rozpočtové...'!F34</f>
        <v>0</v>
      </c>
      <c r="BT54" s="103" t="s">
        <v>944</v>
      </c>
      <c r="BV54" s="103" t="s">
        <v>938</v>
      </c>
      <c r="BW54" s="103" t="s">
        <v>952</v>
      </c>
      <c r="BX54" s="103" t="s">
        <v>871</v>
      </c>
      <c r="CL54" s="103" t="s">
        <v>885</v>
      </c>
      <c r="CM54" s="103" t="s">
        <v>946</v>
      </c>
    </row>
    <row r="55" spans="2:44" s="1" customFormat="1" ht="30" customHeight="1">
      <c r="B55" s="39"/>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59"/>
    </row>
    <row r="56" spans="2:44" s="1" customFormat="1" ht="6.75" customHeight="1">
      <c r="B56" s="54"/>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9"/>
    </row>
  </sheetData>
  <sheetProtection password="CC35" sheet="1" objects="1" scenarios="1" formatColumns="0" formatRows="0"/>
  <mergeCells count="49">
    <mergeCell ref="AR2:BE2"/>
    <mergeCell ref="AN54:AP54"/>
    <mergeCell ref="AG54:AM54"/>
    <mergeCell ref="D54:H54"/>
    <mergeCell ref="J54:AF54"/>
    <mergeCell ref="AG51:AM51"/>
    <mergeCell ref="AN51:AP51"/>
    <mergeCell ref="AN52:AP52"/>
    <mergeCell ref="AG52:AM52"/>
    <mergeCell ref="D52:H52"/>
    <mergeCell ref="AS46:AT48"/>
    <mergeCell ref="J52:AF52"/>
    <mergeCell ref="AN53:AP53"/>
    <mergeCell ref="AG53:AM53"/>
    <mergeCell ref="D53:H53"/>
    <mergeCell ref="J53:AF53"/>
    <mergeCell ref="X32:AB32"/>
    <mergeCell ref="AK32:AO32"/>
    <mergeCell ref="C49:G49"/>
    <mergeCell ref="I49:AF49"/>
    <mergeCell ref="AG49:AM49"/>
    <mergeCell ref="AN49:AP49"/>
    <mergeCell ref="L42:AO42"/>
    <mergeCell ref="AM44:AN44"/>
    <mergeCell ref="AM46:AP46"/>
    <mergeCell ref="L29:O29"/>
    <mergeCell ref="W29:AE29"/>
    <mergeCell ref="AK29:AO29"/>
    <mergeCell ref="L28:O28"/>
    <mergeCell ref="L30:O30"/>
    <mergeCell ref="W30:AE30"/>
    <mergeCell ref="AK30:AO30"/>
    <mergeCell ref="AK23:AO23"/>
    <mergeCell ref="L25:O25"/>
    <mergeCell ref="W25:AE25"/>
    <mergeCell ref="AK25:AO25"/>
    <mergeCell ref="L26:O26"/>
    <mergeCell ref="W28:AE28"/>
    <mergeCell ref="AK28:AO28"/>
    <mergeCell ref="W26:AE26"/>
    <mergeCell ref="AK26:AO26"/>
    <mergeCell ref="L27:O27"/>
    <mergeCell ref="W27:AE27"/>
    <mergeCell ref="AK27:AO27"/>
    <mergeCell ref="BE5:BE32"/>
    <mergeCell ref="K5:AO5"/>
    <mergeCell ref="K6:AO6"/>
    <mergeCell ref="E14:AJ14"/>
    <mergeCell ref="E20:AN20"/>
  </mergeCells>
  <hyperlinks>
    <hyperlink ref="K1:S1" location="C2" display="1) Rekapitulace stavby"/>
    <hyperlink ref="W1:AI1" location="C51" display="2) Rekapitulace objektů stavby a soupisů prací"/>
    <hyperlink ref="A52" location="'SO 100 -  Komunikace a zp...'!C2" display="/"/>
    <hyperlink ref="A53" location="'SO 300 - Dešťová kanaliza...'!C2" display="/"/>
    <hyperlink ref="A54" location="'VRN - Vedlejší rozpočtové...'!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R33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09"/>
      <c r="C1" s="109"/>
      <c r="D1" s="110" t="s">
        <v>865</v>
      </c>
      <c r="E1" s="109"/>
      <c r="F1" s="111" t="s">
        <v>953</v>
      </c>
      <c r="G1" s="363" t="s">
        <v>954</v>
      </c>
      <c r="H1" s="363"/>
      <c r="I1" s="112"/>
      <c r="J1" s="111" t="s">
        <v>955</v>
      </c>
      <c r="K1" s="110" t="s">
        <v>956</v>
      </c>
      <c r="L1" s="111" t="s">
        <v>957</v>
      </c>
      <c r="M1" s="111"/>
      <c r="N1" s="111"/>
      <c r="O1" s="111"/>
      <c r="P1" s="111"/>
      <c r="Q1" s="111"/>
      <c r="R1" s="111"/>
      <c r="S1" s="111"/>
      <c r="T1" s="111"/>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75" customHeight="1">
      <c r="L2" s="352"/>
      <c r="M2" s="352"/>
      <c r="N2" s="352"/>
      <c r="O2" s="352"/>
      <c r="P2" s="352"/>
      <c r="Q2" s="352"/>
      <c r="R2" s="352"/>
      <c r="S2" s="352"/>
      <c r="T2" s="352"/>
      <c r="U2" s="352"/>
      <c r="V2" s="352"/>
      <c r="AT2" s="22" t="s">
        <v>945</v>
      </c>
    </row>
    <row r="3" spans="2:46" ht="6.75" customHeight="1">
      <c r="B3" s="23"/>
      <c r="C3" s="24"/>
      <c r="D3" s="24"/>
      <c r="E3" s="24"/>
      <c r="F3" s="24"/>
      <c r="G3" s="24"/>
      <c r="H3" s="24"/>
      <c r="I3" s="113"/>
      <c r="J3" s="24"/>
      <c r="K3" s="25"/>
      <c r="AT3" s="22" t="s">
        <v>946</v>
      </c>
    </row>
    <row r="4" spans="2:46" ht="36.75" customHeight="1">
      <c r="B4" s="26"/>
      <c r="C4" s="27"/>
      <c r="D4" s="28" t="s">
        <v>958</v>
      </c>
      <c r="E4" s="27"/>
      <c r="F4" s="27"/>
      <c r="G4" s="27"/>
      <c r="H4" s="27"/>
      <c r="I4" s="114"/>
      <c r="J4" s="27"/>
      <c r="K4" s="29"/>
      <c r="M4" s="30" t="s">
        <v>876</v>
      </c>
      <c r="AT4" s="22" t="s">
        <v>870</v>
      </c>
    </row>
    <row r="5" spans="2:11" ht="6.75" customHeight="1">
      <c r="B5" s="26"/>
      <c r="C5" s="27"/>
      <c r="D5" s="27"/>
      <c r="E5" s="27"/>
      <c r="F5" s="27"/>
      <c r="G5" s="27"/>
      <c r="H5" s="27"/>
      <c r="I5" s="114"/>
      <c r="J5" s="27"/>
      <c r="K5" s="29"/>
    </row>
    <row r="6" spans="2:11" ht="15">
      <c r="B6" s="26"/>
      <c r="C6" s="27"/>
      <c r="D6" s="35" t="s">
        <v>882</v>
      </c>
      <c r="E6" s="27"/>
      <c r="F6" s="27"/>
      <c r="G6" s="27"/>
      <c r="H6" s="27"/>
      <c r="I6" s="114"/>
      <c r="J6" s="27"/>
      <c r="K6" s="29"/>
    </row>
    <row r="7" spans="2:11" ht="16.5" customHeight="1">
      <c r="B7" s="26"/>
      <c r="C7" s="27"/>
      <c r="D7" s="27"/>
      <c r="E7" s="355" t="str">
        <f>'Rekapitulace stavby'!K6</f>
        <v>Cafourkova - Praha 8</v>
      </c>
      <c r="F7" s="356"/>
      <c r="G7" s="356"/>
      <c r="H7" s="356"/>
      <c r="I7" s="114"/>
      <c r="J7" s="27"/>
      <c r="K7" s="29"/>
    </row>
    <row r="8" spans="2:11" s="1" customFormat="1" ht="15">
      <c r="B8" s="39"/>
      <c r="C8" s="40"/>
      <c r="D8" s="35" t="s">
        <v>959</v>
      </c>
      <c r="E8" s="40"/>
      <c r="F8" s="40"/>
      <c r="G8" s="40"/>
      <c r="H8" s="40"/>
      <c r="I8" s="115"/>
      <c r="J8" s="40"/>
      <c r="K8" s="43"/>
    </row>
    <row r="9" spans="2:11" s="1" customFormat="1" ht="36.75" customHeight="1">
      <c r="B9" s="39"/>
      <c r="C9" s="40"/>
      <c r="D9" s="40"/>
      <c r="E9" s="357" t="s">
        <v>960</v>
      </c>
      <c r="F9" s="358"/>
      <c r="G9" s="358"/>
      <c r="H9" s="358"/>
      <c r="I9" s="115"/>
      <c r="J9" s="40"/>
      <c r="K9" s="43"/>
    </row>
    <row r="10" spans="2:11" s="1" customFormat="1" ht="13.5">
      <c r="B10" s="39"/>
      <c r="C10" s="40"/>
      <c r="D10" s="40"/>
      <c r="E10" s="40"/>
      <c r="F10" s="40"/>
      <c r="G10" s="40"/>
      <c r="H10" s="40"/>
      <c r="I10" s="115"/>
      <c r="J10" s="40"/>
      <c r="K10" s="43"/>
    </row>
    <row r="11" spans="2:11" s="1" customFormat="1" ht="14.25" customHeight="1">
      <c r="B11" s="39"/>
      <c r="C11" s="40"/>
      <c r="D11" s="35" t="s">
        <v>884</v>
      </c>
      <c r="E11" s="40"/>
      <c r="F11" s="33" t="s">
        <v>885</v>
      </c>
      <c r="G11" s="40"/>
      <c r="H11" s="40"/>
      <c r="I11" s="116" t="s">
        <v>886</v>
      </c>
      <c r="J11" s="33" t="s">
        <v>885</v>
      </c>
      <c r="K11" s="43"/>
    </row>
    <row r="12" spans="2:11" s="1" customFormat="1" ht="14.25" customHeight="1">
      <c r="B12" s="39"/>
      <c r="C12" s="40"/>
      <c r="D12" s="35" t="s">
        <v>887</v>
      </c>
      <c r="E12" s="40"/>
      <c r="F12" s="33" t="s">
        <v>888</v>
      </c>
      <c r="G12" s="40"/>
      <c r="H12" s="40"/>
      <c r="I12" s="116" t="s">
        <v>889</v>
      </c>
      <c r="J12" s="117" t="str">
        <f>'Rekapitulace stavby'!AN8</f>
        <v>16. 11. 2017</v>
      </c>
      <c r="K12" s="43"/>
    </row>
    <row r="13" spans="2:11" s="1" customFormat="1" ht="10.5" customHeight="1">
      <c r="B13" s="39"/>
      <c r="C13" s="40"/>
      <c r="D13" s="40"/>
      <c r="E13" s="40"/>
      <c r="F13" s="40"/>
      <c r="G13" s="40"/>
      <c r="H13" s="40"/>
      <c r="I13" s="115"/>
      <c r="J13" s="40"/>
      <c r="K13" s="43"/>
    </row>
    <row r="14" spans="2:11" s="1" customFormat="1" ht="14.25" customHeight="1">
      <c r="B14" s="39"/>
      <c r="C14" s="40"/>
      <c r="D14" s="35" t="s">
        <v>891</v>
      </c>
      <c r="E14" s="40"/>
      <c r="F14" s="40"/>
      <c r="G14" s="40"/>
      <c r="H14" s="40"/>
      <c r="I14" s="116" t="s">
        <v>892</v>
      </c>
      <c r="J14" s="33" t="s">
        <v>885</v>
      </c>
      <c r="K14" s="43"/>
    </row>
    <row r="15" spans="2:11" s="1" customFormat="1" ht="18" customHeight="1">
      <c r="B15" s="39"/>
      <c r="C15" s="40"/>
      <c r="D15" s="40"/>
      <c r="E15" s="33" t="s">
        <v>893</v>
      </c>
      <c r="F15" s="40"/>
      <c r="G15" s="40"/>
      <c r="H15" s="40"/>
      <c r="I15" s="116" t="s">
        <v>894</v>
      </c>
      <c r="J15" s="33" t="s">
        <v>885</v>
      </c>
      <c r="K15" s="43"/>
    </row>
    <row r="16" spans="2:11" s="1" customFormat="1" ht="6.75" customHeight="1">
      <c r="B16" s="39"/>
      <c r="C16" s="40"/>
      <c r="D16" s="40"/>
      <c r="E16" s="40"/>
      <c r="F16" s="40"/>
      <c r="G16" s="40"/>
      <c r="H16" s="40"/>
      <c r="I16" s="115"/>
      <c r="J16" s="40"/>
      <c r="K16" s="43"/>
    </row>
    <row r="17" spans="2:11" s="1" customFormat="1" ht="14.25" customHeight="1">
      <c r="B17" s="39"/>
      <c r="C17" s="40"/>
      <c r="D17" s="35" t="s">
        <v>895</v>
      </c>
      <c r="E17" s="40"/>
      <c r="F17" s="40"/>
      <c r="G17" s="40"/>
      <c r="H17" s="40"/>
      <c r="I17" s="116" t="s">
        <v>892</v>
      </c>
      <c r="J17" s="33">
        <f>IF('Rekapitulace stavby'!AN13="Vyplň údaj","",IF('Rekapitulace stavby'!AN13="","",'Rekapitulace stavby'!AN13))</f>
      </c>
      <c r="K17" s="43"/>
    </row>
    <row r="18" spans="2:11" s="1" customFormat="1" ht="18" customHeight="1">
      <c r="B18" s="39"/>
      <c r="C18" s="40"/>
      <c r="D18" s="40"/>
      <c r="E18" s="33">
        <f>IF('Rekapitulace stavby'!E14="Vyplň údaj","",IF('Rekapitulace stavby'!E14="","",'Rekapitulace stavby'!E14))</f>
      </c>
      <c r="F18" s="40"/>
      <c r="G18" s="40"/>
      <c r="H18" s="40"/>
      <c r="I18" s="116" t="s">
        <v>894</v>
      </c>
      <c r="J18" s="33">
        <f>IF('Rekapitulace stavby'!AN14="Vyplň údaj","",IF('Rekapitulace stavby'!AN14="","",'Rekapitulace stavby'!AN14))</f>
      </c>
      <c r="K18" s="43"/>
    </row>
    <row r="19" spans="2:11" s="1" customFormat="1" ht="6.75" customHeight="1">
      <c r="B19" s="39"/>
      <c r="C19" s="40"/>
      <c r="D19" s="40"/>
      <c r="E19" s="40"/>
      <c r="F19" s="40"/>
      <c r="G19" s="40"/>
      <c r="H19" s="40"/>
      <c r="I19" s="115"/>
      <c r="J19" s="40"/>
      <c r="K19" s="43"/>
    </row>
    <row r="20" spans="2:11" s="1" customFormat="1" ht="14.25" customHeight="1">
      <c r="B20" s="39"/>
      <c r="C20" s="40"/>
      <c r="D20" s="35" t="s">
        <v>897</v>
      </c>
      <c r="E20" s="40"/>
      <c r="F20" s="40"/>
      <c r="G20" s="40"/>
      <c r="H20" s="40"/>
      <c r="I20" s="116" t="s">
        <v>892</v>
      </c>
      <c r="J20" s="33">
        <f>IF('Rekapitulace stavby'!AN16="","",'Rekapitulace stavby'!AN16)</f>
      </c>
      <c r="K20" s="43"/>
    </row>
    <row r="21" spans="2:11" s="1" customFormat="1" ht="18" customHeight="1">
      <c r="B21" s="39"/>
      <c r="C21" s="40"/>
      <c r="D21" s="40"/>
      <c r="E21" s="33" t="str">
        <f>IF('Rekapitulace stavby'!E17="","",'Rekapitulace stavby'!E17)</f>
        <v> </v>
      </c>
      <c r="F21" s="40"/>
      <c r="G21" s="40"/>
      <c r="H21" s="40"/>
      <c r="I21" s="116" t="s">
        <v>894</v>
      </c>
      <c r="J21" s="33">
        <f>IF('Rekapitulace stavby'!AN17="","",'Rekapitulace stavby'!AN17)</f>
      </c>
      <c r="K21" s="43"/>
    </row>
    <row r="22" spans="2:11" s="1" customFormat="1" ht="6.75" customHeight="1">
      <c r="B22" s="39"/>
      <c r="C22" s="40"/>
      <c r="D22" s="40"/>
      <c r="E22" s="40"/>
      <c r="F22" s="40"/>
      <c r="G22" s="40"/>
      <c r="H22" s="40"/>
      <c r="I22" s="115"/>
      <c r="J22" s="40"/>
      <c r="K22" s="43"/>
    </row>
    <row r="23" spans="2:11" s="1" customFormat="1" ht="14.25" customHeight="1">
      <c r="B23" s="39"/>
      <c r="C23" s="40"/>
      <c r="D23" s="35" t="s">
        <v>900</v>
      </c>
      <c r="E23" s="40"/>
      <c r="F23" s="40"/>
      <c r="G23" s="40"/>
      <c r="H23" s="40"/>
      <c r="I23" s="115"/>
      <c r="J23" s="40"/>
      <c r="K23" s="43"/>
    </row>
    <row r="24" spans="2:11" s="6" customFormat="1" ht="16.5" customHeight="1">
      <c r="B24" s="118"/>
      <c r="C24" s="119"/>
      <c r="D24" s="119"/>
      <c r="E24" s="327" t="s">
        <v>885</v>
      </c>
      <c r="F24" s="327"/>
      <c r="G24" s="327"/>
      <c r="H24" s="327"/>
      <c r="I24" s="120"/>
      <c r="J24" s="119"/>
      <c r="K24" s="121"/>
    </row>
    <row r="25" spans="2:11" s="1" customFormat="1" ht="6.75" customHeight="1">
      <c r="B25" s="39"/>
      <c r="C25" s="40"/>
      <c r="D25" s="40"/>
      <c r="E25" s="40"/>
      <c r="F25" s="40"/>
      <c r="G25" s="40"/>
      <c r="H25" s="40"/>
      <c r="I25" s="115"/>
      <c r="J25" s="40"/>
      <c r="K25" s="43"/>
    </row>
    <row r="26" spans="2:11" s="1" customFormat="1" ht="6.75" customHeight="1">
      <c r="B26" s="39"/>
      <c r="C26" s="40"/>
      <c r="D26" s="82"/>
      <c r="E26" s="82"/>
      <c r="F26" s="82"/>
      <c r="G26" s="82"/>
      <c r="H26" s="82"/>
      <c r="I26" s="122"/>
      <c r="J26" s="82"/>
      <c r="K26" s="123"/>
    </row>
    <row r="27" spans="2:11" s="1" customFormat="1" ht="24.75" customHeight="1">
      <c r="B27" s="39"/>
      <c r="C27" s="40"/>
      <c r="D27" s="124" t="s">
        <v>902</v>
      </c>
      <c r="E27" s="40"/>
      <c r="F27" s="40"/>
      <c r="G27" s="40"/>
      <c r="H27" s="40"/>
      <c r="I27" s="115"/>
      <c r="J27" s="125">
        <f>ROUND(J85,2)</f>
        <v>0</v>
      </c>
      <c r="K27" s="43"/>
    </row>
    <row r="28" spans="2:11" s="1" customFormat="1" ht="6.75" customHeight="1">
      <c r="B28" s="39"/>
      <c r="C28" s="40"/>
      <c r="D28" s="82"/>
      <c r="E28" s="82"/>
      <c r="F28" s="82"/>
      <c r="G28" s="82"/>
      <c r="H28" s="82"/>
      <c r="I28" s="122"/>
      <c r="J28" s="82"/>
      <c r="K28" s="123"/>
    </row>
    <row r="29" spans="2:11" s="1" customFormat="1" ht="14.25" customHeight="1">
      <c r="B29" s="39"/>
      <c r="C29" s="40"/>
      <c r="D29" s="40"/>
      <c r="E29" s="40"/>
      <c r="F29" s="44" t="s">
        <v>904</v>
      </c>
      <c r="G29" s="40"/>
      <c r="H29" s="40"/>
      <c r="I29" s="126" t="s">
        <v>903</v>
      </c>
      <c r="J29" s="44" t="s">
        <v>905</v>
      </c>
      <c r="K29" s="43"/>
    </row>
    <row r="30" spans="2:11" s="1" customFormat="1" ht="14.25" customHeight="1">
      <c r="B30" s="39"/>
      <c r="C30" s="40"/>
      <c r="D30" s="47" t="s">
        <v>906</v>
      </c>
      <c r="E30" s="47" t="s">
        <v>907</v>
      </c>
      <c r="F30" s="127">
        <f>ROUND(SUM(BE85:BE332),2)</f>
        <v>0</v>
      </c>
      <c r="G30" s="40"/>
      <c r="H30" s="40"/>
      <c r="I30" s="128">
        <v>0.21</v>
      </c>
      <c r="J30" s="127">
        <f>ROUND(ROUND((SUM(BE85:BE332)),2)*I30,2)</f>
        <v>0</v>
      </c>
      <c r="K30" s="43"/>
    </row>
    <row r="31" spans="2:11" s="1" customFormat="1" ht="14.25" customHeight="1">
      <c r="B31" s="39"/>
      <c r="C31" s="40"/>
      <c r="D31" s="40"/>
      <c r="E31" s="47" t="s">
        <v>908</v>
      </c>
      <c r="F31" s="127">
        <f>ROUND(SUM(BF85:BF332),2)</f>
        <v>0</v>
      </c>
      <c r="G31" s="40"/>
      <c r="H31" s="40"/>
      <c r="I31" s="128">
        <v>0.15</v>
      </c>
      <c r="J31" s="127">
        <f>ROUND(ROUND((SUM(BF85:BF332)),2)*I31,2)</f>
        <v>0</v>
      </c>
      <c r="K31" s="43"/>
    </row>
    <row r="32" spans="2:11" s="1" customFormat="1" ht="14.25" customHeight="1" hidden="1">
      <c r="B32" s="39"/>
      <c r="C32" s="40"/>
      <c r="D32" s="40"/>
      <c r="E32" s="47" t="s">
        <v>909</v>
      </c>
      <c r="F32" s="127">
        <f>ROUND(SUM(BG85:BG332),2)</f>
        <v>0</v>
      </c>
      <c r="G32" s="40"/>
      <c r="H32" s="40"/>
      <c r="I32" s="128">
        <v>0.21</v>
      </c>
      <c r="J32" s="127">
        <v>0</v>
      </c>
      <c r="K32" s="43"/>
    </row>
    <row r="33" spans="2:11" s="1" customFormat="1" ht="14.25" customHeight="1" hidden="1">
      <c r="B33" s="39"/>
      <c r="C33" s="40"/>
      <c r="D33" s="40"/>
      <c r="E33" s="47" t="s">
        <v>910</v>
      </c>
      <c r="F33" s="127">
        <f>ROUND(SUM(BH85:BH332),2)</f>
        <v>0</v>
      </c>
      <c r="G33" s="40"/>
      <c r="H33" s="40"/>
      <c r="I33" s="128">
        <v>0.15</v>
      </c>
      <c r="J33" s="127">
        <v>0</v>
      </c>
      <c r="K33" s="43"/>
    </row>
    <row r="34" spans="2:11" s="1" customFormat="1" ht="14.25" customHeight="1" hidden="1">
      <c r="B34" s="39"/>
      <c r="C34" s="40"/>
      <c r="D34" s="40"/>
      <c r="E34" s="47" t="s">
        <v>911</v>
      </c>
      <c r="F34" s="127">
        <f>ROUND(SUM(BI85:BI332),2)</f>
        <v>0</v>
      </c>
      <c r="G34" s="40"/>
      <c r="H34" s="40"/>
      <c r="I34" s="128">
        <v>0</v>
      </c>
      <c r="J34" s="127">
        <v>0</v>
      </c>
      <c r="K34" s="43"/>
    </row>
    <row r="35" spans="2:11" s="1" customFormat="1" ht="6.75" customHeight="1">
      <c r="B35" s="39"/>
      <c r="C35" s="40"/>
      <c r="D35" s="40"/>
      <c r="E35" s="40"/>
      <c r="F35" s="40"/>
      <c r="G35" s="40"/>
      <c r="H35" s="40"/>
      <c r="I35" s="115"/>
      <c r="J35" s="40"/>
      <c r="K35" s="43"/>
    </row>
    <row r="36" spans="2:11" s="1" customFormat="1" ht="24.75" customHeight="1">
      <c r="B36" s="39"/>
      <c r="C36" s="49"/>
      <c r="D36" s="50" t="s">
        <v>912</v>
      </c>
      <c r="E36" s="51"/>
      <c r="F36" s="51"/>
      <c r="G36" s="129" t="s">
        <v>913</v>
      </c>
      <c r="H36" s="52" t="s">
        <v>914</v>
      </c>
      <c r="I36" s="130"/>
      <c r="J36" s="131">
        <f>SUM(J27:J34)</f>
        <v>0</v>
      </c>
      <c r="K36" s="132"/>
    </row>
    <row r="37" spans="2:11" s="1" customFormat="1" ht="14.25" customHeight="1">
      <c r="B37" s="54"/>
      <c r="C37" s="55"/>
      <c r="D37" s="55"/>
      <c r="E37" s="55"/>
      <c r="F37" s="55"/>
      <c r="G37" s="55"/>
      <c r="H37" s="55"/>
      <c r="I37" s="133"/>
      <c r="J37" s="55"/>
      <c r="K37" s="56"/>
    </row>
    <row r="41" spans="2:11" s="1" customFormat="1" ht="6.75" customHeight="1">
      <c r="B41" s="134"/>
      <c r="C41" s="135"/>
      <c r="D41" s="135"/>
      <c r="E41" s="135"/>
      <c r="F41" s="135"/>
      <c r="G41" s="135"/>
      <c r="H41" s="135"/>
      <c r="I41" s="136"/>
      <c r="J41" s="135"/>
      <c r="K41" s="137"/>
    </row>
    <row r="42" spans="2:11" s="1" customFormat="1" ht="36.75" customHeight="1">
      <c r="B42" s="39"/>
      <c r="C42" s="28" t="s">
        <v>961</v>
      </c>
      <c r="D42" s="40"/>
      <c r="E42" s="40"/>
      <c r="F42" s="40"/>
      <c r="G42" s="40"/>
      <c r="H42" s="40"/>
      <c r="I42" s="115"/>
      <c r="J42" s="40"/>
      <c r="K42" s="43"/>
    </row>
    <row r="43" spans="2:11" s="1" customFormat="1" ht="6.75" customHeight="1">
      <c r="B43" s="39"/>
      <c r="C43" s="40"/>
      <c r="D43" s="40"/>
      <c r="E43" s="40"/>
      <c r="F43" s="40"/>
      <c r="G43" s="40"/>
      <c r="H43" s="40"/>
      <c r="I43" s="115"/>
      <c r="J43" s="40"/>
      <c r="K43" s="43"/>
    </row>
    <row r="44" spans="2:11" s="1" customFormat="1" ht="14.25" customHeight="1">
      <c r="B44" s="39"/>
      <c r="C44" s="35" t="s">
        <v>882</v>
      </c>
      <c r="D44" s="40"/>
      <c r="E44" s="40"/>
      <c r="F44" s="40"/>
      <c r="G44" s="40"/>
      <c r="H44" s="40"/>
      <c r="I44" s="115"/>
      <c r="J44" s="40"/>
      <c r="K44" s="43"/>
    </row>
    <row r="45" spans="2:11" s="1" customFormat="1" ht="16.5" customHeight="1">
      <c r="B45" s="39"/>
      <c r="C45" s="40"/>
      <c r="D45" s="40"/>
      <c r="E45" s="355" t="str">
        <f>E7</f>
        <v>Cafourkova - Praha 8</v>
      </c>
      <c r="F45" s="356"/>
      <c r="G45" s="356"/>
      <c r="H45" s="356"/>
      <c r="I45" s="115"/>
      <c r="J45" s="40"/>
      <c r="K45" s="43"/>
    </row>
    <row r="46" spans="2:11" s="1" customFormat="1" ht="14.25" customHeight="1">
      <c r="B46" s="39"/>
      <c r="C46" s="35" t="s">
        <v>959</v>
      </c>
      <c r="D46" s="40"/>
      <c r="E46" s="40"/>
      <c r="F46" s="40"/>
      <c r="G46" s="40"/>
      <c r="H46" s="40"/>
      <c r="I46" s="115"/>
      <c r="J46" s="40"/>
      <c r="K46" s="43"/>
    </row>
    <row r="47" spans="2:11" s="1" customFormat="1" ht="17.25" customHeight="1">
      <c r="B47" s="39"/>
      <c r="C47" s="40"/>
      <c r="D47" s="40"/>
      <c r="E47" s="357" t="str">
        <f>E9</f>
        <v>SO 100 -  Komunikace a zpevněné plochy</v>
      </c>
      <c r="F47" s="358"/>
      <c r="G47" s="358"/>
      <c r="H47" s="358"/>
      <c r="I47" s="115"/>
      <c r="J47" s="40"/>
      <c r="K47" s="43"/>
    </row>
    <row r="48" spans="2:11" s="1" customFormat="1" ht="6.75" customHeight="1">
      <c r="B48" s="39"/>
      <c r="C48" s="40"/>
      <c r="D48" s="40"/>
      <c r="E48" s="40"/>
      <c r="F48" s="40"/>
      <c r="G48" s="40"/>
      <c r="H48" s="40"/>
      <c r="I48" s="115"/>
      <c r="J48" s="40"/>
      <c r="K48" s="43"/>
    </row>
    <row r="49" spans="2:11" s="1" customFormat="1" ht="18" customHeight="1">
      <c r="B49" s="39"/>
      <c r="C49" s="35" t="s">
        <v>887</v>
      </c>
      <c r="D49" s="40"/>
      <c r="E49" s="40"/>
      <c r="F49" s="33" t="str">
        <f>F12</f>
        <v>Praha 8, Bohnice</v>
      </c>
      <c r="G49" s="40"/>
      <c r="H49" s="40"/>
      <c r="I49" s="116" t="s">
        <v>889</v>
      </c>
      <c r="J49" s="117" t="str">
        <f>IF(J12="","",J12)</f>
        <v>16. 11. 2017</v>
      </c>
      <c r="K49" s="43"/>
    </row>
    <row r="50" spans="2:11" s="1" customFormat="1" ht="6.75" customHeight="1">
      <c r="B50" s="39"/>
      <c r="C50" s="40"/>
      <c r="D50" s="40"/>
      <c r="E50" s="40"/>
      <c r="F50" s="40"/>
      <c r="G50" s="40"/>
      <c r="H50" s="40"/>
      <c r="I50" s="115"/>
      <c r="J50" s="40"/>
      <c r="K50" s="43"/>
    </row>
    <row r="51" spans="2:11" s="1" customFormat="1" ht="15">
      <c r="B51" s="39"/>
      <c r="C51" s="35" t="s">
        <v>891</v>
      </c>
      <c r="D51" s="40"/>
      <c r="E51" s="40"/>
      <c r="F51" s="33" t="str">
        <f>E15</f>
        <v>TSK Praha  a.s.</v>
      </c>
      <c r="G51" s="40"/>
      <c r="H51" s="40"/>
      <c r="I51" s="116" t="s">
        <v>897</v>
      </c>
      <c r="J51" s="327" t="str">
        <f>E21</f>
        <v> </v>
      </c>
      <c r="K51" s="43"/>
    </row>
    <row r="52" spans="2:11" s="1" customFormat="1" ht="14.25" customHeight="1">
      <c r="B52" s="39"/>
      <c r="C52" s="35" t="s">
        <v>895</v>
      </c>
      <c r="D52" s="40"/>
      <c r="E52" s="40"/>
      <c r="F52" s="33">
        <f>IF(E18="","",E18)</f>
      </c>
      <c r="G52" s="40"/>
      <c r="H52" s="40"/>
      <c r="I52" s="115"/>
      <c r="J52" s="359"/>
      <c r="K52" s="43"/>
    </row>
    <row r="53" spans="2:11" s="1" customFormat="1" ht="9.75" customHeight="1">
      <c r="B53" s="39"/>
      <c r="C53" s="40"/>
      <c r="D53" s="40"/>
      <c r="E53" s="40"/>
      <c r="F53" s="40"/>
      <c r="G53" s="40"/>
      <c r="H53" s="40"/>
      <c r="I53" s="115"/>
      <c r="J53" s="40"/>
      <c r="K53" s="43"/>
    </row>
    <row r="54" spans="2:11" s="1" customFormat="1" ht="29.25" customHeight="1">
      <c r="B54" s="39"/>
      <c r="C54" s="138" t="s">
        <v>962</v>
      </c>
      <c r="D54" s="49"/>
      <c r="E54" s="49"/>
      <c r="F54" s="49"/>
      <c r="G54" s="49"/>
      <c r="H54" s="49"/>
      <c r="I54" s="139"/>
      <c r="J54" s="140" t="s">
        <v>963</v>
      </c>
      <c r="K54" s="53"/>
    </row>
    <row r="55" spans="2:11" s="1" customFormat="1" ht="9.75" customHeight="1">
      <c r="B55" s="39"/>
      <c r="C55" s="40"/>
      <c r="D55" s="40"/>
      <c r="E55" s="40"/>
      <c r="F55" s="40"/>
      <c r="G55" s="40"/>
      <c r="H55" s="40"/>
      <c r="I55" s="115"/>
      <c r="J55" s="40"/>
      <c r="K55" s="43"/>
    </row>
    <row r="56" spans="2:47" s="1" customFormat="1" ht="29.25" customHeight="1">
      <c r="B56" s="39"/>
      <c r="C56" s="141" t="s">
        <v>964</v>
      </c>
      <c r="D56" s="40"/>
      <c r="E56" s="40"/>
      <c r="F56" s="40"/>
      <c r="G56" s="40"/>
      <c r="H56" s="40"/>
      <c r="I56" s="115"/>
      <c r="J56" s="125">
        <f>J85</f>
        <v>0</v>
      </c>
      <c r="K56" s="43"/>
      <c r="AU56" s="22" t="s">
        <v>965</v>
      </c>
    </row>
    <row r="57" spans="2:11" s="7" customFormat="1" ht="24.75" customHeight="1">
      <c r="B57" s="142"/>
      <c r="C57" s="143"/>
      <c r="D57" s="144" t="s">
        <v>966</v>
      </c>
      <c r="E57" s="145"/>
      <c r="F57" s="145"/>
      <c r="G57" s="145"/>
      <c r="H57" s="145"/>
      <c r="I57" s="146"/>
      <c r="J57" s="147">
        <f>J86</f>
        <v>0</v>
      </c>
      <c r="K57" s="148"/>
    </row>
    <row r="58" spans="2:11" s="8" customFormat="1" ht="19.5" customHeight="1">
      <c r="B58" s="149"/>
      <c r="C58" s="150"/>
      <c r="D58" s="151" t="s">
        <v>967</v>
      </c>
      <c r="E58" s="152"/>
      <c r="F58" s="152"/>
      <c r="G58" s="152"/>
      <c r="H58" s="152"/>
      <c r="I58" s="153"/>
      <c r="J58" s="154">
        <f>J87</f>
        <v>0</v>
      </c>
      <c r="K58" s="155"/>
    </row>
    <row r="59" spans="2:11" s="8" customFormat="1" ht="19.5" customHeight="1">
      <c r="B59" s="149"/>
      <c r="C59" s="150"/>
      <c r="D59" s="151" t="s">
        <v>968</v>
      </c>
      <c r="E59" s="152"/>
      <c r="F59" s="152"/>
      <c r="G59" s="152"/>
      <c r="H59" s="152"/>
      <c r="I59" s="153"/>
      <c r="J59" s="154">
        <f>J154</f>
        <v>0</v>
      </c>
      <c r="K59" s="155"/>
    </row>
    <row r="60" spans="2:11" s="8" customFormat="1" ht="19.5" customHeight="1">
      <c r="B60" s="149"/>
      <c r="C60" s="150"/>
      <c r="D60" s="151" t="s">
        <v>969</v>
      </c>
      <c r="E60" s="152"/>
      <c r="F60" s="152"/>
      <c r="G60" s="152"/>
      <c r="H60" s="152"/>
      <c r="I60" s="153"/>
      <c r="J60" s="154">
        <f>J165</f>
        <v>0</v>
      </c>
      <c r="K60" s="155"/>
    </row>
    <row r="61" spans="2:11" s="8" customFormat="1" ht="19.5" customHeight="1">
      <c r="B61" s="149"/>
      <c r="C61" s="150"/>
      <c r="D61" s="151" t="s">
        <v>970</v>
      </c>
      <c r="E61" s="152"/>
      <c r="F61" s="152"/>
      <c r="G61" s="152"/>
      <c r="H61" s="152"/>
      <c r="I61" s="153"/>
      <c r="J61" s="154">
        <f>J223</f>
        <v>0</v>
      </c>
      <c r="K61" s="155"/>
    </row>
    <row r="62" spans="2:11" s="8" customFormat="1" ht="19.5" customHeight="1">
      <c r="B62" s="149"/>
      <c r="C62" s="150"/>
      <c r="D62" s="151" t="s">
        <v>971</v>
      </c>
      <c r="E62" s="152"/>
      <c r="F62" s="152"/>
      <c r="G62" s="152"/>
      <c r="H62" s="152"/>
      <c r="I62" s="153"/>
      <c r="J62" s="154">
        <f>J292</f>
        <v>0</v>
      </c>
      <c r="K62" s="155"/>
    </row>
    <row r="63" spans="2:11" s="8" customFormat="1" ht="19.5" customHeight="1">
      <c r="B63" s="149"/>
      <c r="C63" s="150"/>
      <c r="D63" s="151" t="s">
        <v>972</v>
      </c>
      <c r="E63" s="152"/>
      <c r="F63" s="152"/>
      <c r="G63" s="152"/>
      <c r="H63" s="152"/>
      <c r="I63" s="153"/>
      <c r="J63" s="154">
        <f>J321</f>
        <v>0</v>
      </c>
      <c r="K63" s="155"/>
    </row>
    <row r="64" spans="2:11" s="7" customFormat="1" ht="24.75" customHeight="1">
      <c r="B64" s="142"/>
      <c r="C64" s="143"/>
      <c r="D64" s="144" t="s">
        <v>973</v>
      </c>
      <c r="E64" s="145"/>
      <c r="F64" s="145"/>
      <c r="G64" s="145"/>
      <c r="H64" s="145"/>
      <c r="I64" s="146"/>
      <c r="J64" s="147">
        <f>J324</f>
        <v>0</v>
      </c>
      <c r="K64" s="148"/>
    </row>
    <row r="65" spans="2:11" s="8" customFormat="1" ht="19.5" customHeight="1">
      <c r="B65" s="149"/>
      <c r="C65" s="150"/>
      <c r="D65" s="151" t="s">
        <v>974</v>
      </c>
      <c r="E65" s="152"/>
      <c r="F65" s="152"/>
      <c r="G65" s="152"/>
      <c r="H65" s="152"/>
      <c r="I65" s="153"/>
      <c r="J65" s="154">
        <f>J325</f>
        <v>0</v>
      </c>
      <c r="K65" s="155"/>
    </row>
    <row r="66" spans="2:11" s="1" customFormat="1" ht="21.75" customHeight="1">
      <c r="B66" s="39"/>
      <c r="C66" s="40"/>
      <c r="D66" s="40"/>
      <c r="E66" s="40"/>
      <c r="F66" s="40"/>
      <c r="G66" s="40"/>
      <c r="H66" s="40"/>
      <c r="I66" s="115"/>
      <c r="J66" s="40"/>
      <c r="K66" s="43"/>
    </row>
    <row r="67" spans="2:11" s="1" customFormat="1" ht="6.75" customHeight="1">
      <c r="B67" s="54"/>
      <c r="C67" s="55"/>
      <c r="D67" s="55"/>
      <c r="E67" s="55"/>
      <c r="F67" s="55"/>
      <c r="G67" s="55"/>
      <c r="H67" s="55"/>
      <c r="I67" s="133"/>
      <c r="J67" s="55"/>
      <c r="K67" s="56"/>
    </row>
    <row r="71" spans="2:12" s="1" customFormat="1" ht="6.75" customHeight="1">
      <c r="B71" s="57"/>
      <c r="C71" s="58"/>
      <c r="D71" s="58"/>
      <c r="E71" s="58"/>
      <c r="F71" s="58"/>
      <c r="G71" s="58"/>
      <c r="H71" s="58"/>
      <c r="I71" s="136"/>
      <c r="J71" s="58"/>
      <c r="K71" s="58"/>
      <c r="L71" s="59"/>
    </row>
    <row r="72" spans="2:12" s="1" customFormat="1" ht="36.75" customHeight="1">
      <c r="B72" s="39"/>
      <c r="C72" s="60" t="s">
        <v>975</v>
      </c>
      <c r="D72" s="61"/>
      <c r="E72" s="61"/>
      <c r="F72" s="61"/>
      <c r="G72" s="61"/>
      <c r="H72" s="61"/>
      <c r="I72" s="156"/>
      <c r="J72" s="61"/>
      <c r="K72" s="61"/>
      <c r="L72" s="59"/>
    </row>
    <row r="73" spans="2:12" s="1" customFormat="1" ht="6.75" customHeight="1">
      <c r="B73" s="39"/>
      <c r="C73" s="61"/>
      <c r="D73" s="61"/>
      <c r="E73" s="61"/>
      <c r="F73" s="61"/>
      <c r="G73" s="61"/>
      <c r="H73" s="61"/>
      <c r="I73" s="156"/>
      <c r="J73" s="61"/>
      <c r="K73" s="61"/>
      <c r="L73" s="59"/>
    </row>
    <row r="74" spans="2:12" s="1" customFormat="1" ht="14.25" customHeight="1">
      <c r="B74" s="39"/>
      <c r="C74" s="63" t="s">
        <v>882</v>
      </c>
      <c r="D74" s="61"/>
      <c r="E74" s="61"/>
      <c r="F74" s="61"/>
      <c r="G74" s="61"/>
      <c r="H74" s="61"/>
      <c r="I74" s="156"/>
      <c r="J74" s="61"/>
      <c r="K74" s="61"/>
      <c r="L74" s="59"/>
    </row>
    <row r="75" spans="2:12" s="1" customFormat="1" ht="16.5" customHeight="1">
      <c r="B75" s="39"/>
      <c r="C75" s="61"/>
      <c r="D75" s="61"/>
      <c r="E75" s="360" t="str">
        <f>E7</f>
        <v>Cafourkova - Praha 8</v>
      </c>
      <c r="F75" s="361"/>
      <c r="G75" s="361"/>
      <c r="H75" s="361"/>
      <c r="I75" s="156"/>
      <c r="J75" s="61"/>
      <c r="K75" s="61"/>
      <c r="L75" s="59"/>
    </row>
    <row r="76" spans="2:12" s="1" customFormat="1" ht="14.25" customHeight="1">
      <c r="B76" s="39"/>
      <c r="C76" s="63" t="s">
        <v>959</v>
      </c>
      <c r="D76" s="61"/>
      <c r="E76" s="61"/>
      <c r="F76" s="61"/>
      <c r="G76" s="61"/>
      <c r="H76" s="61"/>
      <c r="I76" s="156"/>
      <c r="J76" s="61"/>
      <c r="K76" s="61"/>
      <c r="L76" s="59"/>
    </row>
    <row r="77" spans="2:12" s="1" customFormat="1" ht="17.25" customHeight="1">
      <c r="B77" s="39"/>
      <c r="C77" s="61"/>
      <c r="D77" s="61"/>
      <c r="E77" s="339" t="str">
        <f>E9</f>
        <v>SO 100 -  Komunikace a zpevněné plochy</v>
      </c>
      <c r="F77" s="362"/>
      <c r="G77" s="362"/>
      <c r="H77" s="362"/>
      <c r="I77" s="156"/>
      <c r="J77" s="61"/>
      <c r="K77" s="61"/>
      <c r="L77" s="59"/>
    </row>
    <row r="78" spans="2:12" s="1" customFormat="1" ht="6.75" customHeight="1">
      <c r="B78" s="39"/>
      <c r="C78" s="61"/>
      <c r="D78" s="61"/>
      <c r="E78" s="61"/>
      <c r="F78" s="61"/>
      <c r="G78" s="61"/>
      <c r="H78" s="61"/>
      <c r="I78" s="156"/>
      <c r="J78" s="61"/>
      <c r="K78" s="61"/>
      <c r="L78" s="59"/>
    </row>
    <row r="79" spans="2:12" s="1" customFormat="1" ht="18" customHeight="1">
      <c r="B79" s="39"/>
      <c r="C79" s="63" t="s">
        <v>887</v>
      </c>
      <c r="D79" s="61"/>
      <c r="E79" s="61"/>
      <c r="F79" s="157" t="str">
        <f>F12</f>
        <v>Praha 8, Bohnice</v>
      </c>
      <c r="G79" s="61"/>
      <c r="H79" s="61"/>
      <c r="I79" s="158" t="s">
        <v>889</v>
      </c>
      <c r="J79" s="71" t="str">
        <f>IF(J12="","",J12)</f>
        <v>16. 11. 2017</v>
      </c>
      <c r="K79" s="61"/>
      <c r="L79" s="59"/>
    </row>
    <row r="80" spans="2:12" s="1" customFormat="1" ht="6.75" customHeight="1">
      <c r="B80" s="39"/>
      <c r="C80" s="61"/>
      <c r="D80" s="61"/>
      <c r="E80" s="61"/>
      <c r="F80" s="61"/>
      <c r="G80" s="61"/>
      <c r="H80" s="61"/>
      <c r="I80" s="156"/>
      <c r="J80" s="61"/>
      <c r="K80" s="61"/>
      <c r="L80" s="59"/>
    </row>
    <row r="81" spans="2:12" s="1" customFormat="1" ht="15">
      <c r="B81" s="39"/>
      <c r="C81" s="63" t="s">
        <v>891</v>
      </c>
      <c r="D81" s="61"/>
      <c r="E81" s="61"/>
      <c r="F81" s="157" t="str">
        <f>E15</f>
        <v>TSK Praha  a.s.</v>
      </c>
      <c r="G81" s="61"/>
      <c r="H81" s="61"/>
      <c r="I81" s="158" t="s">
        <v>897</v>
      </c>
      <c r="J81" s="157" t="str">
        <f>E21</f>
        <v> </v>
      </c>
      <c r="K81" s="61"/>
      <c r="L81" s="59"/>
    </row>
    <row r="82" spans="2:12" s="1" customFormat="1" ht="14.25" customHeight="1">
      <c r="B82" s="39"/>
      <c r="C82" s="63" t="s">
        <v>895</v>
      </c>
      <c r="D82" s="61"/>
      <c r="E82" s="61"/>
      <c r="F82" s="157">
        <f>IF(E18="","",E18)</f>
      </c>
      <c r="G82" s="61"/>
      <c r="H82" s="61"/>
      <c r="I82" s="156"/>
      <c r="J82" s="61"/>
      <c r="K82" s="61"/>
      <c r="L82" s="59"/>
    </row>
    <row r="83" spans="2:12" s="1" customFormat="1" ht="9.75" customHeight="1">
      <c r="B83" s="39"/>
      <c r="C83" s="61"/>
      <c r="D83" s="61"/>
      <c r="E83" s="61"/>
      <c r="F83" s="61"/>
      <c r="G83" s="61"/>
      <c r="H83" s="61"/>
      <c r="I83" s="156"/>
      <c r="J83" s="61"/>
      <c r="K83" s="61"/>
      <c r="L83" s="59"/>
    </row>
    <row r="84" spans="2:20" s="9" customFormat="1" ht="29.25" customHeight="1">
      <c r="B84" s="159"/>
      <c r="C84" s="160" t="s">
        <v>976</v>
      </c>
      <c r="D84" s="161" t="s">
        <v>921</v>
      </c>
      <c r="E84" s="161" t="s">
        <v>917</v>
      </c>
      <c r="F84" s="161" t="s">
        <v>977</v>
      </c>
      <c r="G84" s="161" t="s">
        <v>978</v>
      </c>
      <c r="H84" s="161" t="s">
        <v>979</v>
      </c>
      <c r="I84" s="162" t="s">
        <v>980</v>
      </c>
      <c r="J84" s="161" t="s">
        <v>963</v>
      </c>
      <c r="K84" s="163" t="s">
        <v>981</v>
      </c>
      <c r="L84" s="164"/>
      <c r="M84" s="78" t="s">
        <v>982</v>
      </c>
      <c r="N84" s="79" t="s">
        <v>906</v>
      </c>
      <c r="O84" s="79" t="s">
        <v>983</v>
      </c>
      <c r="P84" s="79" t="s">
        <v>984</v>
      </c>
      <c r="Q84" s="79" t="s">
        <v>985</v>
      </c>
      <c r="R84" s="79" t="s">
        <v>986</v>
      </c>
      <c r="S84" s="79" t="s">
        <v>987</v>
      </c>
      <c r="T84" s="80" t="s">
        <v>988</v>
      </c>
    </row>
    <row r="85" spans="2:63" s="1" customFormat="1" ht="29.25" customHeight="1">
      <c r="B85" s="39"/>
      <c r="C85" s="84" t="s">
        <v>964</v>
      </c>
      <c r="D85" s="61"/>
      <c r="E85" s="61"/>
      <c r="F85" s="61"/>
      <c r="G85" s="61"/>
      <c r="H85" s="61"/>
      <c r="I85" s="156"/>
      <c r="J85" s="165">
        <f>BK85</f>
        <v>0</v>
      </c>
      <c r="K85" s="61"/>
      <c r="L85" s="59"/>
      <c r="M85" s="81"/>
      <c r="N85" s="82"/>
      <c r="O85" s="82"/>
      <c r="P85" s="166">
        <f>P86+P324</f>
        <v>0</v>
      </c>
      <c r="Q85" s="82"/>
      <c r="R85" s="166">
        <f>R86+R324</f>
        <v>918.4483679</v>
      </c>
      <c r="S85" s="82"/>
      <c r="T85" s="167">
        <f>T86+T324</f>
        <v>2735.051</v>
      </c>
      <c r="AT85" s="22" t="s">
        <v>935</v>
      </c>
      <c r="AU85" s="22" t="s">
        <v>965</v>
      </c>
      <c r="BK85" s="168">
        <f>BK86+BK324</f>
        <v>0</v>
      </c>
    </row>
    <row r="86" spans="2:63" s="10" customFormat="1" ht="36.75" customHeight="1">
      <c r="B86" s="169"/>
      <c r="C86" s="170"/>
      <c r="D86" s="171" t="s">
        <v>935</v>
      </c>
      <c r="E86" s="172" t="s">
        <v>989</v>
      </c>
      <c r="F86" s="172" t="s">
        <v>990</v>
      </c>
      <c r="G86" s="170"/>
      <c r="H86" s="170"/>
      <c r="I86" s="173"/>
      <c r="J86" s="174">
        <f>BK86</f>
        <v>0</v>
      </c>
      <c r="K86" s="170"/>
      <c r="L86" s="175"/>
      <c r="M86" s="176"/>
      <c r="N86" s="177"/>
      <c r="O86" s="177"/>
      <c r="P86" s="178">
        <f>P87+P154+P165+P223+P292+P321</f>
        <v>0</v>
      </c>
      <c r="Q86" s="177"/>
      <c r="R86" s="178">
        <f>R87+R154+R165+R223+R292+R321</f>
        <v>918.2964759</v>
      </c>
      <c r="S86" s="177"/>
      <c r="T86" s="179">
        <f>T87+T154+T165+T223+T292+T321</f>
        <v>2735.051</v>
      </c>
      <c r="AR86" s="180" t="s">
        <v>944</v>
      </c>
      <c r="AT86" s="181" t="s">
        <v>935</v>
      </c>
      <c r="AU86" s="181" t="s">
        <v>936</v>
      </c>
      <c r="AY86" s="180" t="s">
        <v>991</v>
      </c>
      <c r="BK86" s="182">
        <f>BK87+BK154+BK165+BK223+BK292+BK321</f>
        <v>0</v>
      </c>
    </row>
    <row r="87" spans="2:63" s="10" customFormat="1" ht="19.5" customHeight="1">
      <c r="B87" s="169"/>
      <c r="C87" s="170"/>
      <c r="D87" s="171" t="s">
        <v>935</v>
      </c>
      <c r="E87" s="183" t="s">
        <v>944</v>
      </c>
      <c r="F87" s="183" t="s">
        <v>992</v>
      </c>
      <c r="G87" s="170"/>
      <c r="H87" s="170"/>
      <c r="I87" s="173"/>
      <c r="J87" s="184">
        <f>BK87</f>
        <v>0</v>
      </c>
      <c r="K87" s="170"/>
      <c r="L87" s="175"/>
      <c r="M87" s="176"/>
      <c r="N87" s="177"/>
      <c r="O87" s="177"/>
      <c r="P87" s="178">
        <f>SUM(P88:P153)</f>
        <v>0</v>
      </c>
      <c r="Q87" s="177"/>
      <c r="R87" s="178">
        <f>SUM(R88:R153)</f>
        <v>340.602415</v>
      </c>
      <c r="S87" s="177"/>
      <c r="T87" s="179">
        <f>SUM(T88:T153)</f>
        <v>2732.971</v>
      </c>
      <c r="AR87" s="180" t="s">
        <v>944</v>
      </c>
      <c r="AT87" s="181" t="s">
        <v>935</v>
      </c>
      <c r="AU87" s="181" t="s">
        <v>944</v>
      </c>
      <c r="AY87" s="180" t="s">
        <v>991</v>
      </c>
      <c r="BK87" s="182">
        <f>SUM(BK88:BK153)</f>
        <v>0</v>
      </c>
    </row>
    <row r="88" spans="2:65" s="1" customFormat="1" ht="16.5" customHeight="1">
      <c r="B88" s="39"/>
      <c r="C88" s="185" t="s">
        <v>944</v>
      </c>
      <c r="D88" s="185" t="s">
        <v>993</v>
      </c>
      <c r="E88" s="186" t="s">
        <v>994</v>
      </c>
      <c r="F88" s="187" t="s">
        <v>995</v>
      </c>
      <c r="G88" s="188" t="s">
        <v>996</v>
      </c>
      <c r="H88" s="189">
        <v>0.61</v>
      </c>
      <c r="I88" s="190"/>
      <c r="J88" s="191">
        <f>ROUND(I88*H88,2)</f>
        <v>0</v>
      </c>
      <c r="K88" s="187" t="s">
        <v>997</v>
      </c>
      <c r="L88" s="59"/>
      <c r="M88" s="192" t="s">
        <v>885</v>
      </c>
      <c r="N88" s="193" t="s">
        <v>907</v>
      </c>
      <c r="O88" s="40"/>
      <c r="P88" s="194">
        <f>O88*H88</f>
        <v>0</v>
      </c>
      <c r="Q88" s="194">
        <v>0</v>
      </c>
      <c r="R88" s="194">
        <f>Q88*H88</f>
        <v>0</v>
      </c>
      <c r="S88" s="194">
        <v>0</v>
      </c>
      <c r="T88" s="195">
        <f>S88*H88</f>
        <v>0</v>
      </c>
      <c r="AR88" s="22" t="s">
        <v>998</v>
      </c>
      <c r="AT88" s="22" t="s">
        <v>993</v>
      </c>
      <c r="AU88" s="22" t="s">
        <v>946</v>
      </c>
      <c r="AY88" s="22" t="s">
        <v>991</v>
      </c>
      <c r="BE88" s="196">
        <f>IF(N88="základní",J88,0)</f>
        <v>0</v>
      </c>
      <c r="BF88" s="196">
        <f>IF(N88="snížená",J88,0)</f>
        <v>0</v>
      </c>
      <c r="BG88" s="196">
        <f>IF(N88="zákl. přenesená",J88,0)</f>
        <v>0</v>
      </c>
      <c r="BH88" s="196">
        <f>IF(N88="sníž. přenesená",J88,0)</f>
        <v>0</v>
      </c>
      <c r="BI88" s="196">
        <f>IF(N88="nulová",J88,0)</f>
        <v>0</v>
      </c>
      <c r="BJ88" s="22" t="s">
        <v>944</v>
      </c>
      <c r="BK88" s="196">
        <f>ROUND(I88*H88,2)</f>
        <v>0</v>
      </c>
      <c r="BL88" s="22" t="s">
        <v>998</v>
      </c>
      <c r="BM88" s="22" t="s">
        <v>999</v>
      </c>
    </row>
    <row r="89" spans="2:47" s="1" customFormat="1" ht="94.5">
      <c r="B89" s="39"/>
      <c r="C89" s="61"/>
      <c r="D89" s="197" t="s">
        <v>1000</v>
      </c>
      <c r="E89" s="61"/>
      <c r="F89" s="198" t="s">
        <v>1001</v>
      </c>
      <c r="G89" s="61"/>
      <c r="H89" s="61"/>
      <c r="I89" s="156"/>
      <c r="J89" s="61"/>
      <c r="K89" s="61"/>
      <c r="L89" s="59"/>
      <c r="M89" s="199"/>
      <c r="N89" s="40"/>
      <c r="O89" s="40"/>
      <c r="P89" s="40"/>
      <c r="Q89" s="40"/>
      <c r="R89" s="40"/>
      <c r="S89" s="40"/>
      <c r="T89" s="76"/>
      <c r="AT89" s="22" t="s">
        <v>1000</v>
      </c>
      <c r="AU89" s="22" t="s">
        <v>946</v>
      </c>
    </row>
    <row r="90" spans="2:51" s="11" customFormat="1" ht="13.5">
      <c r="B90" s="200"/>
      <c r="C90" s="201"/>
      <c r="D90" s="197" t="s">
        <v>1002</v>
      </c>
      <c r="E90" s="202" t="s">
        <v>885</v>
      </c>
      <c r="F90" s="203" t="s">
        <v>1003</v>
      </c>
      <c r="G90" s="201"/>
      <c r="H90" s="204">
        <v>0.61</v>
      </c>
      <c r="I90" s="205"/>
      <c r="J90" s="201"/>
      <c r="K90" s="201"/>
      <c r="L90" s="206"/>
      <c r="M90" s="207"/>
      <c r="N90" s="208"/>
      <c r="O90" s="208"/>
      <c r="P90" s="208"/>
      <c r="Q90" s="208"/>
      <c r="R90" s="208"/>
      <c r="S90" s="208"/>
      <c r="T90" s="209"/>
      <c r="AT90" s="210" t="s">
        <v>1002</v>
      </c>
      <c r="AU90" s="210" t="s">
        <v>946</v>
      </c>
      <c r="AV90" s="11" t="s">
        <v>946</v>
      </c>
      <c r="AW90" s="11" t="s">
        <v>899</v>
      </c>
      <c r="AX90" s="11" t="s">
        <v>936</v>
      </c>
      <c r="AY90" s="210" t="s">
        <v>991</v>
      </c>
    </row>
    <row r="91" spans="2:51" s="12" customFormat="1" ht="13.5">
      <c r="B91" s="211"/>
      <c r="C91" s="212"/>
      <c r="D91" s="197" t="s">
        <v>1002</v>
      </c>
      <c r="E91" s="213" t="s">
        <v>885</v>
      </c>
      <c r="F91" s="214" t="s">
        <v>1004</v>
      </c>
      <c r="G91" s="212"/>
      <c r="H91" s="215">
        <v>0.61</v>
      </c>
      <c r="I91" s="216"/>
      <c r="J91" s="212"/>
      <c r="K91" s="212"/>
      <c r="L91" s="217"/>
      <c r="M91" s="218"/>
      <c r="N91" s="219"/>
      <c r="O91" s="219"/>
      <c r="P91" s="219"/>
      <c r="Q91" s="219"/>
      <c r="R91" s="219"/>
      <c r="S91" s="219"/>
      <c r="T91" s="220"/>
      <c r="AT91" s="221" t="s">
        <v>1002</v>
      </c>
      <c r="AU91" s="221" t="s">
        <v>946</v>
      </c>
      <c r="AV91" s="12" t="s">
        <v>998</v>
      </c>
      <c r="AW91" s="12" t="s">
        <v>899</v>
      </c>
      <c r="AX91" s="12" t="s">
        <v>944</v>
      </c>
      <c r="AY91" s="221" t="s">
        <v>991</v>
      </c>
    </row>
    <row r="92" spans="2:65" s="1" customFormat="1" ht="25.5" customHeight="1">
      <c r="B92" s="39"/>
      <c r="C92" s="185" t="s">
        <v>946</v>
      </c>
      <c r="D92" s="185" t="s">
        <v>993</v>
      </c>
      <c r="E92" s="186" t="s">
        <v>1005</v>
      </c>
      <c r="F92" s="187" t="s">
        <v>1006</v>
      </c>
      <c r="G92" s="188" t="s">
        <v>1007</v>
      </c>
      <c r="H92" s="189">
        <v>55</v>
      </c>
      <c r="I92" s="190"/>
      <c r="J92" s="191">
        <f>ROUND(I92*H92,2)</f>
        <v>0</v>
      </c>
      <c r="K92" s="187" t="s">
        <v>997</v>
      </c>
      <c r="L92" s="59"/>
      <c r="M92" s="192" t="s">
        <v>885</v>
      </c>
      <c r="N92" s="193" t="s">
        <v>907</v>
      </c>
      <c r="O92" s="40"/>
      <c r="P92" s="194">
        <f>O92*H92</f>
        <v>0</v>
      </c>
      <c r="Q92" s="194">
        <v>0</v>
      </c>
      <c r="R92" s="194">
        <f>Q92*H92</f>
        <v>0</v>
      </c>
      <c r="S92" s="194">
        <v>0</v>
      </c>
      <c r="T92" s="195">
        <f>S92*H92</f>
        <v>0</v>
      </c>
      <c r="AR92" s="22" t="s">
        <v>998</v>
      </c>
      <c r="AT92" s="22" t="s">
        <v>993</v>
      </c>
      <c r="AU92" s="22" t="s">
        <v>946</v>
      </c>
      <c r="AY92" s="22" t="s">
        <v>991</v>
      </c>
      <c r="BE92" s="196">
        <f>IF(N92="základní",J92,0)</f>
        <v>0</v>
      </c>
      <c r="BF92" s="196">
        <f>IF(N92="snížená",J92,0)</f>
        <v>0</v>
      </c>
      <c r="BG92" s="196">
        <f>IF(N92="zákl. přenesená",J92,0)</f>
        <v>0</v>
      </c>
      <c r="BH92" s="196">
        <f>IF(N92="sníž. přenesená",J92,0)</f>
        <v>0</v>
      </c>
      <c r="BI92" s="196">
        <f>IF(N92="nulová",J92,0)</f>
        <v>0</v>
      </c>
      <c r="BJ92" s="22" t="s">
        <v>944</v>
      </c>
      <c r="BK92" s="196">
        <f>ROUND(I92*H92,2)</f>
        <v>0</v>
      </c>
      <c r="BL92" s="22" t="s">
        <v>998</v>
      </c>
      <c r="BM92" s="22" t="s">
        <v>1008</v>
      </c>
    </row>
    <row r="93" spans="2:47" s="1" customFormat="1" ht="148.5">
      <c r="B93" s="39"/>
      <c r="C93" s="61"/>
      <c r="D93" s="197" t="s">
        <v>1000</v>
      </c>
      <c r="E93" s="61"/>
      <c r="F93" s="198" t="s">
        <v>1009</v>
      </c>
      <c r="G93" s="61"/>
      <c r="H93" s="61"/>
      <c r="I93" s="156"/>
      <c r="J93" s="61"/>
      <c r="K93" s="61"/>
      <c r="L93" s="59"/>
      <c r="M93" s="199"/>
      <c r="N93" s="40"/>
      <c r="O93" s="40"/>
      <c r="P93" s="40"/>
      <c r="Q93" s="40"/>
      <c r="R93" s="40"/>
      <c r="S93" s="40"/>
      <c r="T93" s="76"/>
      <c r="AT93" s="22" t="s">
        <v>1000</v>
      </c>
      <c r="AU93" s="22" t="s">
        <v>946</v>
      </c>
    </row>
    <row r="94" spans="2:65" s="1" customFormat="1" ht="25.5" customHeight="1">
      <c r="B94" s="39"/>
      <c r="C94" s="185" t="s">
        <v>1010</v>
      </c>
      <c r="D94" s="185" t="s">
        <v>993</v>
      </c>
      <c r="E94" s="186" t="s">
        <v>1011</v>
      </c>
      <c r="F94" s="187" t="s">
        <v>1012</v>
      </c>
      <c r="G94" s="188" t="s">
        <v>1013</v>
      </c>
      <c r="H94" s="189">
        <v>4</v>
      </c>
      <c r="I94" s="190"/>
      <c r="J94" s="191">
        <f>ROUND(I94*H94,2)</f>
        <v>0</v>
      </c>
      <c r="K94" s="187" t="s">
        <v>997</v>
      </c>
      <c r="L94" s="59"/>
      <c r="M94" s="192" t="s">
        <v>885</v>
      </c>
      <c r="N94" s="193" t="s">
        <v>907</v>
      </c>
      <c r="O94" s="40"/>
      <c r="P94" s="194">
        <f>O94*H94</f>
        <v>0</v>
      </c>
      <c r="Q94" s="194">
        <v>0</v>
      </c>
      <c r="R94" s="194">
        <f>Q94*H94</f>
        <v>0</v>
      </c>
      <c r="S94" s="194">
        <v>0</v>
      </c>
      <c r="T94" s="195">
        <f>S94*H94</f>
        <v>0</v>
      </c>
      <c r="AR94" s="22" t="s">
        <v>998</v>
      </c>
      <c r="AT94" s="22" t="s">
        <v>993</v>
      </c>
      <c r="AU94" s="22" t="s">
        <v>946</v>
      </c>
      <c r="AY94" s="22" t="s">
        <v>991</v>
      </c>
      <c r="BE94" s="196">
        <f>IF(N94="základní",J94,0)</f>
        <v>0</v>
      </c>
      <c r="BF94" s="196">
        <f>IF(N94="snížená",J94,0)</f>
        <v>0</v>
      </c>
      <c r="BG94" s="196">
        <f>IF(N94="zákl. přenesená",J94,0)</f>
        <v>0</v>
      </c>
      <c r="BH94" s="196">
        <f>IF(N94="sníž. přenesená",J94,0)</f>
        <v>0</v>
      </c>
      <c r="BI94" s="196">
        <f>IF(N94="nulová",J94,0)</f>
        <v>0</v>
      </c>
      <c r="BJ94" s="22" t="s">
        <v>944</v>
      </c>
      <c r="BK94" s="196">
        <f>ROUND(I94*H94,2)</f>
        <v>0</v>
      </c>
      <c r="BL94" s="22" t="s">
        <v>998</v>
      </c>
      <c r="BM94" s="22" t="s">
        <v>1014</v>
      </c>
    </row>
    <row r="95" spans="2:47" s="1" customFormat="1" ht="121.5">
      <c r="B95" s="39"/>
      <c r="C95" s="61"/>
      <c r="D95" s="197" t="s">
        <v>1000</v>
      </c>
      <c r="E95" s="61"/>
      <c r="F95" s="198" t="s">
        <v>1015</v>
      </c>
      <c r="G95" s="61"/>
      <c r="H95" s="61"/>
      <c r="I95" s="156"/>
      <c r="J95" s="61"/>
      <c r="K95" s="61"/>
      <c r="L95" s="59"/>
      <c r="M95" s="199"/>
      <c r="N95" s="40"/>
      <c r="O95" s="40"/>
      <c r="P95" s="40"/>
      <c r="Q95" s="40"/>
      <c r="R95" s="40"/>
      <c r="S95" s="40"/>
      <c r="T95" s="76"/>
      <c r="AT95" s="22" t="s">
        <v>1000</v>
      </c>
      <c r="AU95" s="22" t="s">
        <v>946</v>
      </c>
    </row>
    <row r="96" spans="2:65" s="1" customFormat="1" ht="51" customHeight="1">
      <c r="B96" s="39"/>
      <c r="C96" s="185" t="s">
        <v>998</v>
      </c>
      <c r="D96" s="185" t="s">
        <v>993</v>
      </c>
      <c r="E96" s="186" t="s">
        <v>1016</v>
      </c>
      <c r="F96" s="187" t="s">
        <v>1017</v>
      </c>
      <c r="G96" s="188" t="s">
        <v>1007</v>
      </c>
      <c r="H96" s="189">
        <v>31</v>
      </c>
      <c r="I96" s="190"/>
      <c r="J96" s="191">
        <f>ROUND(I96*H96,2)</f>
        <v>0</v>
      </c>
      <c r="K96" s="187" t="s">
        <v>997</v>
      </c>
      <c r="L96" s="59"/>
      <c r="M96" s="192" t="s">
        <v>885</v>
      </c>
      <c r="N96" s="193" t="s">
        <v>907</v>
      </c>
      <c r="O96" s="40"/>
      <c r="P96" s="194">
        <f>O96*H96</f>
        <v>0</v>
      </c>
      <c r="Q96" s="194">
        <v>0</v>
      </c>
      <c r="R96" s="194">
        <f>Q96*H96</f>
        <v>0</v>
      </c>
      <c r="S96" s="194">
        <v>0.29</v>
      </c>
      <c r="T96" s="195">
        <f>S96*H96</f>
        <v>8.99</v>
      </c>
      <c r="AR96" s="22" t="s">
        <v>998</v>
      </c>
      <c r="AT96" s="22" t="s">
        <v>993</v>
      </c>
      <c r="AU96" s="22" t="s">
        <v>946</v>
      </c>
      <c r="AY96" s="22" t="s">
        <v>991</v>
      </c>
      <c r="BE96" s="196">
        <f>IF(N96="základní",J96,0)</f>
        <v>0</v>
      </c>
      <c r="BF96" s="196">
        <f>IF(N96="snížená",J96,0)</f>
        <v>0</v>
      </c>
      <c r="BG96" s="196">
        <f>IF(N96="zákl. přenesená",J96,0)</f>
        <v>0</v>
      </c>
      <c r="BH96" s="196">
        <f>IF(N96="sníž. přenesená",J96,0)</f>
        <v>0</v>
      </c>
      <c r="BI96" s="196">
        <f>IF(N96="nulová",J96,0)</f>
        <v>0</v>
      </c>
      <c r="BJ96" s="22" t="s">
        <v>944</v>
      </c>
      <c r="BK96" s="196">
        <f>ROUND(I96*H96,2)</f>
        <v>0</v>
      </c>
      <c r="BL96" s="22" t="s">
        <v>998</v>
      </c>
      <c r="BM96" s="22" t="s">
        <v>1018</v>
      </c>
    </row>
    <row r="97" spans="2:47" s="1" customFormat="1" ht="256.5">
      <c r="B97" s="39"/>
      <c r="C97" s="61"/>
      <c r="D97" s="197" t="s">
        <v>1000</v>
      </c>
      <c r="E97" s="61"/>
      <c r="F97" s="198" t="s">
        <v>1019</v>
      </c>
      <c r="G97" s="61"/>
      <c r="H97" s="61"/>
      <c r="I97" s="156"/>
      <c r="J97" s="61"/>
      <c r="K97" s="61"/>
      <c r="L97" s="59"/>
      <c r="M97" s="199"/>
      <c r="N97" s="40"/>
      <c r="O97" s="40"/>
      <c r="P97" s="40"/>
      <c r="Q97" s="40"/>
      <c r="R97" s="40"/>
      <c r="S97" s="40"/>
      <c r="T97" s="76"/>
      <c r="AT97" s="22" t="s">
        <v>1000</v>
      </c>
      <c r="AU97" s="22" t="s">
        <v>946</v>
      </c>
    </row>
    <row r="98" spans="2:51" s="11" customFormat="1" ht="13.5">
      <c r="B98" s="200"/>
      <c r="C98" s="201"/>
      <c r="D98" s="197" t="s">
        <v>1002</v>
      </c>
      <c r="E98" s="202" t="s">
        <v>885</v>
      </c>
      <c r="F98" s="203" t="s">
        <v>1020</v>
      </c>
      <c r="G98" s="201"/>
      <c r="H98" s="204">
        <v>31</v>
      </c>
      <c r="I98" s="205"/>
      <c r="J98" s="201"/>
      <c r="K98" s="201"/>
      <c r="L98" s="206"/>
      <c r="M98" s="207"/>
      <c r="N98" s="208"/>
      <c r="O98" s="208"/>
      <c r="P98" s="208"/>
      <c r="Q98" s="208"/>
      <c r="R98" s="208"/>
      <c r="S98" s="208"/>
      <c r="T98" s="209"/>
      <c r="AT98" s="210" t="s">
        <v>1002</v>
      </c>
      <c r="AU98" s="210" t="s">
        <v>946</v>
      </c>
      <c r="AV98" s="11" t="s">
        <v>946</v>
      </c>
      <c r="AW98" s="11" t="s">
        <v>899</v>
      </c>
      <c r="AX98" s="11" t="s">
        <v>936</v>
      </c>
      <c r="AY98" s="210" t="s">
        <v>991</v>
      </c>
    </row>
    <row r="99" spans="2:51" s="12" customFormat="1" ht="13.5">
      <c r="B99" s="211"/>
      <c r="C99" s="212"/>
      <c r="D99" s="197" t="s">
        <v>1002</v>
      </c>
      <c r="E99" s="213" t="s">
        <v>885</v>
      </c>
      <c r="F99" s="214" t="s">
        <v>1004</v>
      </c>
      <c r="G99" s="212"/>
      <c r="H99" s="215">
        <v>31</v>
      </c>
      <c r="I99" s="216"/>
      <c r="J99" s="212"/>
      <c r="K99" s="212"/>
      <c r="L99" s="217"/>
      <c r="M99" s="218"/>
      <c r="N99" s="219"/>
      <c r="O99" s="219"/>
      <c r="P99" s="219"/>
      <c r="Q99" s="219"/>
      <c r="R99" s="219"/>
      <c r="S99" s="219"/>
      <c r="T99" s="220"/>
      <c r="AT99" s="221" t="s">
        <v>1002</v>
      </c>
      <c r="AU99" s="221" t="s">
        <v>946</v>
      </c>
      <c r="AV99" s="12" t="s">
        <v>998</v>
      </c>
      <c r="AW99" s="12" t="s">
        <v>899</v>
      </c>
      <c r="AX99" s="12" t="s">
        <v>944</v>
      </c>
      <c r="AY99" s="221" t="s">
        <v>991</v>
      </c>
    </row>
    <row r="100" spans="2:65" s="1" customFormat="1" ht="38.25" customHeight="1">
      <c r="B100" s="39"/>
      <c r="C100" s="185" t="s">
        <v>1021</v>
      </c>
      <c r="D100" s="185" t="s">
        <v>993</v>
      </c>
      <c r="E100" s="186" t="s">
        <v>1022</v>
      </c>
      <c r="F100" s="187" t="s">
        <v>1023</v>
      </c>
      <c r="G100" s="188" t="s">
        <v>1007</v>
      </c>
      <c r="H100" s="189">
        <v>31</v>
      </c>
      <c r="I100" s="190"/>
      <c r="J100" s="191">
        <f>ROUND(I100*H100,2)</f>
        <v>0</v>
      </c>
      <c r="K100" s="187" t="s">
        <v>997</v>
      </c>
      <c r="L100" s="59"/>
      <c r="M100" s="192" t="s">
        <v>885</v>
      </c>
      <c r="N100" s="193" t="s">
        <v>907</v>
      </c>
      <c r="O100" s="40"/>
      <c r="P100" s="194">
        <f>O100*H100</f>
        <v>0</v>
      </c>
      <c r="Q100" s="194">
        <v>0</v>
      </c>
      <c r="R100" s="194">
        <f>Q100*H100</f>
        <v>0</v>
      </c>
      <c r="S100" s="194">
        <v>0.22</v>
      </c>
      <c r="T100" s="195">
        <f>S100*H100</f>
        <v>6.82</v>
      </c>
      <c r="AR100" s="22" t="s">
        <v>998</v>
      </c>
      <c r="AT100" s="22" t="s">
        <v>993</v>
      </c>
      <c r="AU100" s="22" t="s">
        <v>946</v>
      </c>
      <c r="AY100" s="22" t="s">
        <v>991</v>
      </c>
      <c r="BE100" s="196">
        <f>IF(N100="základní",J100,0)</f>
        <v>0</v>
      </c>
      <c r="BF100" s="196">
        <f>IF(N100="snížená",J100,0)</f>
        <v>0</v>
      </c>
      <c r="BG100" s="196">
        <f>IF(N100="zákl. přenesená",J100,0)</f>
        <v>0</v>
      </c>
      <c r="BH100" s="196">
        <f>IF(N100="sníž. přenesená",J100,0)</f>
        <v>0</v>
      </c>
      <c r="BI100" s="196">
        <f>IF(N100="nulová",J100,0)</f>
        <v>0</v>
      </c>
      <c r="BJ100" s="22" t="s">
        <v>944</v>
      </c>
      <c r="BK100" s="196">
        <f>ROUND(I100*H100,2)</f>
        <v>0</v>
      </c>
      <c r="BL100" s="22" t="s">
        <v>998</v>
      </c>
      <c r="BM100" s="22" t="s">
        <v>1024</v>
      </c>
    </row>
    <row r="101" spans="2:47" s="1" customFormat="1" ht="256.5">
      <c r="B101" s="39"/>
      <c r="C101" s="61"/>
      <c r="D101" s="197" t="s">
        <v>1000</v>
      </c>
      <c r="E101" s="61"/>
      <c r="F101" s="198" t="s">
        <v>1019</v>
      </c>
      <c r="G101" s="61"/>
      <c r="H101" s="61"/>
      <c r="I101" s="156"/>
      <c r="J101" s="61"/>
      <c r="K101" s="61"/>
      <c r="L101" s="59"/>
      <c r="M101" s="199"/>
      <c r="N101" s="40"/>
      <c r="O101" s="40"/>
      <c r="P101" s="40"/>
      <c r="Q101" s="40"/>
      <c r="R101" s="40"/>
      <c r="S101" s="40"/>
      <c r="T101" s="76"/>
      <c r="AT101" s="22" t="s">
        <v>1000</v>
      </c>
      <c r="AU101" s="22" t="s">
        <v>946</v>
      </c>
    </row>
    <row r="102" spans="2:51" s="11" customFormat="1" ht="13.5">
      <c r="B102" s="200"/>
      <c r="C102" s="201"/>
      <c r="D102" s="197" t="s">
        <v>1002</v>
      </c>
      <c r="E102" s="202" t="s">
        <v>885</v>
      </c>
      <c r="F102" s="203" t="s">
        <v>1025</v>
      </c>
      <c r="G102" s="201"/>
      <c r="H102" s="204">
        <v>31</v>
      </c>
      <c r="I102" s="205"/>
      <c r="J102" s="201"/>
      <c r="K102" s="201"/>
      <c r="L102" s="206"/>
      <c r="M102" s="207"/>
      <c r="N102" s="208"/>
      <c r="O102" s="208"/>
      <c r="P102" s="208"/>
      <c r="Q102" s="208"/>
      <c r="R102" s="208"/>
      <c r="S102" s="208"/>
      <c r="T102" s="209"/>
      <c r="AT102" s="210" t="s">
        <v>1002</v>
      </c>
      <c r="AU102" s="210" t="s">
        <v>946</v>
      </c>
      <c r="AV102" s="11" t="s">
        <v>946</v>
      </c>
      <c r="AW102" s="11" t="s">
        <v>899</v>
      </c>
      <c r="AX102" s="11" t="s">
        <v>936</v>
      </c>
      <c r="AY102" s="210" t="s">
        <v>991</v>
      </c>
    </row>
    <row r="103" spans="2:51" s="12" customFormat="1" ht="13.5">
      <c r="B103" s="211"/>
      <c r="C103" s="212"/>
      <c r="D103" s="197" t="s">
        <v>1002</v>
      </c>
      <c r="E103" s="213" t="s">
        <v>885</v>
      </c>
      <c r="F103" s="214" t="s">
        <v>1004</v>
      </c>
      <c r="G103" s="212"/>
      <c r="H103" s="215">
        <v>31</v>
      </c>
      <c r="I103" s="216"/>
      <c r="J103" s="212"/>
      <c r="K103" s="212"/>
      <c r="L103" s="217"/>
      <c r="M103" s="218"/>
      <c r="N103" s="219"/>
      <c r="O103" s="219"/>
      <c r="P103" s="219"/>
      <c r="Q103" s="219"/>
      <c r="R103" s="219"/>
      <c r="S103" s="219"/>
      <c r="T103" s="220"/>
      <c r="AT103" s="221" t="s">
        <v>1002</v>
      </c>
      <c r="AU103" s="221" t="s">
        <v>946</v>
      </c>
      <c r="AV103" s="12" t="s">
        <v>998</v>
      </c>
      <c r="AW103" s="12" t="s">
        <v>899</v>
      </c>
      <c r="AX103" s="12" t="s">
        <v>944</v>
      </c>
      <c r="AY103" s="221" t="s">
        <v>991</v>
      </c>
    </row>
    <row r="104" spans="2:65" s="1" customFormat="1" ht="38.25" customHeight="1">
      <c r="B104" s="39"/>
      <c r="C104" s="185" t="s">
        <v>1026</v>
      </c>
      <c r="D104" s="185" t="s">
        <v>993</v>
      </c>
      <c r="E104" s="186" t="s">
        <v>1027</v>
      </c>
      <c r="F104" s="187" t="s">
        <v>1028</v>
      </c>
      <c r="G104" s="188" t="s">
        <v>1007</v>
      </c>
      <c r="H104" s="189">
        <v>1008</v>
      </c>
      <c r="I104" s="190"/>
      <c r="J104" s="191">
        <f>ROUND(I104*H104,2)</f>
        <v>0</v>
      </c>
      <c r="K104" s="187" t="s">
        <v>997</v>
      </c>
      <c r="L104" s="59"/>
      <c r="M104" s="192" t="s">
        <v>885</v>
      </c>
      <c r="N104" s="193" t="s">
        <v>907</v>
      </c>
      <c r="O104" s="40"/>
      <c r="P104" s="194">
        <f>O104*H104</f>
        <v>0</v>
      </c>
      <c r="Q104" s="194">
        <v>0</v>
      </c>
      <c r="R104" s="194">
        <f>Q104*H104</f>
        <v>0</v>
      </c>
      <c r="S104" s="194">
        <v>0.29</v>
      </c>
      <c r="T104" s="195">
        <f>S104*H104</f>
        <v>292.32</v>
      </c>
      <c r="AR104" s="22" t="s">
        <v>998</v>
      </c>
      <c r="AT104" s="22" t="s">
        <v>993</v>
      </c>
      <c r="AU104" s="22" t="s">
        <v>946</v>
      </c>
      <c r="AY104" s="22" t="s">
        <v>991</v>
      </c>
      <c r="BE104" s="196">
        <f>IF(N104="základní",J104,0)</f>
        <v>0</v>
      </c>
      <c r="BF104" s="196">
        <f>IF(N104="snížená",J104,0)</f>
        <v>0</v>
      </c>
      <c r="BG104" s="196">
        <f>IF(N104="zákl. přenesená",J104,0)</f>
        <v>0</v>
      </c>
      <c r="BH104" s="196">
        <f>IF(N104="sníž. přenesená",J104,0)</f>
        <v>0</v>
      </c>
      <c r="BI104" s="196">
        <f>IF(N104="nulová",J104,0)</f>
        <v>0</v>
      </c>
      <c r="BJ104" s="22" t="s">
        <v>944</v>
      </c>
      <c r="BK104" s="196">
        <f>ROUND(I104*H104,2)</f>
        <v>0</v>
      </c>
      <c r="BL104" s="22" t="s">
        <v>998</v>
      </c>
      <c r="BM104" s="22" t="s">
        <v>1029</v>
      </c>
    </row>
    <row r="105" spans="2:47" s="1" customFormat="1" ht="256.5">
      <c r="B105" s="39"/>
      <c r="C105" s="61"/>
      <c r="D105" s="197" t="s">
        <v>1000</v>
      </c>
      <c r="E105" s="61"/>
      <c r="F105" s="198" t="s">
        <v>1019</v>
      </c>
      <c r="G105" s="61"/>
      <c r="H105" s="61"/>
      <c r="I105" s="156"/>
      <c r="J105" s="61"/>
      <c r="K105" s="61"/>
      <c r="L105" s="59"/>
      <c r="M105" s="199"/>
      <c r="N105" s="40"/>
      <c r="O105" s="40"/>
      <c r="P105" s="40"/>
      <c r="Q105" s="40"/>
      <c r="R105" s="40"/>
      <c r="S105" s="40"/>
      <c r="T105" s="76"/>
      <c r="AT105" s="22" t="s">
        <v>1000</v>
      </c>
      <c r="AU105" s="22" t="s">
        <v>946</v>
      </c>
    </row>
    <row r="106" spans="2:51" s="11" customFormat="1" ht="13.5">
      <c r="B106" s="200"/>
      <c r="C106" s="201"/>
      <c r="D106" s="197" t="s">
        <v>1002</v>
      </c>
      <c r="E106" s="202" t="s">
        <v>885</v>
      </c>
      <c r="F106" s="203" t="s">
        <v>1030</v>
      </c>
      <c r="G106" s="201"/>
      <c r="H106" s="204">
        <v>1008</v>
      </c>
      <c r="I106" s="205"/>
      <c r="J106" s="201"/>
      <c r="K106" s="201"/>
      <c r="L106" s="206"/>
      <c r="M106" s="207"/>
      <c r="N106" s="208"/>
      <c r="O106" s="208"/>
      <c r="P106" s="208"/>
      <c r="Q106" s="208"/>
      <c r="R106" s="208"/>
      <c r="S106" s="208"/>
      <c r="T106" s="209"/>
      <c r="AT106" s="210" t="s">
        <v>1002</v>
      </c>
      <c r="AU106" s="210" t="s">
        <v>946</v>
      </c>
      <c r="AV106" s="11" t="s">
        <v>946</v>
      </c>
      <c r="AW106" s="11" t="s">
        <v>899</v>
      </c>
      <c r="AX106" s="11" t="s">
        <v>936</v>
      </c>
      <c r="AY106" s="210" t="s">
        <v>991</v>
      </c>
    </row>
    <row r="107" spans="2:51" s="12" customFormat="1" ht="13.5">
      <c r="B107" s="211"/>
      <c r="C107" s="212"/>
      <c r="D107" s="197" t="s">
        <v>1002</v>
      </c>
      <c r="E107" s="213" t="s">
        <v>885</v>
      </c>
      <c r="F107" s="214" t="s">
        <v>1004</v>
      </c>
      <c r="G107" s="212"/>
      <c r="H107" s="215">
        <v>1008</v>
      </c>
      <c r="I107" s="216"/>
      <c r="J107" s="212"/>
      <c r="K107" s="212"/>
      <c r="L107" s="217"/>
      <c r="M107" s="218"/>
      <c r="N107" s="219"/>
      <c r="O107" s="219"/>
      <c r="P107" s="219"/>
      <c r="Q107" s="219"/>
      <c r="R107" s="219"/>
      <c r="S107" s="219"/>
      <c r="T107" s="220"/>
      <c r="AT107" s="221" t="s">
        <v>1002</v>
      </c>
      <c r="AU107" s="221" t="s">
        <v>946</v>
      </c>
      <c r="AV107" s="12" t="s">
        <v>998</v>
      </c>
      <c r="AW107" s="12" t="s">
        <v>899</v>
      </c>
      <c r="AX107" s="12" t="s">
        <v>944</v>
      </c>
      <c r="AY107" s="221" t="s">
        <v>991</v>
      </c>
    </row>
    <row r="108" spans="2:65" s="1" customFormat="1" ht="38.25" customHeight="1">
      <c r="B108" s="39"/>
      <c r="C108" s="185" t="s">
        <v>1031</v>
      </c>
      <c r="D108" s="185" t="s">
        <v>993</v>
      </c>
      <c r="E108" s="186" t="s">
        <v>1027</v>
      </c>
      <c r="F108" s="187" t="s">
        <v>1028</v>
      </c>
      <c r="G108" s="188" t="s">
        <v>1007</v>
      </c>
      <c r="H108" s="189">
        <v>1375</v>
      </c>
      <c r="I108" s="190"/>
      <c r="J108" s="191">
        <f>ROUND(I108*H108,2)</f>
        <v>0</v>
      </c>
      <c r="K108" s="187" t="s">
        <v>997</v>
      </c>
      <c r="L108" s="59"/>
      <c r="M108" s="192" t="s">
        <v>885</v>
      </c>
      <c r="N108" s="193" t="s">
        <v>907</v>
      </c>
      <c r="O108" s="40"/>
      <c r="P108" s="194">
        <f>O108*H108</f>
        <v>0</v>
      </c>
      <c r="Q108" s="194">
        <v>0</v>
      </c>
      <c r="R108" s="194">
        <f>Q108*H108</f>
        <v>0</v>
      </c>
      <c r="S108" s="194">
        <v>0.29</v>
      </c>
      <c r="T108" s="195">
        <f>S108*H108</f>
        <v>398.75</v>
      </c>
      <c r="AR108" s="22" t="s">
        <v>998</v>
      </c>
      <c r="AT108" s="22" t="s">
        <v>993</v>
      </c>
      <c r="AU108" s="22" t="s">
        <v>946</v>
      </c>
      <c r="AY108" s="22" t="s">
        <v>991</v>
      </c>
      <c r="BE108" s="196">
        <f>IF(N108="základní",J108,0)</f>
        <v>0</v>
      </c>
      <c r="BF108" s="196">
        <f>IF(N108="snížená",J108,0)</f>
        <v>0</v>
      </c>
      <c r="BG108" s="196">
        <f>IF(N108="zákl. přenesená",J108,0)</f>
        <v>0</v>
      </c>
      <c r="BH108" s="196">
        <f>IF(N108="sníž. přenesená",J108,0)</f>
        <v>0</v>
      </c>
      <c r="BI108" s="196">
        <f>IF(N108="nulová",J108,0)</f>
        <v>0</v>
      </c>
      <c r="BJ108" s="22" t="s">
        <v>944</v>
      </c>
      <c r="BK108" s="196">
        <f>ROUND(I108*H108,2)</f>
        <v>0</v>
      </c>
      <c r="BL108" s="22" t="s">
        <v>998</v>
      </c>
      <c r="BM108" s="22" t="s">
        <v>1032</v>
      </c>
    </row>
    <row r="109" spans="2:47" s="1" customFormat="1" ht="256.5">
      <c r="B109" s="39"/>
      <c r="C109" s="61"/>
      <c r="D109" s="197" t="s">
        <v>1000</v>
      </c>
      <c r="E109" s="61"/>
      <c r="F109" s="198" t="s">
        <v>1019</v>
      </c>
      <c r="G109" s="61"/>
      <c r="H109" s="61"/>
      <c r="I109" s="156"/>
      <c r="J109" s="61"/>
      <c r="K109" s="61"/>
      <c r="L109" s="59"/>
      <c r="M109" s="199"/>
      <c r="N109" s="40"/>
      <c r="O109" s="40"/>
      <c r="P109" s="40"/>
      <c r="Q109" s="40"/>
      <c r="R109" s="40"/>
      <c r="S109" s="40"/>
      <c r="T109" s="76"/>
      <c r="AT109" s="22" t="s">
        <v>1000</v>
      </c>
      <c r="AU109" s="22" t="s">
        <v>946</v>
      </c>
    </row>
    <row r="110" spans="2:51" s="11" customFormat="1" ht="13.5">
      <c r="B110" s="200"/>
      <c r="C110" s="201"/>
      <c r="D110" s="197" t="s">
        <v>1002</v>
      </c>
      <c r="E110" s="202" t="s">
        <v>885</v>
      </c>
      <c r="F110" s="203" t="s">
        <v>1033</v>
      </c>
      <c r="G110" s="201"/>
      <c r="H110" s="204">
        <v>1375</v>
      </c>
      <c r="I110" s="205"/>
      <c r="J110" s="201"/>
      <c r="K110" s="201"/>
      <c r="L110" s="206"/>
      <c r="M110" s="207"/>
      <c r="N110" s="208"/>
      <c r="O110" s="208"/>
      <c r="P110" s="208"/>
      <c r="Q110" s="208"/>
      <c r="R110" s="208"/>
      <c r="S110" s="208"/>
      <c r="T110" s="209"/>
      <c r="AT110" s="210" t="s">
        <v>1002</v>
      </c>
      <c r="AU110" s="210" t="s">
        <v>946</v>
      </c>
      <c r="AV110" s="11" t="s">
        <v>946</v>
      </c>
      <c r="AW110" s="11" t="s">
        <v>899</v>
      </c>
      <c r="AX110" s="11" t="s">
        <v>936</v>
      </c>
      <c r="AY110" s="210" t="s">
        <v>991</v>
      </c>
    </row>
    <row r="111" spans="2:51" s="12" customFormat="1" ht="13.5">
      <c r="B111" s="211"/>
      <c r="C111" s="212"/>
      <c r="D111" s="197" t="s">
        <v>1002</v>
      </c>
      <c r="E111" s="213" t="s">
        <v>885</v>
      </c>
      <c r="F111" s="214" t="s">
        <v>1004</v>
      </c>
      <c r="G111" s="212"/>
      <c r="H111" s="215">
        <v>1375</v>
      </c>
      <c r="I111" s="216"/>
      <c r="J111" s="212"/>
      <c r="K111" s="212"/>
      <c r="L111" s="217"/>
      <c r="M111" s="218"/>
      <c r="N111" s="219"/>
      <c r="O111" s="219"/>
      <c r="P111" s="219"/>
      <c r="Q111" s="219"/>
      <c r="R111" s="219"/>
      <c r="S111" s="219"/>
      <c r="T111" s="220"/>
      <c r="AT111" s="221" t="s">
        <v>1002</v>
      </c>
      <c r="AU111" s="221" t="s">
        <v>946</v>
      </c>
      <c r="AV111" s="12" t="s">
        <v>998</v>
      </c>
      <c r="AW111" s="12" t="s">
        <v>899</v>
      </c>
      <c r="AX111" s="12" t="s">
        <v>944</v>
      </c>
      <c r="AY111" s="221" t="s">
        <v>991</v>
      </c>
    </row>
    <row r="112" spans="2:65" s="1" customFormat="1" ht="38.25" customHeight="1">
      <c r="B112" s="39"/>
      <c r="C112" s="185" t="s">
        <v>1034</v>
      </c>
      <c r="D112" s="185" t="s">
        <v>993</v>
      </c>
      <c r="E112" s="186" t="s">
        <v>1035</v>
      </c>
      <c r="F112" s="187" t="s">
        <v>1036</v>
      </c>
      <c r="G112" s="188" t="s">
        <v>1007</v>
      </c>
      <c r="H112" s="189">
        <v>1008</v>
      </c>
      <c r="I112" s="190"/>
      <c r="J112" s="191">
        <f>ROUND(I112*H112,2)</f>
        <v>0</v>
      </c>
      <c r="K112" s="187" t="s">
        <v>997</v>
      </c>
      <c r="L112" s="59"/>
      <c r="M112" s="192" t="s">
        <v>885</v>
      </c>
      <c r="N112" s="193" t="s">
        <v>907</v>
      </c>
      <c r="O112" s="40"/>
      <c r="P112" s="194">
        <f>O112*H112</f>
        <v>0</v>
      </c>
      <c r="Q112" s="194">
        <v>0</v>
      </c>
      <c r="R112" s="194">
        <f>Q112*H112</f>
        <v>0</v>
      </c>
      <c r="S112" s="194">
        <v>0.325</v>
      </c>
      <c r="T112" s="195">
        <f>S112*H112</f>
        <v>327.6</v>
      </c>
      <c r="AR112" s="22" t="s">
        <v>998</v>
      </c>
      <c r="AT112" s="22" t="s">
        <v>993</v>
      </c>
      <c r="AU112" s="22" t="s">
        <v>946</v>
      </c>
      <c r="AY112" s="22" t="s">
        <v>991</v>
      </c>
      <c r="BE112" s="196">
        <f>IF(N112="základní",J112,0)</f>
        <v>0</v>
      </c>
      <c r="BF112" s="196">
        <f>IF(N112="snížená",J112,0)</f>
        <v>0</v>
      </c>
      <c r="BG112" s="196">
        <f>IF(N112="zákl. přenesená",J112,0)</f>
        <v>0</v>
      </c>
      <c r="BH112" s="196">
        <f>IF(N112="sníž. přenesená",J112,0)</f>
        <v>0</v>
      </c>
      <c r="BI112" s="196">
        <f>IF(N112="nulová",J112,0)</f>
        <v>0</v>
      </c>
      <c r="BJ112" s="22" t="s">
        <v>944</v>
      </c>
      <c r="BK112" s="196">
        <f>ROUND(I112*H112,2)</f>
        <v>0</v>
      </c>
      <c r="BL112" s="22" t="s">
        <v>998</v>
      </c>
      <c r="BM112" s="22" t="s">
        <v>1037</v>
      </c>
    </row>
    <row r="113" spans="2:47" s="1" customFormat="1" ht="256.5">
      <c r="B113" s="39"/>
      <c r="C113" s="61"/>
      <c r="D113" s="197" t="s">
        <v>1000</v>
      </c>
      <c r="E113" s="61"/>
      <c r="F113" s="198" t="s">
        <v>1019</v>
      </c>
      <c r="G113" s="61"/>
      <c r="H113" s="61"/>
      <c r="I113" s="156"/>
      <c r="J113" s="61"/>
      <c r="K113" s="61"/>
      <c r="L113" s="59"/>
      <c r="M113" s="199"/>
      <c r="N113" s="40"/>
      <c r="O113" s="40"/>
      <c r="P113" s="40"/>
      <c r="Q113" s="40"/>
      <c r="R113" s="40"/>
      <c r="S113" s="40"/>
      <c r="T113" s="76"/>
      <c r="AT113" s="22" t="s">
        <v>1000</v>
      </c>
      <c r="AU113" s="22" t="s">
        <v>946</v>
      </c>
    </row>
    <row r="114" spans="2:51" s="11" customFormat="1" ht="13.5">
      <c r="B114" s="200"/>
      <c r="C114" s="201"/>
      <c r="D114" s="197" t="s">
        <v>1002</v>
      </c>
      <c r="E114" s="202" t="s">
        <v>885</v>
      </c>
      <c r="F114" s="203" t="s">
        <v>1030</v>
      </c>
      <c r="G114" s="201"/>
      <c r="H114" s="204">
        <v>1008</v>
      </c>
      <c r="I114" s="205"/>
      <c r="J114" s="201"/>
      <c r="K114" s="201"/>
      <c r="L114" s="206"/>
      <c r="M114" s="207"/>
      <c r="N114" s="208"/>
      <c r="O114" s="208"/>
      <c r="P114" s="208"/>
      <c r="Q114" s="208"/>
      <c r="R114" s="208"/>
      <c r="S114" s="208"/>
      <c r="T114" s="209"/>
      <c r="AT114" s="210" t="s">
        <v>1002</v>
      </c>
      <c r="AU114" s="210" t="s">
        <v>946</v>
      </c>
      <c r="AV114" s="11" t="s">
        <v>946</v>
      </c>
      <c r="AW114" s="11" t="s">
        <v>899</v>
      </c>
      <c r="AX114" s="11" t="s">
        <v>936</v>
      </c>
      <c r="AY114" s="210" t="s">
        <v>991</v>
      </c>
    </row>
    <row r="115" spans="2:51" s="12" customFormat="1" ht="13.5">
      <c r="B115" s="211"/>
      <c r="C115" s="212"/>
      <c r="D115" s="197" t="s">
        <v>1002</v>
      </c>
      <c r="E115" s="213" t="s">
        <v>885</v>
      </c>
      <c r="F115" s="214" t="s">
        <v>1004</v>
      </c>
      <c r="G115" s="212"/>
      <c r="H115" s="215">
        <v>1008</v>
      </c>
      <c r="I115" s="216"/>
      <c r="J115" s="212"/>
      <c r="K115" s="212"/>
      <c r="L115" s="217"/>
      <c r="M115" s="218"/>
      <c r="N115" s="219"/>
      <c r="O115" s="219"/>
      <c r="P115" s="219"/>
      <c r="Q115" s="219"/>
      <c r="R115" s="219"/>
      <c r="S115" s="219"/>
      <c r="T115" s="220"/>
      <c r="AT115" s="221" t="s">
        <v>1002</v>
      </c>
      <c r="AU115" s="221" t="s">
        <v>946</v>
      </c>
      <c r="AV115" s="12" t="s">
        <v>998</v>
      </c>
      <c r="AW115" s="12" t="s">
        <v>899</v>
      </c>
      <c r="AX115" s="12" t="s">
        <v>944</v>
      </c>
      <c r="AY115" s="221" t="s">
        <v>991</v>
      </c>
    </row>
    <row r="116" spans="2:65" s="1" customFormat="1" ht="38.25" customHeight="1">
      <c r="B116" s="39"/>
      <c r="C116" s="185" t="s">
        <v>1038</v>
      </c>
      <c r="D116" s="185" t="s">
        <v>993</v>
      </c>
      <c r="E116" s="186" t="s">
        <v>1039</v>
      </c>
      <c r="F116" s="187" t="s">
        <v>1040</v>
      </c>
      <c r="G116" s="188" t="s">
        <v>1007</v>
      </c>
      <c r="H116" s="189">
        <v>1008</v>
      </c>
      <c r="I116" s="190"/>
      <c r="J116" s="191">
        <f>ROUND(I116*H116,2)</f>
        <v>0</v>
      </c>
      <c r="K116" s="187" t="s">
        <v>997</v>
      </c>
      <c r="L116" s="59"/>
      <c r="M116" s="192" t="s">
        <v>885</v>
      </c>
      <c r="N116" s="193" t="s">
        <v>907</v>
      </c>
      <c r="O116" s="40"/>
      <c r="P116" s="194">
        <f>O116*H116</f>
        <v>0</v>
      </c>
      <c r="Q116" s="194">
        <v>0</v>
      </c>
      <c r="R116" s="194">
        <f>Q116*H116</f>
        <v>0</v>
      </c>
      <c r="S116" s="194">
        <v>0.098</v>
      </c>
      <c r="T116" s="195">
        <f>S116*H116</f>
        <v>98.784</v>
      </c>
      <c r="AR116" s="22" t="s">
        <v>998</v>
      </c>
      <c r="AT116" s="22" t="s">
        <v>993</v>
      </c>
      <c r="AU116" s="22" t="s">
        <v>946</v>
      </c>
      <c r="AY116" s="22" t="s">
        <v>991</v>
      </c>
      <c r="BE116" s="196">
        <f>IF(N116="základní",J116,0)</f>
        <v>0</v>
      </c>
      <c r="BF116" s="196">
        <f>IF(N116="snížená",J116,0)</f>
        <v>0</v>
      </c>
      <c r="BG116" s="196">
        <f>IF(N116="zákl. přenesená",J116,0)</f>
        <v>0</v>
      </c>
      <c r="BH116" s="196">
        <f>IF(N116="sníž. přenesená",J116,0)</f>
        <v>0</v>
      </c>
      <c r="BI116" s="196">
        <f>IF(N116="nulová",J116,0)</f>
        <v>0</v>
      </c>
      <c r="BJ116" s="22" t="s">
        <v>944</v>
      </c>
      <c r="BK116" s="196">
        <f>ROUND(I116*H116,2)</f>
        <v>0</v>
      </c>
      <c r="BL116" s="22" t="s">
        <v>998</v>
      </c>
      <c r="BM116" s="22" t="s">
        <v>1041</v>
      </c>
    </row>
    <row r="117" spans="2:47" s="1" customFormat="1" ht="256.5">
      <c r="B117" s="39"/>
      <c r="C117" s="61"/>
      <c r="D117" s="197" t="s">
        <v>1000</v>
      </c>
      <c r="E117" s="61"/>
      <c r="F117" s="198" t="s">
        <v>1019</v>
      </c>
      <c r="G117" s="61"/>
      <c r="H117" s="61"/>
      <c r="I117" s="156"/>
      <c r="J117" s="61"/>
      <c r="K117" s="61"/>
      <c r="L117" s="59"/>
      <c r="M117" s="199"/>
      <c r="N117" s="40"/>
      <c r="O117" s="40"/>
      <c r="P117" s="40"/>
      <c r="Q117" s="40"/>
      <c r="R117" s="40"/>
      <c r="S117" s="40"/>
      <c r="T117" s="76"/>
      <c r="AT117" s="22" t="s">
        <v>1000</v>
      </c>
      <c r="AU117" s="22" t="s">
        <v>946</v>
      </c>
    </row>
    <row r="118" spans="2:51" s="11" customFormat="1" ht="13.5">
      <c r="B118" s="200"/>
      <c r="C118" s="201"/>
      <c r="D118" s="197" t="s">
        <v>1002</v>
      </c>
      <c r="E118" s="202" t="s">
        <v>885</v>
      </c>
      <c r="F118" s="203" t="s">
        <v>1030</v>
      </c>
      <c r="G118" s="201"/>
      <c r="H118" s="204">
        <v>1008</v>
      </c>
      <c r="I118" s="205"/>
      <c r="J118" s="201"/>
      <c r="K118" s="201"/>
      <c r="L118" s="206"/>
      <c r="M118" s="207"/>
      <c r="N118" s="208"/>
      <c r="O118" s="208"/>
      <c r="P118" s="208"/>
      <c r="Q118" s="208"/>
      <c r="R118" s="208"/>
      <c r="S118" s="208"/>
      <c r="T118" s="209"/>
      <c r="AT118" s="210" t="s">
        <v>1002</v>
      </c>
      <c r="AU118" s="210" t="s">
        <v>946</v>
      </c>
      <c r="AV118" s="11" t="s">
        <v>946</v>
      </c>
      <c r="AW118" s="11" t="s">
        <v>899</v>
      </c>
      <c r="AX118" s="11" t="s">
        <v>936</v>
      </c>
      <c r="AY118" s="210" t="s">
        <v>991</v>
      </c>
    </row>
    <row r="119" spans="2:51" s="12" customFormat="1" ht="13.5">
      <c r="B119" s="211"/>
      <c r="C119" s="212"/>
      <c r="D119" s="197" t="s">
        <v>1002</v>
      </c>
      <c r="E119" s="213" t="s">
        <v>885</v>
      </c>
      <c r="F119" s="214" t="s">
        <v>1004</v>
      </c>
      <c r="G119" s="212"/>
      <c r="H119" s="215">
        <v>1008</v>
      </c>
      <c r="I119" s="216"/>
      <c r="J119" s="212"/>
      <c r="K119" s="212"/>
      <c r="L119" s="217"/>
      <c r="M119" s="218"/>
      <c r="N119" s="219"/>
      <c r="O119" s="219"/>
      <c r="P119" s="219"/>
      <c r="Q119" s="219"/>
      <c r="R119" s="219"/>
      <c r="S119" s="219"/>
      <c r="T119" s="220"/>
      <c r="AT119" s="221" t="s">
        <v>1002</v>
      </c>
      <c r="AU119" s="221" t="s">
        <v>946</v>
      </c>
      <c r="AV119" s="12" t="s">
        <v>998</v>
      </c>
      <c r="AW119" s="12" t="s">
        <v>899</v>
      </c>
      <c r="AX119" s="12" t="s">
        <v>944</v>
      </c>
      <c r="AY119" s="221" t="s">
        <v>991</v>
      </c>
    </row>
    <row r="120" spans="2:65" s="1" customFormat="1" ht="38.25" customHeight="1">
      <c r="B120" s="39"/>
      <c r="C120" s="185" t="s">
        <v>1042</v>
      </c>
      <c r="D120" s="185" t="s">
        <v>993</v>
      </c>
      <c r="E120" s="186" t="s">
        <v>1043</v>
      </c>
      <c r="F120" s="187" t="s">
        <v>1044</v>
      </c>
      <c r="G120" s="188" t="s">
        <v>1007</v>
      </c>
      <c r="H120" s="189">
        <v>1375</v>
      </c>
      <c r="I120" s="190"/>
      <c r="J120" s="191">
        <f>ROUND(I120*H120,2)</f>
        <v>0</v>
      </c>
      <c r="K120" s="187" t="s">
        <v>997</v>
      </c>
      <c r="L120" s="59"/>
      <c r="M120" s="192" t="s">
        <v>885</v>
      </c>
      <c r="N120" s="193" t="s">
        <v>907</v>
      </c>
      <c r="O120" s="40"/>
      <c r="P120" s="194">
        <f>O120*H120</f>
        <v>0</v>
      </c>
      <c r="Q120" s="194">
        <v>0</v>
      </c>
      <c r="R120" s="194">
        <f>Q120*H120</f>
        <v>0</v>
      </c>
      <c r="S120" s="194">
        <v>0.22</v>
      </c>
      <c r="T120" s="195">
        <f>S120*H120</f>
        <v>302.5</v>
      </c>
      <c r="AR120" s="22" t="s">
        <v>998</v>
      </c>
      <c r="AT120" s="22" t="s">
        <v>993</v>
      </c>
      <c r="AU120" s="22" t="s">
        <v>946</v>
      </c>
      <c r="AY120" s="22" t="s">
        <v>991</v>
      </c>
      <c r="BE120" s="196">
        <f>IF(N120="základní",J120,0)</f>
        <v>0</v>
      </c>
      <c r="BF120" s="196">
        <f>IF(N120="snížená",J120,0)</f>
        <v>0</v>
      </c>
      <c r="BG120" s="196">
        <f>IF(N120="zákl. přenesená",J120,0)</f>
        <v>0</v>
      </c>
      <c r="BH120" s="196">
        <f>IF(N120="sníž. přenesená",J120,0)</f>
        <v>0</v>
      </c>
      <c r="BI120" s="196">
        <f>IF(N120="nulová",J120,0)</f>
        <v>0</v>
      </c>
      <c r="BJ120" s="22" t="s">
        <v>944</v>
      </c>
      <c r="BK120" s="196">
        <f>ROUND(I120*H120,2)</f>
        <v>0</v>
      </c>
      <c r="BL120" s="22" t="s">
        <v>998</v>
      </c>
      <c r="BM120" s="22" t="s">
        <v>1045</v>
      </c>
    </row>
    <row r="121" spans="2:47" s="1" customFormat="1" ht="256.5">
      <c r="B121" s="39"/>
      <c r="C121" s="61"/>
      <c r="D121" s="197" t="s">
        <v>1000</v>
      </c>
      <c r="E121" s="61"/>
      <c r="F121" s="198" t="s">
        <v>1019</v>
      </c>
      <c r="G121" s="61"/>
      <c r="H121" s="61"/>
      <c r="I121" s="156"/>
      <c r="J121" s="61"/>
      <c r="K121" s="61"/>
      <c r="L121" s="59"/>
      <c r="M121" s="199"/>
      <c r="N121" s="40"/>
      <c r="O121" s="40"/>
      <c r="P121" s="40"/>
      <c r="Q121" s="40"/>
      <c r="R121" s="40"/>
      <c r="S121" s="40"/>
      <c r="T121" s="76"/>
      <c r="AT121" s="22" t="s">
        <v>1000</v>
      </c>
      <c r="AU121" s="22" t="s">
        <v>946</v>
      </c>
    </row>
    <row r="122" spans="2:51" s="11" customFormat="1" ht="13.5">
      <c r="B122" s="200"/>
      <c r="C122" s="201"/>
      <c r="D122" s="197" t="s">
        <v>1002</v>
      </c>
      <c r="E122" s="202" t="s">
        <v>885</v>
      </c>
      <c r="F122" s="203" t="s">
        <v>1033</v>
      </c>
      <c r="G122" s="201"/>
      <c r="H122" s="204">
        <v>1375</v>
      </c>
      <c r="I122" s="205"/>
      <c r="J122" s="201"/>
      <c r="K122" s="201"/>
      <c r="L122" s="206"/>
      <c r="M122" s="207"/>
      <c r="N122" s="208"/>
      <c r="O122" s="208"/>
      <c r="P122" s="208"/>
      <c r="Q122" s="208"/>
      <c r="R122" s="208"/>
      <c r="S122" s="208"/>
      <c r="T122" s="209"/>
      <c r="AT122" s="210" t="s">
        <v>1002</v>
      </c>
      <c r="AU122" s="210" t="s">
        <v>946</v>
      </c>
      <c r="AV122" s="11" t="s">
        <v>946</v>
      </c>
      <c r="AW122" s="11" t="s">
        <v>899</v>
      </c>
      <c r="AX122" s="11" t="s">
        <v>936</v>
      </c>
      <c r="AY122" s="210" t="s">
        <v>991</v>
      </c>
    </row>
    <row r="123" spans="2:51" s="12" customFormat="1" ht="13.5">
      <c r="B123" s="211"/>
      <c r="C123" s="212"/>
      <c r="D123" s="197" t="s">
        <v>1002</v>
      </c>
      <c r="E123" s="213" t="s">
        <v>885</v>
      </c>
      <c r="F123" s="214" t="s">
        <v>1004</v>
      </c>
      <c r="G123" s="212"/>
      <c r="H123" s="215">
        <v>1375</v>
      </c>
      <c r="I123" s="216"/>
      <c r="J123" s="212"/>
      <c r="K123" s="212"/>
      <c r="L123" s="217"/>
      <c r="M123" s="218"/>
      <c r="N123" s="219"/>
      <c r="O123" s="219"/>
      <c r="P123" s="219"/>
      <c r="Q123" s="219"/>
      <c r="R123" s="219"/>
      <c r="S123" s="219"/>
      <c r="T123" s="220"/>
      <c r="AT123" s="221" t="s">
        <v>1002</v>
      </c>
      <c r="AU123" s="221" t="s">
        <v>946</v>
      </c>
      <c r="AV123" s="12" t="s">
        <v>998</v>
      </c>
      <c r="AW123" s="12" t="s">
        <v>899</v>
      </c>
      <c r="AX123" s="12" t="s">
        <v>944</v>
      </c>
      <c r="AY123" s="221" t="s">
        <v>991</v>
      </c>
    </row>
    <row r="124" spans="2:65" s="1" customFormat="1" ht="38.25" customHeight="1">
      <c r="B124" s="39"/>
      <c r="C124" s="185" t="s">
        <v>1046</v>
      </c>
      <c r="D124" s="185" t="s">
        <v>993</v>
      </c>
      <c r="E124" s="186" t="s">
        <v>1047</v>
      </c>
      <c r="F124" s="187" t="s">
        <v>1048</v>
      </c>
      <c r="G124" s="188" t="s">
        <v>1007</v>
      </c>
      <c r="H124" s="189">
        <v>1986</v>
      </c>
      <c r="I124" s="190"/>
      <c r="J124" s="191">
        <f>ROUND(I124*H124,2)</f>
        <v>0</v>
      </c>
      <c r="K124" s="187" t="s">
        <v>997</v>
      </c>
      <c r="L124" s="59"/>
      <c r="M124" s="192" t="s">
        <v>885</v>
      </c>
      <c r="N124" s="193" t="s">
        <v>907</v>
      </c>
      <c r="O124" s="40"/>
      <c r="P124" s="194">
        <f>O124*H124</f>
        <v>0</v>
      </c>
      <c r="Q124" s="194">
        <v>0.0003</v>
      </c>
      <c r="R124" s="194">
        <f>Q124*H124</f>
        <v>0.5958</v>
      </c>
      <c r="S124" s="194">
        <v>0.512</v>
      </c>
      <c r="T124" s="195">
        <f>S124*H124</f>
        <v>1016.832</v>
      </c>
      <c r="AR124" s="22" t="s">
        <v>998</v>
      </c>
      <c r="AT124" s="22" t="s">
        <v>993</v>
      </c>
      <c r="AU124" s="22" t="s">
        <v>946</v>
      </c>
      <c r="AY124" s="22" t="s">
        <v>991</v>
      </c>
      <c r="BE124" s="196">
        <f>IF(N124="základní",J124,0)</f>
        <v>0</v>
      </c>
      <c r="BF124" s="196">
        <f>IF(N124="snížená",J124,0)</f>
        <v>0</v>
      </c>
      <c r="BG124" s="196">
        <f>IF(N124="zákl. přenesená",J124,0)</f>
        <v>0</v>
      </c>
      <c r="BH124" s="196">
        <f>IF(N124="sníž. přenesená",J124,0)</f>
        <v>0</v>
      </c>
      <c r="BI124" s="196">
        <f>IF(N124="nulová",J124,0)</f>
        <v>0</v>
      </c>
      <c r="BJ124" s="22" t="s">
        <v>944</v>
      </c>
      <c r="BK124" s="196">
        <f>ROUND(I124*H124,2)</f>
        <v>0</v>
      </c>
      <c r="BL124" s="22" t="s">
        <v>998</v>
      </c>
      <c r="BM124" s="22" t="s">
        <v>1049</v>
      </c>
    </row>
    <row r="125" spans="2:47" s="1" customFormat="1" ht="216">
      <c r="B125" s="39"/>
      <c r="C125" s="61"/>
      <c r="D125" s="197" t="s">
        <v>1000</v>
      </c>
      <c r="E125" s="61"/>
      <c r="F125" s="198" t="s">
        <v>1050</v>
      </c>
      <c r="G125" s="61"/>
      <c r="H125" s="61"/>
      <c r="I125" s="156"/>
      <c r="J125" s="61"/>
      <c r="K125" s="61"/>
      <c r="L125" s="59"/>
      <c r="M125" s="199"/>
      <c r="N125" s="40"/>
      <c r="O125" s="40"/>
      <c r="P125" s="40"/>
      <c r="Q125" s="40"/>
      <c r="R125" s="40"/>
      <c r="S125" s="40"/>
      <c r="T125" s="76"/>
      <c r="AT125" s="22" t="s">
        <v>1000</v>
      </c>
      <c r="AU125" s="22" t="s">
        <v>946</v>
      </c>
    </row>
    <row r="126" spans="2:51" s="11" customFormat="1" ht="13.5">
      <c r="B126" s="200"/>
      <c r="C126" s="201"/>
      <c r="D126" s="197" t="s">
        <v>1002</v>
      </c>
      <c r="E126" s="202" t="s">
        <v>885</v>
      </c>
      <c r="F126" s="203" t="s">
        <v>1051</v>
      </c>
      <c r="G126" s="201"/>
      <c r="H126" s="204">
        <v>1986</v>
      </c>
      <c r="I126" s="205"/>
      <c r="J126" s="201"/>
      <c r="K126" s="201"/>
      <c r="L126" s="206"/>
      <c r="M126" s="207"/>
      <c r="N126" s="208"/>
      <c r="O126" s="208"/>
      <c r="P126" s="208"/>
      <c r="Q126" s="208"/>
      <c r="R126" s="208"/>
      <c r="S126" s="208"/>
      <c r="T126" s="209"/>
      <c r="AT126" s="210" t="s">
        <v>1002</v>
      </c>
      <c r="AU126" s="210" t="s">
        <v>946</v>
      </c>
      <c r="AV126" s="11" t="s">
        <v>946</v>
      </c>
      <c r="AW126" s="11" t="s">
        <v>899</v>
      </c>
      <c r="AX126" s="11" t="s">
        <v>936</v>
      </c>
      <c r="AY126" s="210" t="s">
        <v>991</v>
      </c>
    </row>
    <row r="127" spans="2:51" s="12" customFormat="1" ht="13.5">
      <c r="B127" s="211"/>
      <c r="C127" s="212"/>
      <c r="D127" s="197" t="s">
        <v>1002</v>
      </c>
      <c r="E127" s="213" t="s">
        <v>885</v>
      </c>
      <c r="F127" s="214" t="s">
        <v>1004</v>
      </c>
      <c r="G127" s="212"/>
      <c r="H127" s="215">
        <v>1986</v>
      </c>
      <c r="I127" s="216"/>
      <c r="J127" s="212"/>
      <c r="K127" s="212"/>
      <c r="L127" s="217"/>
      <c r="M127" s="218"/>
      <c r="N127" s="219"/>
      <c r="O127" s="219"/>
      <c r="P127" s="219"/>
      <c r="Q127" s="219"/>
      <c r="R127" s="219"/>
      <c r="S127" s="219"/>
      <c r="T127" s="220"/>
      <c r="AT127" s="221" t="s">
        <v>1002</v>
      </c>
      <c r="AU127" s="221" t="s">
        <v>946</v>
      </c>
      <c r="AV127" s="12" t="s">
        <v>998</v>
      </c>
      <c r="AW127" s="12" t="s">
        <v>899</v>
      </c>
      <c r="AX127" s="12" t="s">
        <v>944</v>
      </c>
      <c r="AY127" s="221" t="s">
        <v>991</v>
      </c>
    </row>
    <row r="128" spans="2:65" s="1" customFormat="1" ht="38.25" customHeight="1">
      <c r="B128" s="39"/>
      <c r="C128" s="185" t="s">
        <v>1052</v>
      </c>
      <c r="D128" s="185" t="s">
        <v>993</v>
      </c>
      <c r="E128" s="186" t="s">
        <v>1053</v>
      </c>
      <c r="F128" s="187" t="s">
        <v>1054</v>
      </c>
      <c r="G128" s="188" t="s">
        <v>1055</v>
      </c>
      <c r="H128" s="189">
        <v>876</v>
      </c>
      <c r="I128" s="190"/>
      <c r="J128" s="191">
        <f>ROUND(I128*H128,2)</f>
        <v>0</v>
      </c>
      <c r="K128" s="187" t="s">
        <v>997</v>
      </c>
      <c r="L128" s="59"/>
      <c r="M128" s="192" t="s">
        <v>885</v>
      </c>
      <c r="N128" s="193" t="s">
        <v>907</v>
      </c>
      <c r="O128" s="40"/>
      <c r="P128" s="194">
        <f>O128*H128</f>
        <v>0</v>
      </c>
      <c r="Q128" s="194">
        <v>0</v>
      </c>
      <c r="R128" s="194">
        <f>Q128*H128</f>
        <v>0</v>
      </c>
      <c r="S128" s="194">
        <v>0.29</v>
      </c>
      <c r="T128" s="195">
        <f>S128*H128</f>
        <v>254.04</v>
      </c>
      <c r="AR128" s="22" t="s">
        <v>998</v>
      </c>
      <c r="AT128" s="22" t="s">
        <v>993</v>
      </c>
      <c r="AU128" s="22" t="s">
        <v>946</v>
      </c>
      <c r="AY128" s="22" t="s">
        <v>991</v>
      </c>
      <c r="BE128" s="196">
        <f>IF(N128="základní",J128,0)</f>
        <v>0</v>
      </c>
      <c r="BF128" s="196">
        <f>IF(N128="snížená",J128,0)</f>
        <v>0</v>
      </c>
      <c r="BG128" s="196">
        <f>IF(N128="zákl. přenesená",J128,0)</f>
        <v>0</v>
      </c>
      <c r="BH128" s="196">
        <f>IF(N128="sníž. přenesená",J128,0)</f>
        <v>0</v>
      </c>
      <c r="BI128" s="196">
        <f>IF(N128="nulová",J128,0)</f>
        <v>0</v>
      </c>
      <c r="BJ128" s="22" t="s">
        <v>944</v>
      </c>
      <c r="BK128" s="196">
        <f>ROUND(I128*H128,2)</f>
        <v>0</v>
      </c>
      <c r="BL128" s="22" t="s">
        <v>998</v>
      </c>
      <c r="BM128" s="22" t="s">
        <v>1056</v>
      </c>
    </row>
    <row r="129" spans="2:47" s="1" customFormat="1" ht="148.5">
      <c r="B129" s="39"/>
      <c r="C129" s="61"/>
      <c r="D129" s="197" t="s">
        <v>1000</v>
      </c>
      <c r="E129" s="61"/>
      <c r="F129" s="198" t="s">
        <v>1057</v>
      </c>
      <c r="G129" s="61"/>
      <c r="H129" s="61"/>
      <c r="I129" s="156"/>
      <c r="J129" s="61"/>
      <c r="K129" s="61"/>
      <c r="L129" s="59"/>
      <c r="M129" s="199"/>
      <c r="N129" s="40"/>
      <c r="O129" s="40"/>
      <c r="P129" s="40"/>
      <c r="Q129" s="40"/>
      <c r="R129" s="40"/>
      <c r="S129" s="40"/>
      <c r="T129" s="76"/>
      <c r="AT129" s="22" t="s">
        <v>1000</v>
      </c>
      <c r="AU129" s="22" t="s">
        <v>946</v>
      </c>
    </row>
    <row r="130" spans="2:51" s="11" customFormat="1" ht="13.5">
      <c r="B130" s="200"/>
      <c r="C130" s="201"/>
      <c r="D130" s="197" t="s">
        <v>1002</v>
      </c>
      <c r="E130" s="202" t="s">
        <v>885</v>
      </c>
      <c r="F130" s="203" t="s">
        <v>1058</v>
      </c>
      <c r="G130" s="201"/>
      <c r="H130" s="204">
        <v>876</v>
      </c>
      <c r="I130" s="205"/>
      <c r="J130" s="201"/>
      <c r="K130" s="201"/>
      <c r="L130" s="206"/>
      <c r="M130" s="207"/>
      <c r="N130" s="208"/>
      <c r="O130" s="208"/>
      <c r="P130" s="208"/>
      <c r="Q130" s="208"/>
      <c r="R130" s="208"/>
      <c r="S130" s="208"/>
      <c r="T130" s="209"/>
      <c r="AT130" s="210" t="s">
        <v>1002</v>
      </c>
      <c r="AU130" s="210" t="s">
        <v>946</v>
      </c>
      <c r="AV130" s="11" t="s">
        <v>946</v>
      </c>
      <c r="AW130" s="11" t="s">
        <v>899</v>
      </c>
      <c r="AX130" s="11" t="s">
        <v>936</v>
      </c>
      <c r="AY130" s="210" t="s">
        <v>991</v>
      </c>
    </row>
    <row r="131" spans="2:51" s="12" customFormat="1" ht="13.5">
      <c r="B131" s="211"/>
      <c r="C131" s="212"/>
      <c r="D131" s="197" t="s">
        <v>1002</v>
      </c>
      <c r="E131" s="213" t="s">
        <v>885</v>
      </c>
      <c r="F131" s="214" t="s">
        <v>1004</v>
      </c>
      <c r="G131" s="212"/>
      <c r="H131" s="215">
        <v>876</v>
      </c>
      <c r="I131" s="216"/>
      <c r="J131" s="212"/>
      <c r="K131" s="212"/>
      <c r="L131" s="217"/>
      <c r="M131" s="218"/>
      <c r="N131" s="219"/>
      <c r="O131" s="219"/>
      <c r="P131" s="219"/>
      <c r="Q131" s="219"/>
      <c r="R131" s="219"/>
      <c r="S131" s="219"/>
      <c r="T131" s="220"/>
      <c r="AT131" s="221" t="s">
        <v>1002</v>
      </c>
      <c r="AU131" s="221" t="s">
        <v>946</v>
      </c>
      <c r="AV131" s="12" t="s">
        <v>998</v>
      </c>
      <c r="AW131" s="12" t="s">
        <v>899</v>
      </c>
      <c r="AX131" s="12" t="s">
        <v>944</v>
      </c>
      <c r="AY131" s="221" t="s">
        <v>991</v>
      </c>
    </row>
    <row r="132" spans="2:65" s="1" customFormat="1" ht="38.25" customHeight="1">
      <c r="B132" s="39"/>
      <c r="C132" s="185" t="s">
        <v>1059</v>
      </c>
      <c r="D132" s="185" t="s">
        <v>993</v>
      </c>
      <c r="E132" s="186" t="s">
        <v>1060</v>
      </c>
      <c r="F132" s="187" t="s">
        <v>1061</v>
      </c>
      <c r="G132" s="188" t="s">
        <v>1055</v>
      </c>
      <c r="H132" s="189">
        <v>29</v>
      </c>
      <c r="I132" s="190"/>
      <c r="J132" s="191">
        <f>ROUND(I132*H132,2)</f>
        <v>0</v>
      </c>
      <c r="K132" s="187" t="s">
        <v>997</v>
      </c>
      <c r="L132" s="59"/>
      <c r="M132" s="192" t="s">
        <v>885</v>
      </c>
      <c r="N132" s="193" t="s">
        <v>907</v>
      </c>
      <c r="O132" s="40"/>
      <c r="P132" s="194">
        <f>O132*H132</f>
        <v>0</v>
      </c>
      <c r="Q132" s="194">
        <v>0</v>
      </c>
      <c r="R132" s="194">
        <f>Q132*H132</f>
        <v>0</v>
      </c>
      <c r="S132" s="194">
        <v>0.115</v>
      </c>
      <c r="T132" s="195">
        <f>S132*H132</f>
        <v>3.335</v>
      </c>
      <c r="AR132" s="22" t="s">
        <v>998</v>
      </c>
      <c r="AT132" s="22" t="s">
        <v>993</v>
      </c>
      <c r="AU132" s="22" t="s">
        <v>946</v>
      </c>
      <c r="AY132" s="22" t="s">
        <v>991</v>
      </c>
      <c r="BE132" s="196">
        <f>IF(N132="základní",J132,0)</f>
        <v>0</v>
      </c>
      <c r="BF132" s="196">
        <f>IF(N132="snížená",J132,0)</f>
        <v>0</v>
      </c>
      <c r="BG132" s="196">
        <f>IF(N132="zákl. přenesená",J132,0)</f>
        <v>0</v>
      </c>
      <c r="BH132" s="196">
        <f>IF(N132="sníž. přenesená",J132,0)</f>
        <v>0</v>
      </c>
      <c r="BI132" s="196">
        <f>IF(N132="nulová",J132,0)</f>
        <v>0</v>
      </c>
      <c r="BJ132" s="22" t="s">
        <v>944</v>
      </c>
      <c r="BK132" s="196">
        <f>ROUND(I132*H132,2)</f>
        <v>0</v>
      </c>
      <c r="BL132" s="22" t="s">
        <v>998</v>
      </c>
      <c r="BM132" s="22" t="s">
        <v>1062</v>
      </c>
    </row>
    <row r="133" spans="2:47" s="1" customFormat="1" ht="148.5">
      <c r="B133" s="39"/>
      <c r="C133" s="61"/>
      <c r="D133" s="197" t="s">
        <v>1000</v>
      </c>
      <c r="E133" s="61"/>
      <c r="F133" s="198" t="s">
        <v>1057</v>
      </c>
      <c r="G133" s="61"/>
      <c r="H133" s="61"/>
      <c r="I133" s="156"/>
      <c r="J133" s="61"/>
      <c r="K133" s="61"/>
      <c r="L133" s="59"/>
      <c r="M133" s="199"/>
      <c r="N133" s="40"/>
      <c r="O133" s="40"/>
      <c r="P133" s="40"/>
      <c r="Q133" s="40"/>
      <c r="R133" s="40"/>
      <c r="S133" s="40"/>
      <c r="T133" s="76"/>
      <c r="AT133" s="22" t="s">
        <v>1000</v>
      </c>
      <c r="AU133" s="22" t="s">
        <v>946</v>
      </c>
    </row>
    <row r="134" spans="2:51" s="11" customFormat="1" ht="13.5">
      <c r="B134" s="200"/>
      <c r="C134" s="201"/>
      <c r="D134" s="197" t="s">
        <v>1002</v>
      </c>
      <c r="E134" s="202" t="s">
        <v>885</v>
      </c>
      <c r="F134" s="203" t="s">
        <v>1063</v>
      </c>
      <c r="G134" s="201"/>
      <c r="H134" s="204">
        <v>29</v>
      </c>
      <c r="I134" s="205"/>
      <c r="J134" s="201"/>
      <c r="K134" s="201"/>
      <c r="L134" s="206"/>
      <c r="M134" s="207"/>
      <c r="N134" s="208"/>
      <c r="O134" s="208"/>
      <c r="P134" s="208"/>
      <c r="Q134" s="208"/>
      <c r="R134" s="208"/>
      <c r="S134" s="208"/>
      <c r="T134" s="209"/>
      <c r="AT134" s="210" t="s">
        <v>1002</v>
      </c>
      <c r="AU134" s="210" t="s">
        <v>946</v>
      </c>
      <c r="AV134" s="11" t="s">
        <v>946</v>
      </c>
      <c r="AW134" s="11" t="s">
        <v>899</v>
      </c>
      <c r="AX134" s="11" t="s">
        <v>936</v>
      </c>
      <c r="AY134" s="210" t="s">
        <v>991</v>
      </c>
    </row>
    <row r="135" spans="2:51" s="12" customFormat="1" ht="13.5">
      <c r="B135" s="211"/>
      <c r="C135" s="212"/>
      <c r="D135" s="197" t="s">
        <v>1002</v>
      </c>
      <c r="E135" s="213" t="s">
        <v>885</v>
      </c>
      <c r="F135" s="214" t="s">
        <v>1004</v>
      </c>
      <c r="G135" s="212"/>
      <c r="H135" s="215">
        <v>29</v>
      </c>
      <c r="I135" s="216"/>
      <c r="J135" s="212"/>
      <c r="K135" s="212"/>
      <c r="L135" s="217"/>
      <c r="M135" s="218"/>
      <c r="N135" s="219"/>
      <c r="O135" s="219"/>
      <c r="P135" s="219"/>
      <c r="Q135" s="219"/>
      <c r="R135" s="219"/>
      <c r="S135" s="219"/>
      <c r="T135" s="220"/>
      <c r="AT135" s="221" t="s">
        <v>1002</v>
      </c>
      <c r="AU135" s="221" t="s">
        <v>946</v>
      </c>
      <c r="AV135" s="12" t="s">
        <v>998</v>
      </c>
      <c r="AW135" s="12" t="s">
        <v>899</v>
      </c>
      <c r="AX135" s="12" t="s">
        <v>944</v>
      </c>
      <c r="AY135" s="221" t="s">
        <v>991</v>
      </c>
    </row>
    <row r="136" spans="2:65" s="1" customFormat="1" ht="25.5" customHeight="1">
      <c r="B136" s="39"/>
      <c r="C136" s="185" t="s">
        <v>1064</v>
      </c>
      <c r="D136" s="185" t="s">
        <v>993</v>
      </c>
      <c r="E136" s="186" t="s">
        <v>1065</v>
      </c>
      <c r="F136" s="187" t="s">
        <v>1066</v>
      </c>
      <c r="G136" s="188" t="s">
        <v>1055</v>
      </c>
      <c r="H136" s="189">
        <v>575</v>
      </c>
      <c r="I136" s="190"/>
      <c r="J136" s="191">
        <f>ROUND(I136*H136,2)</f>
        <v>0</v>
      </c>
      <c r="K136" s="187" t="s">
        <v>997</v>
      </c>
      <c r="L136" s="59"/>
      <c r="M136" s="192" t="s">
        <v>885</v>
      </c>
      <c r="N136" s="193" t="s">
        <v>907</v>
      </c>
      <c r="O136" s="40"/>
      <c r="P136" s="194">
        <f>O136*H136</f>
        <v>0</v>
      </c>
      <c r="Q136" s="194">
        <v>0</v>
      </c>
      <c r="R136" s="194">
        <f>Q136*H136</f>
        <v>0</v>
      </c>
      <c r="S136" s="194">
        <v>0.04</v>
      </c>
      <c r="T136" s="195">
        <f>S136*H136</f>
        <v>23</v>
      </c>
      <c r="AR136" s="22" t="s">
        <v>998</v>
      </c>
      <c r="AT136" s="22" t="s">
        <v>993</v>
      </c>
      <c r="AU136" s="22" t="s">
        <v>946</v>
      </c>
      <c r="AY136" s="22" t="s">
        <v>991</v>
      </c>
      <c r="BE136" s="196">
        <f>IF(N136="základní",J136,0)</f>
        <v>0</v>
      </c>
      <c r="BF136" s="196">
        <f>IF(N136="snížená",J136,0)</f>
        <v>0</v>
      </c>
      <c r="BG136" s="196">
        <f>IF(N136="zákl. přenesená",J136,0)</f>
        <v>0</v>
      </c>
      <c r="BH136" s="196">
        <f>IF(N136="sníž. přenesená",J136,0)</f>
        <v>0</v>
      </c>
      <c r="BI136" s="196">
        <f>IF(N136="nulová",J136,0)</f>
        <v>0</v>
      </c>
      <c r="BJ136" s="22" t="s">
        <v>944</v>
      </c>
      <c r="BK136" s="196">
        <f>ROUND(I136*H136,2)</f>
        <v>0</v>
      </c>
      <c r="BL136" s="22" t="s">
        <v>998</v>
      </c>
      <c r="BM136" s="22" t="s">
        <v>1067</v>
      </c>
    </row>
    <row r="137" spans="2:47" s="1" customFormat="1" ht="148.5">
      <c r="B137" s="39"/>
      <c r="C137" s="61"/>
      <c r="D137" s="197" t="s">
        <v>1000</v>
      </c>
      <c r="E137" s="61"/>
      <c r="F137" s="198" t="s">
        <v>1057</v>
      </c>
      <c r="G137" s="61"/>
      <c r="H137" s="61"/>
      <c r="I137" s="156"/>
      <c r="J137" s="61"/>
      <c r="K137" s="61"/>
      <c r="L137" s="59"/>
      <c r="M137" s="199"/>
      <c r="N137" s="40"/>
      <c r="O137" s="40"/>
      <c r="P137" s="40"/>
      <c r="Q137" s="40"/>
      <c r="R137" s="40"/>
      <c r="S137" s="40"/>
      <c r="T137" s="76"/>
      <c r="AT137" s="22" t="s">
        <v>1000</v>
      </c>
      <c r="AU137" s="22" t="s">
        <v>946</v>
      </c>
    </row>
    <row r="138" spans="2:51" s="11" customFormat="1" ht="13.5">
      <c r="B138" s="200"/>
      <c r="C138" s="201"/>
      <c r="D138" s="197" t="s">
        <v>1002</v>
      </c>
      <c r="E138" s="202" t="s">
        <v>885</v>
      </c>
      <c r="F138" s="203" t="s">
        <v>1068</v>
      </c>
      <c r="G138" s="201"/>
      <c r="H138" s="204">
        <v>575</v>
      </c>
      <c r="I138" s="205"/>
      <c r="J138" s="201"/>
      <c r="K138" s="201"/>
      <c r="L138" s="206"/>
      <c r="M138" s="207"/>
      <c r="N138" s="208"/>
      <c r="O138" s="208"/>
      <c r="P138" s="208"/>
      <c r="Q138" s="208"/>
      <c r="R138" s="208"/>
      <c r="S138" s="208"/>
      <c r="T138" s="209"/>
      <c r="AT138" s="210" t="s">
        <v>1002</v>
      </c>
      <c r="AU138" s="210" t="s">
        <v>946</v>
      </c>
      <c r="AV138" s="11" t="s">
        <v>946</v>
      </c>
      <c r="AW138" s="11" t="s">
        <v>899</v>
      </c>
      <c r="AX138" s="11" t="s">
        <v>936</v>
      </c>
      <c r="AY138" s="210" t="s">
        <v>991</v>
      </c>
    </row>
    <row r="139" spans="2:51" s="12" customFormat="1" ht="13.5">
      <c r="B139" s="211"/>
      <c r="C139" s="212"/>
      <c r="D139" s="197" t="s">
        <v>1002</v>
      </c>
      <c r="E139" s="213" t="s">
        <v>885</v>
      </c>
      <c r="F139" s="214" t="s">
        <v>1004</v>
      </c>
      <c r="G139" s="212"/>
      <c r="H139" s="215">
        <v>575</v>
      </c>
      <c r="I139" s="216"/>
      <c r="J139" s="212"/>
      <c r="K139" s="212"/>
      <c r="L139" s="217"/>
      <c r="M139" s="218"/>
      <c r="N139" s="219"/>
      <c r="O139" s="219"/>
      <c r="P139" s="219"/>
      <c r="Q139" s="219"/>
      <c r="R139" s="219"/>
      <c r="S139" s="219"/>
      <c r="T139" s="220"/>
      <c r="AT139" s="221" t="s">
        <v>1002</v>
      </c>
      <c r="AU139" s="221" t="s">
        <v>946</v>
      </c>
      <c r="AV139" s="12" t="s">
        <v>998</v>
      </c>
      <c r="AW139" s="12" t="s">
        <v>899</v>
      </c>
      <c r="AX139" s="12" t="s">
        <v>944</v>
      </c>
      <c r="AY139" s="221" t="s">
        <v>991</v>
      </c>
    </row>
    <row r="140" spans="2:65" s="1" customFormat="1" ht="25.5" customHeight="1">
      <c r="B140" s="39"/>
      <c r="C140" s="185" t="s">
        <v>874</v>
      </c>
      <c r="D140" s="185" t="s">
        <v>993</v>
      </c>
      <c r="E140" s="186" t="s">
        <v>1069</v>
      </c>
      <c r="F140" s="187" t="s">
        <v>1070</v>
      </c>
      <c r="G140" s="188" t="s">
        <v>1007</v>
      </c>
      <c r="H140" s="189">
        <v>1020</v>
      </c>
      <c r="I140" s="190"/>
      <c r="J140" s="191">
        <f>ROUND(I140*H140,2)</f>
        <v>0</v>
      </c>
      <c r="K140" s="187" t="s">
        <v>885</v>
      </c>
      <c r="L140" s="59"/>
      <c r="M140" s="192" t="s">
        <v>885</v>
      </c>
      <c r="N140" s="193" t="s">
        <v>907</v>
      </c>
      <c r="O140" s="40"/>
      <c r="P140" s="194">
        <f>O140*H140</f>
        <v>0</v>
      </c>
      <c r="Q140" s="194">
        <v>0</v>
      </c>
      <c r="R140" s="194">
        <f>Q140*H140</f>
        <v>0</v>
      </c>
      <c r="S140" s="194">
        <v>0</v>
      </c>
      <c r="T140" s="195">
        <f>S140*H140</f>
        <v>0</v>
      </c>
      <c r="AR140" s="22" t="s">
        <v>998</v>
      </c>
      <c r="AT140" s="22" t="s">
        <v>993</v>
      </c>
      <c r="AU140" s="22" t="s">
        <v>946</v>
      </c>
      <c r="AY140" s="22" t="s">
        <v>991</v>
      </c>
      <c r="BE140" s="196">
        <f>IF(N140="základní",J140,0)</f>
        <v>0</v>
      </c>
      <c r="BF140" s="196">
        <f>IF(N140="snížená",J140,0)</f>
        <v>0</v>
      </c>
      <c r="BG140" s="196">
        <f>IF(N140="zákl. přenesená",J140,0)</f>
        <v>0</v>
      </c>
      <c r="BH140" s="196">
        <f>IF(N140="sníž. přenesená",J140,0)</f>
        <v>0</v>
      </c>
      <c r="BI140" s="196">
        <f>IF(N140="nulová",J140,0)</f>
        <v>0</v>
      </c>
      <c r="BJ140" s="22" t="s">
        <v>944</v>
      </c>
      <c r="BK140" s="196">
        <f>ROUND(I140*H140,2)</f>
        <v>0</v>
      </c>
      <c r="BL140" s="22" t="s">
        <v>998</v>
      </c>
      <c r="BM140" s="22" t="s">
        <v>1071</v>
      </c>
    </row>
    <row r="141" spans="2:65" s="1" customFormat="1" ht="16.5" customHeight="1">
      <c r="B141" s="39"/>
      <c r="C141" s="222" t="s">
        <v>1072</v>
      </c>
      <c r="D141" s="222" t="s">
        <v>1073</v>
      </c>
      <c r="E141" s="223" t="s">
        <v>1074</v>
      </c>
      <c r="F141" s="224" t="s">
        <v>1075</v>
      </c>
      <c r="G141" s="225" t="s">
        <v>1076</v>
      </c>
      <c r="H141" s="226">
        <v>340</v>
      </c>
      <c r="I141" s="227"/>
      <c r="J141" s="228">
        <f>ROUND(I141*H141,2)</f>
        <v>0</v>
      </c>
      <c r="K141" s="224" t="s">
        <v>997</v>
      </c>
      <c r="L141" s="229"/>
      <c r="M141" s="230" t="s">
        <v>885</v>
      </c>
      <c r="N141" s="231" t="s">
        <v>907</v>
      </c>
      <c r="O141" s="40"/>
      <c r="P141" s="194">
        <f>O141*H141</f>
        <v>0</v>
      </c>
      <c r="Q141" s="194">
        <v>1</v>
      </c>
      <c r="R141" s="194">
        <f>Q141*H141</f>
        <v>340</v>
      </c>
      <c r="S141" s="194">
        <v>0</v>
      </c>
      <c r="T141" s="195">
        <f>S141*H141</f>
        <v>0</v>
      </c>
      <c r="AR141" s="22" t="s">
        <v>1034</v>
      </c>
      <c r="AT141" s="22" t="s">
        <v>1073</v>
      </c>
      <c r="AU141" s="22" t="s">
        <v>946</v>
      </c>
      <c r="AY141" s="22" t="s">
        <v>991</v>
      </c>
      <c r="BE141" s="196">
        <f>IF(N141="základní",J141,0)</f>
        <v>0</v>
      </c>
      <c r="BF141" s="196">
        <f>IF(N141="snížená",J141,0)</f>
        <v>0</v>
      </c>
      <c r="BG141" s="196">
        <f>IF(N141="zákl. přenesená",J141,0)</f>
        <v>0</v>
      </c>
      <c r="BH141" s="196">
        <f>IF(N141="sníž. přenesená",J141,0)</f>
        <v>0</v>
      </c>
      <c r="BI141" s="196">
        <f>IF(N141="nulová",J141,0)</f>
        <v>0</v>
      </c>
      <c r="BJ141" s="22" t="s">
        <v>944</v>
      </c>
      <c r="BK141" s="196">
        <f>ROUND(I141*H141,2)</f>
        <v>0</v>
      </c>
      <c r="BL141" s="22" t="s">
        <v>998</v>
      </c>
      <c r="BM141" s="22" t="s">
        <v>1077</v>
      </c>
    </row>
    <row r="142" spans="2:65" s="1" customFormat="1" ht="25.5" customHeight="1">
      <c r="B142" s="39"/>
      <c r="C142" s="185" t="s">
        <v>1078</v>
      </c>
      <c r="D142" s="185" t="s">
        <v>993</v>
      </c>
      <c r="E142" s="186" t="s">
        <v>1079</v>
      </c>
      <c r="F142" s="187" t="s">
        <v>1080</v>
      </c>
      <c r="G142" s="188" t="s">
        <v>1081</v>
      </c>
      <c r="H142" s="189">
        <v>102</v>
      </c>
      <c r="I142" s="190"/>
      <c r="J142" s="191">
        <f>ROUND(I142*H142,2)</f>
        <v>0</v>
      </c>
      <c r="K142" s="187" t="s">
        <v>997</v>
      </c>
      <c r="L142" s="59"/>
      <c r="M142" s="192" t="s">
        <v>885</v>
      </c>
      <c r="N142" s="193" t="s">
        <v>907</v>
      </c>
      <c r="O142" s="40"/>
      <c r="P142" s="194">
        <f>O142*H142</f>
        <v>0</v>
      </c>
      <c r="Q142" s="194">
        <v>0</v>
      </c>
      <c r="R142" s="194">
        <f>Q142*H142</f>
        <v>0</v>
      </c>
      <c r="S142" s="194">
        <v>0</v>
      </c>
      <c r="T142" s="195">
        <f>S142*H142</f>
        <v>0</v>
      </c>
      <c r="AR142" s="22" t="s">
        <v>998</v>
      </c>
      <c r="AT142" s="22" t="s">
        <v>993</v>
      </c>
      <c r="AU142" s="22" t="s">
        <v>946</v>
      </c>
      <c r="AY142" s="22" t="s">
        <v>991</v>
      </c>
      <c r="BE142" s="196">
        <f>IF(N142="základní",J142,0)</f>
        <v>0</v>
      </c>
      <c r="BF142" s="196">
        <f>IF(N142="snížená",J142,0)</f>
        <v>0</v>
      </c>
      <c r="BG142" s="196">
        <f>IF(N142="zákl. přenesená",J142,0)</f>
        <v>0</v>
      </c>
      <c r="BH142" s="196">
        <f>IF(N142="sníž. přenesená",J142,0)</f>
        <v>0</v>
      </c>
      <c r="BI142" s="196">
        <f>IF(N142="nulová",J142,0)</f>
        <v>0</v>
      </c>
      <c r="BJ142" s="22" t="s">
        <v>944</v>
      </c>
      <c r="BK142" s="196">
        <f>ROUND(I142*H142,2)</f>
        <v>0</v>
      </c>
      <c r="BL142" s="22" t="s">
        <v>998</v>
      </c>
      <c r="BM142" s="22" t="s">
        <v>1082</v>
      </c>
    </row>
    <row r="143" spans="2:47" s="1" customFormat="1" ht="378">
      <c r="B143" s="39"/>
      <c r="C143" s="61"/>
      <c r="D143" s="197" t="s">
        <v>1000</v>
      </c>
      <c r="E143" s="61"/>
      <c r="F143" s="198" t="s">
        <v>863</v>
      </c>
      <c r="G143" s="61"/>
      <c r="H143" s="61"/>
      <c r="I143" s="156"/>
      <c r="J143" s="61"/>
      <c r="K143" s="61"/>
      <c r="L143" s="59"/>
      <c r="M143" s="199"/>
      <c r="N143" s="40"/>
      <c r="O143" s="40"/>
      <c r="P143" s="40"/>
      <c r="Q143" s="40"/>
      <c r="R143" s="40"/>
      <c r="S143" s="40"/>
      <c r="T143" s="76"/>
      <c r="AT143" s="22" t="s">
        <v>1000</v>
      </c>
      <c r="AU143" s="22" t="s">
        <v>946</v>
      </c>
    </row>
    <row r="144" spans="2:65" s="1" customFormat="1" ht="25.5" customHeight="1">
      <c r="B144" s="39"/>
      <c r="C144" s="185" t="s">
        <v>473</v>
      </c>
      <c r="D144" s="185" t="s">
        <v>993</v>
      </c>
      <c r="E144" s="186" t="s">
        <v>474</v>
      </c>
      <c r="F144" s="187" t="s">
        <v>475</v>
      </c>
      <c r="G144" s="188" t="s">
        <v>1007</v>
      </c>
      <c r="H144" s="189">
        <v>441</v>
      </c>
      <c r="I144" s="190"/>
      <c r="J144" s="191">
        <f>ROUND(I144*H144,2)</f>
        <v>0</v>
      </c>
      <c r="K144" s="187" t="s">
        <v>997</v>
      </c>
      <c r="L144" s="59"/>
      <c r="M144" s="192" t="s">
        <v>885</v>
      </c>
      <c r="N144" s="193" t="s">
        <v>907</v>
      </c>
      <c r="O144" s="40"/>
      <c r="P144" s="194">
        <f>O144*H144</f>
        <v>0</v>
      </c>
      <c r="Q144" s="194">
        <v>0</v>
      </c>
      <c r="R144" s="194">
        <f>Q144*H144</f>
        <v>0</v>
      </c>
      <c r="S144" s="194">
        <v>0</v>
      </c>
      <c r="T144" s="195">
        <f>S144*H144</f>
        <v>0</v>
      </c>
      <c r="AR144" s="22" t="s">
        <v>998</v>
      </c>
      <c r="AT144" s="22" t="s">
        <v>993</v>
      </c>
      <c r="AU144" s="22" t="s">
        <v>946</v>
      </c>
      <c r="AY144" s="22" t="s">
        <v>991</v>
      </c>
      <c r="BE144" s="196">
        <f>IF(N144="základní",J144,0)</f>
        <v>0</v>
      </c>
      <c r="BF144" s="196">
        <f>IF(N144="snížená",J144,0)</f>
        <v>0</v>
      </c>
      <c r="BG144" s="196">
        <f>IF(N144="zákl. přenesená",J144,0)</f>
        <v>0</v>
      </c>
      <c r="BH144" s="196">
        <f>IF(N144="sníž. přenesená",J144,0)</f>
        <v>0</v>
      </c>
      <c r="BI144" s="196">
        <f>IF(N144="nulová",J144,0)</f>
        <v>0</v>
      </c>
      <c r="BJ144" s="22" t="s">
        <v>944</v>
      </c>
      <c r="BK144" s="196">
        <f>ROUND(I144*H144,2)</f>
        <v>0</v>
      </c>
      <c r="BL144" s="22" t="s">
        <v>998</v>
      </c>
      <c r="BM144" s="22" t="s">
        <v>476</v>
      </c>
    </row>
    <row r="145" spans="2:47" s="1" customFormat="1" ht="121.5">
      <c r="B145" s="39"/>
      <c r="C145" s="61"/>
      <c r="D145" s="197" t="s">
        <v>1000</v>
      </c>
      <c r="E145" s="61"/>
      <c r="F145" s="198" t="s">
        <v>477</v>
      </c>
      <c r="G145" s="61"/>
      <c r="H145" s="61"/>
      <c r="I145" s="156"/>
      <c r="J145" s="61"/>
      <c r="K145" s="61"/>
      <c r="L145" s="59"/>
      <c r="M145" s="199"/>
      <c r="N145" s="40"/>
      <c r="O145" s="40"/>
      <c r="P145" s="40"/>
      <c r="Q145" s="40"/>
      <c r="R145" s="40"/>
      <c r="S145" s="40"/>
      <c r="T145" s="76"/>
      <c r="AT145" s="22" t="s">
        <v>1000</v>
      </c>
      <c r="AU145" s="22" t="s">
        <v>946</v>
      </c>
    </row>
    <row r="146" spans="2:51" s="11" customFormat="1" ht="13.5">
      <c r="B146" s="200"/>
      <c r="C146" s="201"/>
      <c r="D146" s="197" t="s">
        <v>1002</v>
      </c>
      <c r="E146" s="202" t="s">
        <v>885</v>
      </c>
      <c r="F146" s="203" t="s">
        <v>478</v>
      </c>
      <c r="G146" s="201"/>
      <c r="H146" s="204">
        <v>441</v>
      </c>
      <c r="I146" s="205"/>
      <c r="J146" s="201"/>
      <c r="K146" s="201"/>
      <c r="L146" s="206"/>
      <c r="M146" s="207"/>
      <c r="N146" s="208"/>
      <c r="O146" s="208"/>
      <c r="P146" s="208"/>
      <c r="Q146" s="208"/>
      <c r="R146" s="208"/>
      <c r="S146" s="208"/>
      <c r="T146" s="209"/>
      <c r="AT146" s="210" t="s">
        <v>1002</v>
      </c>
      <c r="AU146" s="210" t="s">
        <v>946</v>
      </c>
      <c r="AV146" s="11" t="s">
        <v>946</v>
      </c>
      <c r="AW146" s="11" t="s">
        <v>899</v>
      </c>
      <c r="AX146" s="11" t="s">
        <v>936</v>
      </c>
      <c r="AY146" s="210" t="s">
        <v>991</v>
      </c>
    </row>
    <row r="147" spans="2:51" s="12" customFormat="1" ht="13.5">
      <c r="B147" s="211"/>
      <c r="C147" s="212"/>
      <c r="D147" s="197" t="s">
        <v>1002</v>
      </c>
      <c r="E147" s="213" t="s">
        <v>885</v>
      </c>
      <c r="F147" s="214" t="s">
        <v>1004</v>
      </c>
      <c r="G147" s="212"/>
      <c r="H147" s="215">
        <v>441</v>
      </c>
      <c r="I147" s="216"/>
      <c r="J147" s="212"/>
      <c r="K147" s="212"/>
      <c r="L147" s="217"/>
      <c r="M147" s="218"/>
      <c r="N147" s="219"/>
      <c r="O147" s="219"/>
      <c r="P147" s="219"/>
      <c r="Q147" s="219"/>
      <c r="R147" s="219"/>
      <c r="S147" s="219"/>
      <c r="T147" s="220"/>
      <c r="AT147" s="221" t="s">
        <v>1002</v>
      </c>
      <c r="AU147" s="221" t="s">
        <v>946</v>
      </c>
      <c r="AV147" s="12" t="s">
        <v>998</v>
      </c>
      <c r="AW147" s="12" t="s">
        <v>899</v>
      </c>
      <c r="AX147" s="12" t="s">
        <v>944</v>
      </c>
      <c r="AY147" s="221" t="s">
        <v>991</v>
      </c>
    </row>
    <row r="148" spans="2:65" s="1" customFormat="1" ht="16.5" customHeight="1">
      <c r="B148" s="39"/>
      <c r="C148" s="222" t="s">
        <v>479</v>
      </c>
      <c r="D148" s="222" t="s">
        <v>1073</v>
      </c>
      <c r="E148" s="223" t="s">
        <v>480</v>
      </c>
      <c r="F148" s="224" t="s">
        <v>481</v>
      </c>
      <c r="G148" s="225" t="s">
        <v>482</v>
      </c>
      <c r="H148" s="226">
        <v>6.615</v>
      </c>
      <c r="I148" s="227"/>
      <c r="J148" s="228">
        <f>ROUND(I148*H148,2)</f>
        <v>0</v>
      </c>
      <c r="K148" s="224" t="s">
        <v>997</v>
      </c>
      <c r="L148" s="229"/>
      <c r="M148" s="230" t="s">
        <v>885</v>
      </c>
      <c r="N148" s="231" t="s">
        <v>907</v>
      </c>
      <c r="O148" s="40"/>
      <c r="P148" s="194">
        <f>O148*H148</f>
        <v>0</v>
      </c>
      <c r="Q148" s="194">
        <v>0.001</v>
      </c>
      <c r="R148" s="194">
        <f>Q148*H148</f>
        <v>0.006615</v>
      </c>
      <c r="S148" s="194">
        <v>0</v>
      </c>
      <c r="T148" s="195">
        <f>S148*H148</f>
        <v>0</v>
      </c>
      <c r="AR148" s="22" t="s">
        <v>1034</v>
      </c>
      <c r="AT148" s="22" t="s">
        <v>1073</v>
      </c>
      <c r="AU148" s="22" t="s">
        <v>946</v>
      </c>
      <c r="AY148" s="22" t="s">
        <v>991</v>
      </c>
      <c r="BE148" s="196">
        <f>IF(N148="základní",J148,0)</f>
        <v>0</v>
      </c>
      <c r="BF148" s="196">
        <f>IF(N148="snížená",J148,0)</f>
        <v>0</v>
      </c>
      <c r="BG148" s="196">
        <f>IF(N148="zákl. přenesená",J148,0)</f>
        <v>0</v>
      </c>
      <c r="BH148" s="196">
        <f>IF(N148="sníž. přenesená",J148,0)</f>
        <v>0</v>
      </c>
      <c r="BI148" s="196">
        <f>IF(N148="nulová",J148,0)</f>
        <v>0</v>
      </c>
      <c r="BJ148" s="22" t="s">
        <v>944</v>
      </c>
      <c r="BK148" s="196">
        <f>ROUND(I148*H148,2)</f>
        <v>0</v>
      </c>
      <c r="BL148" s="22" t="s">
        <v>998</v>
      </c>
      <c r="BM148" s="22" t="s">
        <v>483</v>
      </c>
    </row>
    <row r="149" spans="2:51" s="11" customFormat="1" ht="13.5">
      <c r="B149" s="200"/>
      <c r="C149" s="201"/>
      <c r="D149" s="197" t="s">
        <v>1002</v>
      </c>
      <c r="E149" s="201"/>
      <c r="F149" s="203" t="s">
        <v>484</v>
      </c>
      <c r="G149" s="201"/>
      <c r="H149" s="204">
        <v>6.615</v>
      </c>
      <c r="I149" s="205"/>
      <c r="J149" s="201"/>
      <c r="K149" s="201"/>
      <c r="L149" s="206"/>
      <c r="M149" s="207"/>
      <c r="N149" s="208"/>
      <c r="O149" s="208"/>
      <c r="P149" s="208"/>
      <c r="Q149" s="208"/>
      <c r="R149" s="208"/>
      <c r="S149" s="208"/>
      <c r="T149" s="209"/>
      <c r="AT149" s="210" t="s">
        <v>1002</v>
      </c>
      <c r="AU149" s="210" t="s">
        <v>946</v>
      </c>
      <c r="AV149" s="11" t="s">
        <v>946</v>
      </c>
      <c r="AW149" s="11" t="s">
        <v>870</v>
      </c>
      <c r="AX149" s="11" t="s">
        <v>944</v>
      </c>
      <c r="AY149" s="210" t="s">
        <v>991</v>
      </c>
    </row>
    <row r="150" spans="2:65" s="1" customFormat="1" ht="25.5" customHeight="1">
      <c r="B150" s="39"/>
      <c r="C150" s="185" t="s">
        <v>485</v>
      </c>
      <c r="D150" s="185" t="s">
        <v>993</v>
      </c>
      <c r="E150" s="186" t="s">
        <v>486</v>
      </c>
      <c r="F150" s="187" t="s">
        <v>487</v>
      </c>
      <c r="G150" s="188" t="s">
        <v>1007</v>
      </c>
      <c r="H150" s="189">
        <v>1020</v>
      </c>
      <c r="I150" s="190"/>
      <c r="J150" s="191">
        <f>ROUND(I150*H150,2)</f>
        <v>0</v>
      </c>
      <c r="K150" s="187" t="s">
        <v>997</v>
      </c>
      <c r="L150" s="59"/>
      <c r="M150" s="192" t="s">
        <v>885</v>
      </c>
      <c r="N150" s="193" t="s">
        <v>907</v>
      </c>
      <c r="O150" s="40"/>
      <c r="P150" s="194">
        <f>O150*H150</f>
        <v>0</v>
      </c>
      <c r="Q150" s="194">
        <v>0</v>
      </c>
      <c r="R150" s="194">
        <f>Q150*H150</f>
        <v>0</v>
      </c>
      <c r="S150" s="194">
        <v>0</v>
      </c>
      <c r="T150" s="195">
        <f>S150*H150</f>
        <v>0</v>
      </c>
      <c r="AR150" s="22" t="s">
        <v>998</v>
      </c>
      <c r="AT150" s="22" t="s">
        <v>993</v>
      </c>
      <c r="AU150" s="22" t="s">
        <v>946</v>
      </c>
      <c r="AY150" s="22" t="s">
        <v>991</v>
      </c>
      <c r="BE150" s="196">
        <f>IF(N150="základní",J150,0)</f>
        <v>0</v>
      </c>
      <c r="BF150" s="196">
        <f>IF(N150="snížená",J150,0)</f>
        <v>0</v>
      </c>
      <c r="BG150" s="196">
        <f>IF(N150="zákl. přenesená",J150,0)</f>
        <v>0</v>
      </c>
      <c r="BH150" s="196">
        <f>IF(N150="sníž. přenesená",J150,0)</f>
        <v>0</v>
      </c>
      <c r="BI150" s="196">
        <f>IF(N150="nulová",J150,0)</f>
        <v>0</v>
      </c>
      <c r="BJ150" s="22" t="s">
        <v>944</v>
      </c>
      <c r="BK150" s="196">
        <f>ROUND(I150*H150,2)</f>
        <v>0</v>
      </c>
      <c r="BL150" s="22" t="s">
        <v>998</v>
      </c>
      <c r="BM150" s="22" t="s">
        <v>488</v>
      </c>
    </row>
    <row r="151" spans="2:47" s="1" customFormat="1" ht="162">
      <c r="B151" s="39"/>
      <c r="C151" s="61"/>
      <c r="D151" s="197" t="s">
        <v>1000</v>
      </c>
      <c r="E151" s="61"/>
      <c r="F151" s="198" t="s">
        <v>489</v>
      </c>
      <c r="G151" s="61"/>
      <c r="H151" s="61"/>
      <c r="I151" s="156"/>
      <c r="J151" s="61"/>
      <c r="K151" s="61"/>
      <c r="L151" s="59"/>
      <c r="M151" s="199"/>
      <c r="N151" s="40"/>
      <c r="O151" s="40"/>
      <c r="P151" s="40"/>
      <c r="Q151" s="40"/>
      <c r="R151" s="40"/>
      <c r="S151" s="40"/>
      <c r="T151" s="76"/>
      <c r="AT151" s="22" t="s">
        <v>1000</v>
      </c>
      <c r="AU151" s="22" t="s">
        <v>946</v>
      </c>
    </row>
    <row r="152" spans="2:51" s="11" customFormat="1" ht="13.5">
      <c r="B152" s="200"/>
      <c r="C152" s="201"/>
      <c r="D152" s="197" t="s">
        <v>1002</v>
      </c>
      <c r="E152" s="202" t="s">
        <v>885</v>
      </c>
      <c r="F152" s="203" t="s">
        <v>490</v>
      </c>
      <c r="G152" s="201"/>
      <c r="H152" s="204">
        <v>1020</v>
      </c>
      <c r="I152" s="205"/>
      <c r="J152" s="201"/>
      <c r="K152" s="201"/>
      <c r="L152" s="206"/>
      <c r="M152" s="207"/>
      <c r="N152" s="208"/>
      <c r="O152" s="208"/>
      <c r="P152" s="208"/>
      <c r="Q152" s="208"/>
      <c r="R152" s="208"/>
      <c r="S152" s="208"/>
      <c r="T152" s="209"/>
      <c r="AT152" s="210" t="s">
        <v>1002</v>
      </c>
      <c r="AU152" s="210" t="s">
        <v>946</v>
      </c>
      <c r="AV152" s="11" t="s">
        <v>946</v>
      </c>
      <c r="AW152" s="11" t="s">
        <v>899</v>
      </c>
      <c r="AX152" s="11" t="s">
        <v>936</v>
      </c>
      <c r="AY152" s="210" t="s">
        <v>991</v>
      </c>
    </row>
    <row r="153" spans="2:51" s="12" customFormat="1" ht="13.5">
      <c r="B153" s="211"/>
      <c r="C153" s="212"/>
      <c r="D153" s="197" t="s">
        <v>1002</v>
      </c>
      <c r="E153" s="213" t="s">
        <v>885</v>
      </c>
      <c r="F153" s="214" t="s">
        <v>1004</v>
      </c>
      <c r="G153" s="212"/>
      <c r="H153" s="215">
        <v>1020</v>
      </c>
      <c r="I153" s="216"/>
      <c r="J153" s="212"/>
      <c r="K153" s="212"/>
      <c r="L153" s="217"/>
      <c r="M153" s="218"/>
      <c r="N153" s="219"/>
      <c r="O153" s="219"/>
      <c r="P153" s="219"/>
      <c r="Q153" s="219"/>
      <c r="R153" s="219"/>
      <c r="S153" s="219"/>
      <c r="T153" s="220"/>
      <c r="AT153" s="221" t="s">
        <v>1002</v>
      </c>
      <c r="AU153" s="221" t="s">
        <v>946</v>
      </c>
      <c r="AV153" s="12" t="s">
        <v>998</v>
      </c>
      <c r="AW153" s="12" t="s">
        <v>899</v>
      </c>
      <c r="AX153" s="12" t="s">
        <v>944</v>
      </c>
      <c r="AY153" s="221" t="s">
        <v>991</v>
      </c>
    </row>
    <row r="154" spans="2:63" s="10" customFormat="1" ht="29.25" customHeight="1">
      <c r="B154" s="169"/>
      <c r="C154" s="170"/>
      <c r="D154" s="171" t="s">
        <v>935</v>
      </c>
      <c r="E154" s="183" t="s">
        <v>946</v>
      </c>
      <c r="F154" s="183" t="s">
        <v>491</v>
      </c>
      <c r="G154" s="170"/>
      <c r="H154" s="170"/>
      <c r="I154" s="173"/>
      <c r="J154" s="184">
        <f>BK154</f>
        <v>0</v>
      </c>
      <c r="K154" s="170"/>
      <c r="L154" s="175"/>
      <c r="M154" s="176"/>
      <c r="N154" s="177"/>
      <c r="O154" s="177"/>
      <c r="P154" s="178">
        <f>SUM(P155:P164)</f>
        <v>0</v>
      </c>
      <c r="Q154" s="177"/>
      <c r="R154" s="178">
        <f>SUM(R155:R164)</f>
        <v>48.677040000000005</v>
      </c>
      <c r="S154" s="177"/>
      <c r="T154" s="179">
        <f>SUM(T155:T164)</f>
        <v>0</v>
      </c>
      <c r="AR154" s="180" t="s">
        <v>944</v>
      </c>
      <c r="AT154" s="181" t="s">
        <v>935</v>
      </c>
      <c r="AU154" s="181" t="s">
        <v>944</v>
      </c>
      <c r="AY154" s="180" t="s">
        <v>991</v>
      </c>
      <c r="BK154" s="182">
        <f>SUM(BK155:BK164)</f>
        <v>0</v>
      </c>
    </row>
    <row r="155" spans="2:65" s="1" customFormat="1" ht="38.25" customHeight="1">
      <c r="B155" s="39"/>
      <c r="C155" s="185" t="s">
        <v>873</v>
      </c>
      <c r="D155" s="185" t="s">
        <v>993</v>
      </c>
      <c r="E155" s="186" t="s">
        <v>492</v>
      </c>
      <c r="F155" s="187" t="s">
        <v>493</v>
      </c>
      <c r="G155" s="188" t="s">
        <v>1055</v>
      </c>
      <c r="H155" s="189">
        <v>52</v>
      </c>
      <c r="I155" s="190"/>
      <c r="J155" s="191">
        <f>ROUND(I155*H155,2)</f>
        <v>0</v>
      </c>
      <c r="K155" s="187" t="s">
        <v>997</v>
      </c>
      <c r="L155" s="59"/>
      <c r="M155" s="192" t="s">
        <v>885</v>
      </c>
      <c r="N155" s="193" t="s">
        <v>907</v>
      </c>
      <c r="O155" s="40"/>
      <c r="P155" s="194">
        <f>O155*H155</f>
        <v>0</v>
      </c>
      <c r="Q155" s="194">
        <v>0.22657</v>
      </c>
      <c r="R155" s="194">
        <f>Q155*H155</f>
        <v>11.78164</v>
      </c>
      <c r="S155" s="194">
        <v>0</v>
      </c>
      <c r="T155" s="195">
        <f>S155*H155</f>
        <v>0</v>
      </c>
      <c r="AR155" s="22" t="s">
        <v>998</v>
      </c>
      <c r="AT155" s="22" t="s">
        <v>993</v>
      </c>
      <c r="AU155" s="22" t="s">
        <v>946</v>
      </c>
      <c r="AY155" s="22" t="s">
        <v>991</v>
      </c>
      <c r="BE155" s="196">
        <f>IF(N155="základní",J155,0)</f>
        <v>0</v>
      </c>
      <c r="BF155" s="196">
        <f>IF(N155="snížená",J155,0)</f>
        <v>0</v>
      </c>
      <c r="BG155" s="196">
        <f>IF(N155="zákl. přenesená",J155,0)</f>
        <v>0</v>
      </c>
      <c r="BH155" s="196">
        <f>IF(N155="sníž. přenesená",J155,0)</f>
        <v>0</v>
      </c>
      <c r="BI155" s="196">
        <f>IF(N155="nulová",J155,0)</f>
        <v>0</v>
      </c>
      <c r="BJ155" s="22" t="s">
        <v>944</v>
      </c>
      <c r="BK155" s="196">
        <f>ROUND(I155*H155,2)</f>
        <v>0</v>
      </c>
      <c r="BL155" s="22" t="s">
        <v>998</v>
      </c>
      <c r="BM155" s="22" t="s">
        <v>494</v>
      </c>
    </row>
    <row r="156" spans="2:65" s="1" customFormat="1" ht="38.25" customHeight="1">
      <c r="B156" s="39"/>
      <c r="C156" s="185" t="s">
        <v>495</v>
      </c>
      <c r="D156" s="185" t="s">
        <v>993</v>
      </c>
      <c r="E156" s="186" t="s">
        <v>496</v>
      </c>
      <c r="F156" s="187" t="s">
        <v>497</v>
      </c>
      <c r="G156" s="188" t="s">
        <v>1055</v>
      </c>
      <c r="H156" s="189">
        <v>160</v>
      </c>
      <c r="I156" s="190"/>
      <c r="J156" s="191">
        <f>ROUND(I156*H156,2)</f>
        <v>0</v>
      </c>
      <c r="K156" s="187" t="s">
        <v>997</v>
      </c>
      <c r="L156" s="59"/>
      <c r="M156" s="192" t="s">
        <v>885</v>
      </c>
      <c r="N156" s="193" t="s">
        <v>907</v>
      </c>
      <c r="O156" s="40"/>
      <c r="P156" s="194">
        <f>O156*H156</f>
        <v>0</v>
      </c>
      <c r="Q156" s="194">
        <v>0.23058</v>
      </c>
      <c r="R156" s="194">
        <f>Q156*H156</f>
        <v>36.8928</v>
      </c>
      <c r="S156" s="194">
        <v>0</v>
      </c>
      <c r="T156" s="195">
        <f>S156*H156</f>
        <v>0</v>
      </c>
      <c r="AR156" s="22" t="s">
        <v>998</v>
      </c>
      <c r="AT156" s="22" t="s">
        <v>993</v>
      </c>
      <c r="AU156" s="22" t="s">
        <v>946</v>
      </c>
      <c r="AY156" s="22" t="s">
        <v>991</v>
      </c>
      <c r="BE156" s="196">
        <f>IF(N156="základní",J156,0)</f>
        <v>0</v>
      </c>
      <c r="BF156" s="196">
        <f>IF(N156="snížená",J156,0)</f>
        <v>0</v>
      </c>
      <c r="BG156" s="196">
        <f>IF(N156="zákl. přenesená",J156,0)</f>
        <v>0</v>
      </c>
      <c r="BH156" s="196">
        <f>IF(N156="sníž. přenesená",J156,0)</f>
        <v>0</v>
      </c>
      <c r="BI156" s="196">
        <f>IF(N156="nulová",J156,0)</f>
        <v>0</v>
      </c>
      <c r="BJ156" s="22" t="s">
        <v>944</v>
      </c>
      <c r="BK156" s="196">
        <f>ROUND(I156*H156,2)</f>
        <v>0</v>
      </c>
      <c r="BL156" s="22" t="s">
        <v>998</v>
      </c>
      <c r="BM156" s="22" t="s">
        <v>498</v>
      </c>
    </row>
    <row r="157" spans="2:65" s="1" customFormat="1" ht="16.5" customHeight="1">
      <c r="B157" s="39"/>
      <c r="C157" s="185" t="s">
        <v>499</v>
      </c>
      <c r="D157" s="185" t="s">
        <v>993</v>
      </c>
      <c r="E157" s="186" t="s">
        <v>500</v>
      </c>
      <c r="F157" s="187" t="s">
        <v>501</v>
      </c>
      <c r="G157" s="188" t="s">
        <v>1055</v>
      </c>
      <c r="H157" s="189">
        <v>52</v>
      </c>
      <c r="I157" s="190"/>
      <c r="J157" s="191">
        <f>ROUND(I157*H157,2)</f>
        <v>0</v>
      </c>
      <c r="K157" s="187" t="s">
        <v>997</v>
      </c>
      <c r="L157" s="59"/>
      <c r="M157" s="192" t="s">
        <v>885</v>
      </c>
      <c r="N157" s="193" t="s">
        <v>907</v>
      </c>
      <c r="O157" s="40"/>
      <c r="P157" s="194">
        <f>O157*H157</f>
        <v>0</v>
      </c>
      <c r="Q157" s="194">
        <v>5E-05</v>
      </c>
      <c r="R157" s="194">
        <f>Q157*H157</f>
        <v>0.0026000000000000003</v>
      </c>
      <c r="S157" s="194">
        <v>0</v>
      </c>
      <c r="T157" s="195">
        <f>S157*H157</f>
        <v>0</v>
      </c>
      <c r="AR157" s="22" t="s">
        <v>998</v>
      </c>
      <c r="AT157" s="22" t="s">
        <v>993</v>
      </c>
      <c r="AU157" s="22" t="s">
        <v>946</v>
      </c>
      <c r="AY157" s="22" t="s">
        <v>991</v>
      </c>
      <c r="BE157" s="196">
        <f>IF(N157="základní",J157,0)</f>
        <v>0</v>
      </c>
      <c r="BF157" s="196">
        <f>IF(N157="snížená",J157,0)</f>
        <v>0</v>
      </c>
      <c r="BG157" s="196">
        <f>IF(N157="zákl. přenesená",J157,0)</f>
        <v>0</v>
      </c>
      <c r="BH157" s="196">
        <f>IF(N157="sníž. přenesená",J157,0)</f>
        <v>0</v>
      </c>
      <c r="BI157" s="196">
        <f>IF(N157="nulová",J157,0)</f>
        <v>0</v>
      </c>
      <c r="BJ157" s="22" t="s">
        <v>944</v>
      </c>
      <c r="BK157" s="196">
        <f>ROUND(I157*H157,2)</f>
        <v>0</v>
      </c>
      <c r="BL157" s="22" t="s">
        <v>998</v>
      </c>
      <c r="BM157" s="22" t="s">
        <v>502</v>
      </c>
    </row>
    <row r="158" spans="2:47" s="1" customFormat="1" ht="54">
      <c r="B158" s="39"/>
      <c r="C158" s="61"/>
      <c r="D158" s="197" t="s">
        <v>1000</v>
      </c>
      <c r="E158" s="61"/>
      <c r="F158" s="198" t="s">
        <v>503</v>
      </c>
      <c r="G158" s="61"/>
      <c r="H158" s="61"/>
      <c r="I158" s="156"/>
      <c r="J158" s="61"/>
      <c r="K158" s="61"/>
      <c r="L158" s="59"/>
      <c r="M158" s="199"/>
      <c r="N158" s="40"/>
      <c r="O158" s="40"/>
      <c r="P158" s="40"/>
      <c r="Q158" s="40"/>
      <c r="R158" s="40"/>
      <c r="S158" s="40"/>
      <c r="T158" s="76"/>
      <c r="AT158" s="22" t="s">
        <v>1000</v>
      </c>
      <c r="AU158" s="22" t="s">
        <v>946</v>
      </c>
    </row>
    <row r="159" spans="2:65" s="1" customFormat="1" ht="16.5" customHeight="1">
      <c r="B159" s="39"/>
      <c r="C159" s="185" t="s">
        <v>504</v>
      </c>
      <c r="D159" s="185" t="s">
        <v>993</v>
      </c>
      <c r="E159" s="186" t="s">
        <v>505</v>
      </c>
      <c r="F159" s="187" t="s">
        <v>506</v>
      </c>
      <c r="G159" s="188" t="s">
        <v>507</v>
      </c>
      <c r="H159" s="189">
        <v>13</v>
      </c>
      <c r="I159" s="190"/>
      <c r="J159" s="191">
        <f aca="true" t="shared" si="0" ref="J159:J164">ROUND(I159*H159,2)</f>
        <v>0</v>
      </c>
      <c r="K159" s="187" t="s">
        <v>885</v>
      </c>
      <c r="L159" s="59"/>
      <c r="M159" s="192" t="s">
        <v>885</v>
      </c>
      <c r="N159" s="193" t="s">
        <v>907</v>
      </c>
      <c r="O159" s="40"/>
      <c r="P159" s="194">
        <f aca="true" t="shared" si="1" ref="P159:P164">O159*H159</f>
        <v>0</v>
      </c>
      <c r="Q159" s="194">
        <v>0</v>
      </c>
      <c r="R159" s="194">
        <f aca="true" t="shared" si="2" ref="R159:R164">Q159*H159</f>
        <v>0</v>
      </c>
      <c r="S159" s="194">
        <v>0</v>
      </c>
      <c r="T159" s="195">
        <f aca="true" t="shared" si="3" ref="T159:T164">S159*H159</f>
        <v>0</v>
      </c>
      <c r="AR159" s="22" t="s">
        <v>998</v>
      </c>
      <c r="AT159" s="22" t="s">
        <v>993</v>
      </c>
      <c r="AU159" s="22" t="s">
        <v>946</v>
      </c>
      <c r="AY159" s="22" t="s">
        <v>991</v>
      </c>
      <c r="BE159" s="196">
        <f aca="true" t="shared" si="4" ref="BE159:BE164">IF(N159="základní",J159,0)</f>
        <v>0</v>
      </c>
      <c r="BF159" s="196">
        <f aca="true" t="shared" si="5" ref="BF159:BF164">IF(N159="snížená",J159,0)</f>
        <v>0</v>
      </c>
      <c r="BG159" s="196">
        <f aca="true" t="shared" si="6" ref="BG159:BG164">IF(N159="zákl. přenesená",J159,0)</f>
        <v>0</v>
      </c>
      <c r="BH159" s="196">
        <f aca="true" t="shared" si="7" ref="BH159:BH164">IF(N159="sníž. přenesená",J159,0)</f>
        <v>0</v>
      </c>
      <c r="BI159" s="196">
        <f aca="true" t="shared" si="8" ref="BI159:BI164">IF(N159="nulová",J159,0)</f>
        <v>0</v>
      </c>
      <c r="BJ159" s="22" t="s">
        <v>944</v>
      </c>
      <c r="BK159" s="196">
        <f aca="true" t="shared" si="9" ref="BK159:BK164">ROUND(I159*H159,2)</f>
        <v>0</v>
      </c>
      <c r="BL159" s="22" t="s">
        <v>998</v>
      </c>
      <c r="BM159" s="22" t="s">
        <v>508</v>
      </c>
    </row>
    <row r="160" spans="2:65" s="1" customFormat="1" ht="16.5" customHeight="1">
      <c r="B160" s="39"/>
      <c r="C160" s="185" t="s">
        <v>509</v>
      </c>
      <c r="D160" s="185" t="s">
        <v>993</v>
      </c>
      <c r="E160" s="186" t="s">
        <v>510</v>
      </c>
      <c r="F160" s="187" t="s">
        <v>511</v>
      </c>
      <c r="G160" s="188" t="s">
        <v>512</v>
      </c>
      <c r="H160" s="189">
        <v>200</v>
      </c>
      <c r="I160" s="190"/>
      <c r="J160" s="191">
        <f t="shared" si="0"/>
        <v>0</v>
      </c>
      <c r="K160" s="187" t="s">
        <v>885</v>
      </c>
      <c r="L160" s="59"/>
      <c r="M160" s="192" t="s">
        <v>885</v>
      </c>
      <c r="N160" s="193" t="s">
        <v>907</v>
      </c>
      <c r="O160" s="40"/>
      <c r="P160" s="194">
        <f t="shared" si="1"/>
        <v>0</v>
      </c>
      <c r="Q160" s="194">
        <v>0</v>
      </c>
      <c r="R160" s="194">
        <f t="shared" si="2"/>
        <v>0</v>
      </c>
      <c r="S160" s="194">
        <v>0</v>
      </c>
      <c r="T160" s="195">
        <f t="shared" si="3"/>
        <v>0</v>
      </c>
      <c r="AR160" s="22" t="s">
        <v>998</v>
      </c>
      <c r="AT160" s="22" t="s">
        <v>993</v>
      </c>
      <c r="AU160" s="22" t="s">
        <v>946</v>
      </c>
      <c r="AY160" s="22" t="s">
        <v>991</v>
      </c>
      <c r="BE160" s="196">
        <f t="shared" si="4"/>
        <v>0</v>
      </c>
      <c r="BF160" s="196">
        <f t="shared" si="5"/>
        <v>0</v>
      </c>
      <c r="BG160" s="196">
        <f t="shared" si="6"/>
        <v>0</v>
      </c>
      <c r="BH160" s="196">
        <f t="shared" si="7"/>
        <v>0</v>
      </c>
      <c r="BI160" s="196">
        <f t="shared" si="8"/>
        <v>0</v>
      </c>
      <c r="BJ160" s="22" t="s">
        <v>944</v>
      </c>
      <c r="BK160" s="196">
        <f t="shared" si="9"/>
        <v>0</v>
      </c>
      <c r="BL160" s="22" t="s">
        <v>998</v>
      </c>
      <c r="BM160" s="22" t="s">
        <v>513</v>
      </c>
    </row>
    <row r="161" spans="2:65" s="1" customFormat="1" ht="16.5" customHeight="1">
      <c r="B161" s="39"/>
      <c r="C161" s="185" t="s">
        <v>514</v>
      </c>
      <c r="D161" s="185" t="s">
        <v>993</v>
      </c>
      <c r="E161" s="186" t="s">
        <v>515</v>
      </c>
      <c r="F161" s="187" t="s">
        <v>516</v>
      </c>
      <c r="G161" s="188" t="s">
        <v>512</v>
      </c>
      <c r="H161" s="189">
        <v>70</v>
      </c>
      <c r="I161" s="190"/>
      <c r="J161" s="191">
        <f t="shared" si="0"/>
        <v>0</v>
      </c>
      <c r="K161" s="187" t="s">
        <v>885</v>
      </c>
      <c r="L161" s="59"/>
      <c r="M161" s="192" t="s">
        <v>885</v>
      </c>
      <c r="N161" s="193" t="s">
        <v>907</v>
      </c>
      <c r="O161" s="40"/>
      <c r="P161" s="194">
        <f t="shared" si="1"/>
        <v>0</v>
      </c>
      <c r="Q161" s="194">
        <v>0</v>
      </c>
      <c r="R161" s="194">
        <f t="shared" si="2"/>
        <v>0</v>
      </c>
      <c r="S161" s="194">
        <v>0</v>
      </c>
      <c r="T161" s="195">
        <f t="shared" si="3"/>
        <v>0</v>
      </c>
      <c r="AR161" s="22" t="s">
        <v>998</v>
      </c>
      <c r="AT161" s="22" t="s">
        <v>993</v>
      </c>
      <c r="AU161" s="22" t="s">
        <v>946</v>
      </c>
      <c r="AY161" s="22" t="s">
        <v>991</v>
      </c>
      <c r="BE161" s="196">
        <f t="shared" si="4"/>
        <v>0</v>
      </c>
      <c r="BF161" s="196">
        <f t="shared" si="5"/>
        <v>0</v>
      </c>
      <c r="BG161" s="196">
        <f t="shared" si="6"/>
        <v>0</v>
      </c>
      <c r="BH161" s="196">
        <f t="shared" si="7"/>
        <v>0</v>
      </c>
      <c r="BI161" s="196">
        <f t="shared" si="8"/>
        <v>0</v>
      </c>
      <c r="BJ161" s="22" t="s">
        <v>944</v>
      </c>
      <c r="BK161" s="196">
        <f t="shared" si="9"/>
        <v>0</v>
      </c>
      <c r="BL161" s="22" t="s">
        <v>998</v>
      </c>
      <c r="BM161" s="22" t="s">
        <v>517</v>
      </c>
    </row>
    <row r="162" spans="2:65" s="1" customFormat="1" ht="16.5" customHeight="1">
      <c r="B162" s="39"/>
      <c r="C162" s="185" t="s">
        <v>518</v>
      </c>
      <c r="D162" s="185" t="s">
        <v>993</v>
      </c>
      <c r="E162" s="186" t="s">
        <v>519</v>
      </c>
      <c r="F162" s="187" t="s">
        <v>520</v>
      </c>
      <c r="G162" s="188" t="s">
        <v>507</v>
      </c>
      <c r="H162" s="189">
        <v>2</v>
      </c>
      <c r="I162" s="190"/>
      <c r="J162" s="191">
        <f t="shared" si="0"/>
        <v>0</v>
      </c>
      <c r="K162" s="187" t="s">
        <v>885</v>
      </c>
      <c r="L162" s="59"/>
      <c r="M162" s="192" t="s">
        <v>885</v>
      </c>
      <c r="N162" s="193" t="s">
        <v>907</v>
      </c>
      <c r="O162" s="40"/>
      <c r="P162" s="194">
        <f t="shared" si="1"/>
        <v>0</v>
      </c>
      <c r="Q162" s="194">
        <v>0</v>
      </c>
      <c r="R162" s="194">
        <f t="shared" si="2"/>
        <v>0</v>
      </c>
      <c r="S162" s="194">
        <v>0</v>
      </c>
      <c r="T162" s="195">
        <f t="shared" si="3"/>
        <v>0</v>
      </c>
      <c r="AR162" s="22" t="s">
        <v>998</v>
      </c>
      <c r="AT162" s="22" t="s">
        <v>993</v>
      </c>
      <c r="AU162" s="22" t="s">
        <v>946</v>
      </c>
      <c r="AY162" s="22" t="s">
        <v>991</v>
      </c>
      <c r="BE162" s="196">
        <f t="shared" si="4"/>
        <v>0</v>
      </c>
      <c r="BF162" s="196">
        <f t="shared" si="5"/>
        <v>0</v>
      </c>
      <c r="BG162" s="196">
        <f t="shared" si="6"/>
        <v>0</v>
      </c>
      <c r="BH162" s="196">
        <f t="shared" si="7"/>
        <v>0</v>
      </c>
      <c r="BI162" s="196">
        <f t="shared" si="8"/>
        <v>0</v>
      </c>
      <c r="BJ162" s="22" t="s">
        <v>944</v>
      </c>
      <c r="BK162" s="196">
        <f t="shared" si="9"/>
        <v>0</v>
      </c>
      <c r="BL162" s="22" t="s">
        <v>998</v>
      </c>
      <c r="BM162" s="22" t="s">
        <v>521</v>
      </c>
    </row>
    <row r="163" spans="2:65" s="1" customFormat="1" ht="16.5" customHeight="1">
      <c r="B163" s="39"/>
      <c r="C163" s="185" t="s">
        <v>522</v>
      </c>
      <c r="D163" s="185" t="s">
        <v>993</v>
      </c>
      <c r="E163" s="186" t="s">
        <v>523</v>
      </c>
      <c r="F163" s="187" t="s">
        <v>524</v>
      </c>
      <c r="G163" s="188" t="s">
        <v>507</v>
      </c>
      <c r="H163" s="189">
        <v>2</v>
      </c>
      <c r="I163" s="190"/>
      <c r="J163" s="191">
        <f t="shared" si="0"/>
        <v>0</v>
      </c>
      <c r="K163" s="187" t="s">
        <v>885</v>
      </c>
      <c r="L163" s="59"/>
      <c r="M163" s="192" t="s">
        <v>885</v>
      </c>
      <c r="N163" s="193" t="s">
        <v>907</v>
      </c>
      <c r="O163" s="40"/>
      <c r="P163" s="194">
        <f t="shared" si="1"/>
        <v>0</v>
      </c>
      <c r="Q163" s="194">
        <v>0</v>
      </c>
      <c r="R163" s="194">
        <f t="shared" si="2"/>
        <v>0</v>
      </c>
      <c r="S163" s="194">
        <v>0</v>
      </c>
      <c r="T163" s="195">
        <f t="shared" si="3"/>
        <v>0</v>
      </c>
      <c r="AR163" s="22" t="s">
        <v>998</v>
      </c>
      <c r="AT163" s="22" t="s">
        <v>993</v>
      </c>
      <c r="AU163" s="22" t="s">
        <v>946</v>
      </c>
      <c r="AY163" s="22" t="s">
        <v>991</v>
      </c>
      <c r="BE163" s="196">
        <f t="shared" si="4"/>
        <v>0</v>
      </c>
      <c r="BF163" s="196">
        <f t="shared" si="5"/>
        <v>0</v>
      </c>
      <c r="BG163" s="196">
        <f t="shared" si="6"/>
        <v>0</v>
      </c>
      <c r="BH163" s="196">
        <f t="shared" si="7"/>
        <v>0</v>
      </c>
      <c r="BI163" s="196">
        <f t="shared" si="8"/>
        <v>0</v>
      </c>
      <c r="BJ163" s="22" t="s">
        <v>944</v>
      </c>
      <c r="BK163" s="196">
        <f t="shared" si="9"/>
        <v>0</v>
      </c>
      <c r="BL163" s="22" t="s">
        <v>998</v>
      </c>
      <c r="BM163" s="22" t="s">
        <v>525</v>
      </c>
    </row>
    <row r="164" spans="2:65" s="1" customFormat="1" ht="16.5" customHeight="1">
      <c r="B164" s="39"/>
      <c r="C164" s="185" t="s">
        <v>1063</v>
      </c>
      <c r="D164" s="185" t="s">
        <v>993</v>
      </c>
      <c r="E164" s="186" t="s">
        <v>526</v>
      </c>
      <c r="F164" s="187" t="s">
        <v>527</v>
      </c>
      <c r="G164" s="188" t="s">
        <v>512</v>
      </c>
      <c r="H164" s="189">
        <v>52</v>
      </c>
      <c r="I164" s="190"/>
      <c r="J164" s="191">
        <f t="shared" si="0"/>
        <v>0</v>
      </c>
      <c r="K164" s="187" t="s">
        <v>885</v>
      </c>
      <c r="L164" s="59"/>
      <c r="M164" s="192" t="s">
        <v>885</v>
      </c>
      <c r="N164" s="193" t="s">
        <v>907</v>
      </c>
      <c r="O164" s="40"/>
      <c r="P164" s="194">
        <f t="shared" si="1"/>
        <v>0</v>
      </c>
      <c r="Q164" s="194">
        <v>0</v>
      </c>
      <c r="R164" s="194">
        <f t="shared" si="2"/>
        <v>0</v>
      </c>
      <c r="S164" s="194">
        <v>0</v>
      </c>
      <c r="T164" s="195">
        <f t="shared" si="3"/>
        <v>0</v>
      </c>
      <c r="AR164" s="22" t="s">
        <v>998</v>
      </c>
      <c r="AT164" s="22" t="s">
        <v>993</v>
      </c>
      <c r="AU164" s="22" t="s">
        <v>946</v>
      </c>
      <c r="AY164" s="22" t="s">
        <v>991</v>
      </c>
      <c r="BE164" s="196">
        <f t="shared" si="4"/>
        <v>0</v>
      </c>
      <c r="BF164" s="196">
        <f t="shared" si="5"/>
        <v>0</v>
      </c>
      <c r="BG164" s="196">
        <f t="shared" si="6"/>
        <v>0</v>
      </c>
      <c r="BH164" s="196">
        <f t="shared" si="7"/>
        <v>0</v>
      </c>
      <c r="BI164" s="196">
        <f t="shared" si="8"/>
        <v>0</v>
      </c>
      <c r="BJ164" s="22" t="s">
        <v>944</v>
      </c>
      <c r="BK164" s="196">
        <f t="shared" si="9"/>
        <v>0</v>
      </c>
      <c r="BL164" s="22" t="s">
        <v>998</v>
      </c>
      <c r="BM164" s="22" t="s">
        <v>528</v>
      </c>
    </row>
    <row r="165" spans="2:63" s="10" customFormat="1" ht="29.25" customHeight="1">
      <c r="B165" s="169"/>
      <c r="C165" s="170"/>
      <c r="D165" s="171" t="s">
        <v>935</v>
      </c>
      <c r="E165" s="183" t="s">
        <v>1021</v>
      </c>
      <c r="F165" s="183" t="s">
        <v>529</v>
      </c>
      <c r="G165" s="170"/>
      <c r="H165" s="170"/>
      <c r="I165" s="173"/>
      <c r="J165" s="184">
        <f>BK165</f>
        <v>0</v>
      </c>
      <c r="K165" s="170"/>
      <c r="L165" s="175"/>
      <c r="M165" s="176"/>
      <c r="N165" s="177"/>
      <c r="O165" s="177"/>
      <c r="P165" s="178">
        <f>SUM(P166:P222)</f>
        <v>0</v>
      </c>
      <c r="Q165" s="177"/>
      <c r="R165" s="178">
        <f>SUM(R166:R222)</f>
        <v>11.94953</v>
      </c>
      <c r="S165" s="177"/>
      <c r="T165" s="179">
        <f>SUM(T166:T222)</f>
        <v>0</v>
      </c>
      <c r="AR165" s="180" t="s">
        <v>944</v>
      </c>
      <c r="AT165" s="181" t="s">
        <v>935</v>
      </c>
      <c r="AU165" s="181" t="s">
        <v>944</v>
      </c>
      <c r="AY165" s="180" t="s">
        <v>991</v>
      </c>
      <c r="BK165" s="182">
        <f>SUM(BK166:BK222)</f>
        <v>0</v>
      </c>
    </row>
    <row r="166" spans="2:65" s="1" customFormat="1" ht="25.5" customHeight="1">
      <c r="B166" s="39"/>
      <c r="C166" s="185" t="s">
        <v>530</v>
      </c>
      <c r="D166" s="185" t="s">
        <v>993</v>
      </c>
      <c r="E166" s="186" t="s">
        <v>531</v>
      </c>
      <c r="F166" s="187" t="s">
        <v>532</v>
      </c>
      <c r="G166" s="188" t="s">
        <v>1007</v>
      </c>
      <c r="H166" s="189">
        <v>1497</v>
      </c>
      <c r="I166" s="190"/>
      <c r="J166" s="191">
        <f>ROUND(I166*H166,2)</f>
        <v>0</v>
      </c>
      <c r="K166" s="187" t="s">
        <v>997</v>
      </c>
      <c r="L166" s="59"/>
      <c r="M166" s="192" t="s">
        <v>885</v>
      </c>
      <c r="N166" s="193" t="s">
        <v>907</v>
      </c>
      <c r="O166" s="40"/>
      <c r="P166" s="194">
        <f>O166*H166</f>
        <v>0</v>
      </c>
      <c r="Q166" s="194">
        <v>0</v>
      </c>
      <c r="R166" s="194">
        <f>Q166*H166</f>
        <v>0</v>
      </c>
      <c r="S166" s="194">
        <v>0</v>
      </c>
      <c r="T166" s="195">
        <f>S166*H166</f>
        <v>0</v>
      </c>
      <c r="AR166" s="22" t="s">
        <v>998</v>
      </c>
      <c r="AT166" s="22" t="s">
        <v>993</v>
      </c>
      <c r="AU166" s="22" t="s">
        <v>946</v>
      </c>
      <c r="AY166" s="22" t="s">
        <v>991</v>
      </c>
      <c r="BE166" s="196">
        <f>IF(N166="základní",J166,0)</f>
        <v>0</v>
      </c>
      <c r="BF166" s="196">
        <f>IF(N166="snížená",J166,0)</f>
        <v>0</v>
      </c>
      <c r="BG166" s="196">
        <f>IF(N166="zákl. přenesená",J166,0)</f>
        <v>0</v>
      </c>
      <c r="BH166" s="196">
        <f>IF(N166="sníž. přenesená",J166,0)</f>
        <v>0</v>
      </c>
      <c r="BI166" s="196">
        <f>IF(N166="nulová",J166,0)</f>
        <v>0</v>
      </c>
      <c r="BJ166" s="22" t="s">
        <v>944</v>
      </c>
      <c r="BK166" s="196">
        <f>ROUND(I166*H166,2)</f>
        <v>0</v>
      </c>
      <c r="BL166" s="22" t="s">
        <v>998</v>
      </c>
      <c r="BM166" s="22" t="s">
        <v>533</v>
      </c>
    </row>
    <row r="167" spans="2:51" s="11" customFormat="1" ht="13.5">
      <c r="B167" s="200"/>
      <c r="C167" s="201"/>
      <c r="D167" s="197" t="s">
        <v>1002</v>
      </c>
      <c r="E167" s="202" t="s">
        <v>885</v>
      </c>
      <c r="F167" s="203" t="s">
        <v>534</v>
      </c>
      <c r="G167" s="201"/>
      <c r="H167" s="204">
        <v>1497</v>
      </c>
      <c r="I167" s="205"/>
      <c r="J167" s="201"/>
      <c r="K167" s="201"/>
      <c r="L167" s="206"/>
      <c r="M167" s="207"/>
      <c r="N167" s="208"/>
      <c r="O167" s="208"/>
      <c r="P167" s="208"/>
      <c r="Q167" s="208"/>
      <c r="R167" s="208"/>
      <c r="S167" s="208"/>
      <c r="T167" s="209"/>
      <c r="AT167" s="210" t="s">
        <v>1002</v>
      </c>
      <c r="AU167" s="210" t="s">
        <v>946</v>
      </c>
      <c r="AV167" s="11" t="s">
        <v>946</v>
      </c>
      <c r="AW167" s="11" t="s">
        <v>899</v>
      </c>
      <c r="AX167" s="11" t="s">
        <v>936</v>
      </c>
      <c r="AY167" s="210" t="s">
        <v>991</v>
      </c>
    </row>
    <row r="168" spans="2:51" s="12" customFormat="1" ht="13.5">
      <c r="B168" s="211"/>
      <c r="C168" s="212"/>
      <c r="D168" s="197" t="s">
        <v>1002</v>
      </c>
      <c r="E168" s="213" t="s">
        <v>885</v>
      </c>
      <c r="F168" s="214" t="s">
        <v>1004</v>
      </c>
      <c r="G168" s="212"/>
      <c r="H168" s="215">
        <v>1497</v>
      </c>
      <c r="I168" s="216"/>
      <c r="J168" s="212"/>
      <c r="K168" s="212"/>
      <c r="L168" s="217"/>
      <c r="M168" s="218"/>
      <c r="N168" s="219"/>
      <c r="O168" s="219"/>
      <c r="P168" s="219"/>
      <c r="Q168" s="219"/>
      <c r="R168" s="219"/>
      <c r="S168" s="219"/>
      <c r="T168" s="220"/>
      <c r="AT168" s="221" t="s">
        <v>1002</v>
      </c>
      <c r="AU168" s="221" t="s">
        <v>946</v>
      </c>
      <c r="AV168" s="12" t="s">
        <v>998</v>
      </c>
      <c r="AW168" s="12" t="s">
        <v>899</v>
      </c>
      <c r="AX168" s="12" t="s">
        <v>944</v>
      </c>
      <c r="AY168" s="221" t="s">
        <v>991</v>
      </c>
    </row>
    <row r="169" spans="2:65" s="1" customFormat="1" ht="16.5" customHeight="1">
      <c r="B169" s="39"/>
      <c r="C169" s="185" t="s">
        <v>535</v>
      </c>
      <c r="D169" s="185" t="s">
        <v>993</v>
      </c>
      <c r="E169" s="186" t="s">
        <v>536</v>
      </c>
      <c r="F169" s="187" t="s">
        <v>537</v>
      </c>
      <c r="G169" s="188" t="s">
        <v>1007</v>
      </c>
      <c r="H169" s="189">
        <v>808</v>
      </c>
      <c r="I169" s="190"/>
      <c r="J169" s="191">
        <f>ROUND(I169*H169,2)</f>
        <v>0</v>
      </c>
      <c r="K169" s="187" t="s">
        <v>997</v>
      </c>
      <c r="L169" s="59"/>
      <c r="M169" s="192" t="s">
        <v>885</v>
      </c>
      <c r="N169" s="193" t="s">
        <v>907</v>
      </c>
      <c r="O169" s="40"/>
      <c r="P169" s="194">
        <f>O169*H169</f>
        <v>0</v>
      </c>
      <c r="Q169" s="194">
        <v>0</v>
      </c>
      <c r="R169" s="194">
        <f>Q169*H169</f>
        <v>0</v>
      </c>
      <c r="S169" s="194">
        <v>0</v>
      </c>
      <c r="T169" s="195">
        <f>S169*H169</f>
        <v>0</v>
      </c>
      <c r="AR169" s="22" t="s">
        <v>998</v>
      </c>
      <c r="AT169" s="22" t="s">
        <v>993</v>
      </c>
      <c r="AU169" s="22" t="s">
        <v>946</v>
      </c>
      <c r="AY169" s="22" t="s">
        <v>991</v>
      </c>
      <c r="BE169" s="196">
        <f>IF(N169="základní",J169,0)</f>
        <v>0</v>
      </c>
      <c r="BF169" s="196">
        <f>IF(N169="snížená",J169,0)</f>
        <v>0</v>
      </c>
      <c r="BG169" s="196">
        <f>IF(N169="zákl. přenesená",J169,0)</f>
        <v>0</v>
      </c>
      <c r="BH169" s="196">
        <f>IF(N169="sníž. přenesená",J169,0)</f>
        <v>0</v>
      </c>
      <c r="BI169" s="196">
        <f>IF(N169="nulová",J169,0)</f>
        <v>0</v>
      </c>
      <c r="BJ169" s="22" t="s">
        <v>944</v>
      </c>
      <c r="BK169" s="196">
        <f>ROUND(I169*H169,2)</f>
        <v>0</v>
      </c>
      <c r="BL169" s="22" t="s">
        <v>998</v>
      </c>
      <c r="BM169" s="22" t="s">
        <v>538</v>
      </c>
    </row>
    <row r="170" spans="2:51" s="11" customFormat="1" ht="13.5">
      <c r="B170" s="200"/>
      <c r="C170" s="201"/>
      <c r="D170" s="197" t="s">
        <v>1002</v>
      </c>
      <c r="E170" s="202" t="s">
        <v>885</v>
      </c>
      <c r="F170" s="203" t="s">
        <v>539</v>
      </c>
      <c r="G170" s="201"/>
      <c r="H170" s="204">
        <v>808</v>
      </c>
      <c r="I170" s="205"/>
      <c r="J170" s="201"/>
      <c r="K170" s="201"/>
      <c r="L170" s="206"/>
      <c r="M170" s="207"/>
      <c r="N170" s="208"/>
      <c r="O170" s="208"/>
      <c r="P170" s="208"/>
      <c r="Q170" s="208"/>
      <c r="R170" s="208"/>
      <c r="S170" s="208"/>
      <c r="T170" s="209"/>
      <c r="AT170" s="210" t="s">
        <v>1002</v>
      </c>
      <c r="AU170" s="210" t="s">
        <v>946</v>
      </c>
      <c r="AV170" s="11" t="s">
        <v>946</v>
      </c>
      <c r="AW170" s="11" t="s">
        <v>899</v>
      </c>
      <c r="AX170" s="11" t="s">
        <v>936</v>
      </c>
      <c r="AY170" s="210" t="s">
        <v>991</v>
      </c>
    </row>
    <row r="171" spans="2:51" s="12" customFormat="1" ht="13.5">
      <c r="B171" s="211"/>
      <c r="C171" s="212"/>
      <c r="D171" s="197" t="s">
        <v>1002</v>
      </c>
      <c r="E171" s="213" t="s">
        <v>885</v>
      </c>
      <c r="F171" s="214" t="s">
        <v>1004</v>
      </c>
      <c r="G171" s="212"/>
      <c r="H171" s="215">
        <v>808</v>
      </c>
      <c r="I171" s="216"/>
      <c r="J171" s="212"/>
      <c r="K171" s="212"/>
      <c r="L171" s="217"/>
      <c r="M171" s="218"/>
      <c r="N171" s="219"/>
      <c r="O171" s="219"/>
      <c r="P171" s="219"/>
      <c r="Q171" s="219"/>
      <c r="R171" s="219"/>
      <c r="S171" s="219"/>
      <c r="T171" s="220"/>
      <c r="AT171" s="221" t="s">
        <v>1002</v>
      </c>
      <c r="AU171" s="221" t="s">
        <v>946</v>
      </c>
      <c r="AV171" s="12" t="s">
        <v>998</v>
      </c>
      <c r="AW171" s="12" t="s">
        <v>899</v>
      </c>
      <c r="AX171" s="12" t="s">
        <v>944</v>
      </c>
      <c r="AY171" s="221" t="s">
        <v>991</v>
      </c>
    </row>
    <row r="172" spans="2:65" s="1" customFormat="1" ht="25.5" customHeight="1">
      <c r="B172" s="39"/>
      <c r="C172" s="185" t="s">
        <v>540</v>
      </c>
      <c r="D172" s="185" t="s">
        <v>993</v>
      </c>
      <c r="E172" s="186" t="s">
        <v>541</v>
      </c>
      <c r="F172" s="187" t="s">
        <v>542</v>
      </c>
      <c r="G172" s="188" t="s">
        <v>1007</v>
      </c>
      <c r="H172" s="189">
        <v>212</v>
      </c>
      <c r="I172" s="190"/>
      <c r="J172" s="191">
        <f>ROUND(I172*H172,2)</f>
        <v>0</v>
      </c>
      <c r="K172" s="187" t="s">
        <v>885</v>
      </c>
      <c r="L172" s="59"/>
      <c r="M172" s="192" t="s">
        <v>885</v>
      </c>
      <c r="N172" s="193" t="s">
        <v>907</v>
      </c>
      <c r="O172" s="40"/>
      <c r="P172" s="194">
        <f>O172*H172</f>
        <v>0</v>
      </c>
      <c r="Q172" s="194">
        <v>0</v>
      </c>
      <c r="R172" s="194">
        <f>Q172*H172</f>
        <v>0</v>
      </c>
      <c r="S172" s="194">
        <v>0</v>
      </c>
      <c r="T172" s="195">
        <f>S172*H172</f>
        <v>0</v>
      </c>
      <c r="AR172" s="22" t="s">
        <v>998</v>
      </c>
      <c r="AT172" s="22" t="s">
        <v>993</v>
      </c>
      <c r="AU172" s="22" t="s">
        <v>946</v>
      </c>
      <c r="AY172" s="22" t="s">
        <v>991</v>
      </c>
      <c r="BE172" s="196">
        <f>IF(N172="základní",J172,0)</f>
        <v>0</v>
      </c>
      <c r="BF172" s="196">
        <f>IF(N172="snížená",J172,0)</f>
        <v>0</v>
      </c>
      <c r="BG172" s="196">
        <f>IF(N172="zákl. přenesená",J172,0)</f>
        <v>0</v>
      </c>
      <c r="BH172" s="196">
        <f>IF(N172="sníž. přenesená",J172,0)</f>
        <v>0</v>
      </c>
      <c r="BI172" s="196">
        <f>IF(N172="nulová",J172,0)</f>
        <v>0</v>
      </c>
      <c r="BJ172" s="22" t="s">
        <v>944</v>
      </c>
      <c r="BK172" s="196">
        <f>ROUND(I172*H172,2)</f>
        <v>0</v>
      </c>
      <c r="BL172" s="22" t="s">
        <v>998</v>
      </c>
      <c r="BM172" s="22" t="s">
        <v>543</v>
      </c>
    </row>
    <row r="173" spans="2:51" s="11" customFormat="1" ht="13.5">
      <c r="B173" s="200"/>
      <c r="C173" s="201"/>
      <c r="D173" s="197" t="s">
        <v>1002</v>
      </c>
      <c r="E173" s="202" t="s">
        <v>885</v>
      </c>
      <c r="F173" s="203" t="s">
        <v>544</v>
      </c>
      <c r="G173" s="201"/>
      <c r="H173" s="204">
        <v>212</v>
      </c>
      <c r="I173" s="205"/>
      <c r="J173" s="201"/>
      <c r="K173" s="201"/>
      <c r="L173" s="206"/>
      <c r="M173" s="207"/>
      <c r="N173" s="208"/>
      <c r="O173" s="208"/>
      <c r="P173" s="208"/>
      <c r="Q173" s="208"/>
      <c r="R173" s="208"/>
      <c r="S173" s="208"/>
      <c r="T173" s="209"/>
      <c r="AT173" s="210" t="s">
        <v>1002</v>
      </c>
      <c r="AU173" s="210" t="s">
        <v>946</v>
      </c>
      <c r="AV173" s="11" t="s">
        <v>946</v>
      </c>
      <c r="AW173" s="11" t="s">
        <v>899</v>
      </c>
      <c r="AX173" s="11" t="s">
        <v>936</v>
      </c>
      <c r="AY173" s="210" t="s">
        <v>991</v>
      </c>
    </row>
    <row r="174" spans="2:51" s="12" customFormat="1" ht="13.5">
      <c r="B174" s="211"/>
      <c r="C174" s="212"/>
      <c r="D174" s="197" t="s">
        <v>1002</v>
      </c>
      <c r="E174" s="213" t="s">
        <v>885</v>
      </c>
      <c r="F174" s="214" t="s">
        <v>1004</v>
      </c>
      <c r="G174" s="212"/>
      <c r="H174" s="215">
        <v>212</v>
      </c>
      <c r="I174" s="216"/>
      <c r="J174" s="212"/>
      <c r="K174" s="212"/>
      <c r="L174" s="217"/>
      <c r="M174" s="218"/>
      <c r="N174" s="219"/>
      <c r="O174" s="219"/>
      <c r="P174" s="219"/>
      <c r="Q174" s="219"/>
      <c r="R174" s="219"/>
      <c r="S174" s="219"/>
      <c r="T174" s="220"/>
      <c r="AT174" s="221" t="s">
        <v>1002</v>
      </c>
      <c r="AU174" s="221" t="s">
        <v>946</v>
      </c>
      <c r="AV174" s="12" t="s">
        <v>998</v>
      </c>
      <c r="AW174" s="12" t="s">
        <v>899</v>
      </c>
      <c r="AX174" s="12" t="s">
        <v>944</v>
      </c>
      <c r="AY174" s="221" t="s">
        <v>991</v>
      </c>
    </row>
    <row r="175" spans="2:65" s="1" customFormat="1" ht="25.5" customHeight="1">
      <c r="B175" s="39"/>
      <c r="C175" s="185" t="s">
        <v>545</v>
      </c>
      <c r="D175" s="185" t="s">
        <v>993</v>
      </c>
      <c r="E175" s="186" t="s">
        <v>546</v>
      </c>
      <c r="F175" s="187" t="s">
        <v>547</v>
      </c>
      <c r="G175" s="188" t="s">
        <v>1007</v>
      </c>
      <c r="H175" s="189">
        <v>30</v>
      </c>
      <c r="I175" s="190"/>
      <c r="J175" s="191">
        <f>ROUND(I175*H175,2)</f>
        <v>0</v>
      </c>
      <c r="K175" s="187" t="s">
        <v>997</v>
      </c>
      <c r="L175" s="59"/>
      <c r="M175" s="192" t="s">
        <v>885</v>
      </c>
      <c r="N175" s="193" t="s">
        <v>907</v>
      </c>
      <c r="O175" s="40"/>
      <c r="P175" s="194">
        <f>O175*H175</f>
        <v>0</v>
      </c>
      <c r="Q175" s="194">
        <v>0</v>
      </c>
      <c r="R175" s="194">
        <f>Q175*H175</f>
        <v>0</v>
      </c>
      <c r="S175" s="194">
        <v>0</v>
      </c>
      <c r="T175" s="195">
        <f>S175*H175</f>
        <v>0</v>
      </c>
      <c r="AR175" s="22" t="s">
        <v>998</v>
      </c>
      <c r="AT175" s="22" t="s">
        <v>993</v>
      </c>
      <c r="AU175" s="22" t="s">
        <v>946</v>
      </c>
      <c r="AY175" s="22" t="s">
        <v>991</v>
      </c>
      <c r="BE175" s="196">
        <f>IF(N175="základní",J175,0)</f>
        <v>0</v>
      </c>
      <c r="BF175" s="196">
        <f>IF(N175="snížená",J175,0)</f>
        <v>0</v>
      </c>
      <c r="BG175" s="196">
        <f>IF(N175="zákl. přenesená",J175,0)</f>
        <v>0</v>
      </c>
      <c r="BH175" s="196">
        <f>IF(N175="sníž. přenesená",J175,0)</f>
        <v>0</v>
      </c>
      <c r="BI175" s="196">
        <f>IF(N175="nulová",J175,0)</f>
        <v>0</v>
      </c>
      <c r="BJ175" s="22" t="s">
        <v>944</v>
      </c>
      <c r="BK175" s="196">
        <f>ROUND(I175*H175,2)</f>
        <v>0</v>
      </c>
      <c r="BL175" s="22" t="s">
        <v>998</v>
      </c>
      <c r="BM175" s="22" t="s">
        <v>548</v>
      </c>
    </row>
    <row r="176" spans="2:51" s="11" customFormat="1" ht="13.5">
      <c r="B176" s="200"/>
      <c r="C176" s="201"/>
      <c r="D176" s="197" t="s">
        <v>1002</v>
      </c>
      <c r="E176" s="202" t="s">
        <v>885</v>
      </c>
      <c r="F176" s="203" t="s">
        <v>530</v>
      </c>
      <c r="G176" s="201"/>
      <c r="H176" s="204">
        <v>30</v>
      </c>
      <c r="I176" s="205"/>
      <c r="J176" s="201"/>
      <c r="K176" s="201"/>
      <c r="L176" s="206"/>
      <c r="M176" s="207"/>
      <c r="N176" s="208"/>
      <c r="O176" s="208"/>
      <c r="P176" s="208"/>
      <c r="Q176" s="208"/>
      <c r="R176" s="208"/>
      <c r="S176" s="208"/>
      <c r="T176" s="209"/>
      <c r="AT176" s="210" t="s">
        <v>1002</v>
      </c>
      <c r="AU176" s="210" t="s">
        <v>946</v>
      </c>
      <c r="AV176" s="11" t="s">
        <v>946</v>
      </c>
      <c r="AW176" s="11" t="s">
        <v>899</v>
      </c>
      <c r="AX176" s="11" t="s">
        <v>936</v>
      </c>
      <c r="AY176" s="210" t="s">
        <v>991</v>
      </c>
    </row>
    <row r="177" spans="2:51" s="12" customFormat="1" ht="13.5">
      <c r="B177" s="211"/>
      <c r="C177" s="212"/>
      <c r="D177" s="197" t="s">
        <v>1002</v>
      </c>
      <c r="E177" s="213" t="s">
        <v>885</v>
      </c>
      <c r="F177" s="214" t="s">
        <v>1004</v>
      </c>
      <c r="G177" s="212"/>
      <c r="H177" s="215">
        <v>30</v>
      </c>
      <c r="I177" s="216"/>
      <c r="J177" s="212"/>
      <c r="K177" s="212"/>
      <c r="L177" s="217"/>
      <c r="M177" s="218"/>
      <c r="N177" s="219"/>
      <c r="O177" s="219"/>
      <c r="P177" s="219"/>
      <c r="Q177" s="219"/>
      <c r="R177" s="219"/>
      <c r="S177" s="219"/>
      <c r="T177" s="220"/>
      <c r="AT177" s="221" t="s">
        <v>1002</v>
      </c>
      <c r="AU177" s="221" t="s">
        <v>946</v>
      </c>
      <c r="AV177" s="12" t="s">
        <v>998</v>
      </c>
      <c r="AW177" s="12" t="s">
        <v>899</v>
      </c>
      <c r="AX177" s="12" t="s">
        <v>944</v>
      </c>
      <c r="AY177" s="221" t="s">
        <v>991</v>
      </c>
    </row>
    <row r="178" spans="2:65" s="1" customFormat="1" ht="25.5" customHeight="1">
      <c r="B178" s="39"/>
      <c r="C178" s="185" t="s">
        <v>549</v>
      </c>
      <c r="D178" s="185" t="s">
        <v>993</v>
      </c>
      <c r="E178" s="186" t="s">
        <v>550</v>
      </c>
      <c r="F178" s="187" t="s">
        <v>551</v>
      </c>
      <c r="G178" s="188" t="s">
        <v>1007</v>
      </c>
      <c r="H178" s="189">
        <v>1497</v>
      </c>
      <c r="I178" s="190"/>
      <c r="J178" s="191">
        <f>ROUND(I178*H178,2)</f>
        <v>0</v>
      </c>
      <c r="K178" s="187" t="s">
        <v>997</v>
      </c>
      <c r="L178" s="59"/>
      <c r="M178" s="192" t="s">
        <v>885</v>
      </c>
      <c r="N178" s="193" t="s">
        <v>907</v>
      </c>
      <c r="O178" s="40"/>
      <c r="P178" s="194">
        <f>O178*H178</f>
        <v>0</v>
      </c>
      <c r="Q178" s="194">
        <v>0</v>
      </c>
      <c r="R178" s="194">
        <f>Q178*H178</f>
        <v>0</v>
      </c>
      <c r="S178" s="194">
        <v>0</v>
      </c>
      <c r="T178" s="195">
        <f>S178*H178</f>
        <v>0</v>
      </c>
      <c r="AR178" s="22" t="s">
        <v>998</v>
      </c>
      <c r="AT178" s="22" t="s">
        <v>993</v>
      </c>
      <c r="AU178" s="22" t="s">
        <v>946</v>
      </c>
      <c r="AY178" s="22" t="s">
        <v>991</v>
      </c>
      <c r="BE178" s="196">
        <f>IF(N178="základní",J178,0)</f>
        <v>0</v>
      </c>
      <c r="BF178" s="196">
        <f>IF(N178="snížená",J178,0)</f>
        <v>0</v>
      </c>
      <c r="BG178" s="196">
        <f>IF(N178="zákl. přenesená",J178,0)</f>
        <v>0</v>
      </c>
      <c r="BH178" s="196">
        <f>IF(N178="sníž. přenesená",J178,0)</f>
        <v>0</v>
      </c>
      <c r="BI178" s="196">
        <f>IF(N178="nulová",J178,0)</f>
        <v>0</v>
      </c>
      <c r="BJ178" s="22" t="s">
        <v>944</v>
      </c>
      <c r="BK178" s="196">
        <f>ROUND(I178*H178,2)</f>
        <v>0</v>
      </c>
      <c r="BL178" s="22" t="s">
        <v>998</v>
      </c>
      <c r="BM178" s="22" t="s">
        <v>552</v>
      </c>
    </row>
    <row r="179" spans="2:51" s="11" customFormat="1" ht="13.5">
      <c r="B179" s="200"/>
      <c r="C179" s="201"/>
      <c r="D179" s="197" t="s">
        <v>1002</v>
      </c>
      <c r="E179" s="202" t="s">
        <v>885</v>
      </c>
      <c r="F179" s="203" t="s">
        <v>534</v>
      </c>
      <c r="G179" s="201"/>
      <c r="H179" s="204">
        <v>1497</v>
      </c>
      <c r="I179" s="205"/>
      <c r="J179" s="201"/>
      <c r="K179" s="201"/>
      <c r="L179" s="206"/>
      <c r="M179" s="207"/>
      <c r="N179" s="208"/>
      <c r="O179" s="208"/>
      <c r="P179" s="208"/>
      <c r="Q179" s="208"/>
      <c r="R179" s="208"/>
      <c r="S179" s="208"/>
      <c r="T179" s="209"/>
      <c r="AT179" s="210" t="s">
        <v>1002</v>
      </c>
      <c r="AU179" s="210" t="s">
        <v>946</v>
      </c>
      <c r="AV179" s="11" t="s">
        <v>946</v>
      </c>
      <c r="AW179" s="11" t="s">
        <v>899</v>
      </c>
      <c r="AX179" s="11" t="s">
        <v>936</v>
      </c>
      <c r="AY179" s="210" t="s">
        <v>991</v>
      </c>
    </row>
    <row r="180" spans="2:51" s="12" customFormat="1" ht="13.5">
      <c r="B180" s="211"/>
      <c r="C180" s="212"/>
      <c r="D180" s="197" t="s">
        <v>1002</v>
      </c>
      <c r="E180" s="213" t="s">
        <v>885</v>
      </c>
      <c r="F180" s="214" t="s">
        <v>1004</v>
      </c>
      <c r="G180" s="212"/>
      <c r="H180" s="215">
        <v>1497</v>
      </c>
      <c r="I180" s="216"/>
      <c r="J180" s="212"/>
      <c r="K180" s="212"/>
      <c r="L180" s="217"/>
      <c r="M180" s="218"/>
      <c r="N180" s="219"/>
      <c r="O180" s="219"/>
      <c r="P180" s="219"/>
      <c r="Q180" s="219"/>
      <c r="R180" s="219"/>
      <c r="S180" s="219"/>
      <c r="T180" s="220"/>
      <c r="AT180" s="221" t="s">
        <v>1002</v>
      </c>
      <c r="AU180" s="221" t="s">
        <v>946</v>
      </c>
      <c r="AV180" s="12" t="s">
        <v>998</v>
      </c>
      <c r="AW180" s="12" t="s">
        <v>899</v>
      </c>
      <c r="AX180" s="12" t="s">
        <v>944</v>
      </c>
      <c r="AY180" s="221" t="s">
        <v>991</v>
      </c>
    </row>
    <row r="181" spans="2:65" s="1" customFormat="1" ht="38.25" customHeight="1">
      <c r="B181" s="39"/>
      <c r="C181" s="185" t="s">
        <v>553</v>
      </c>
      <c r="D181" s="185" t="s">
        <v>993</v>
      </c>
      <c r="E181" s="186" t="s">
        <v>554</v>
      </c>
      <c r="F181" s="187" t="s">
        <v>555</v>
      </c>
      <c r="G181" s="188" t="s">
        <v>1007</v>
      </c>
      <c r="H181" s="189">
        <v>778</v>
      </c>
      <c r="I181" s="190"/>
      <c r="J181" s="191">
        <f>ROUND(I181*H181,2)</f>
        <v>0</v>
      </c>
      <c r="K181" s="187" t="s">
        <v>997</v>
      </c>
      <c r="L181" s="59"/>
      <c r="M181" s="192" t="s">
        <v>885</v>
      </c>
      <c r="N181" s="193" t="s">
        <v>907</v>
      </c>
      <c r="O181" s="40"/>
      <c r="P181" s="194">
        <f>O181*H181</f>
        <v>0</v>
      </c>
      <c r="Q181" s="194">
        <v>0</v>
      </c>
      <c r="R181" s="194">
        <f>Q181*H181</f>
        <v>0</v>
      </c>
      <c r="S181" s="194">
        <v>0</v>
      </c>
      <c r="T181" s="195">
        <f>S181*H181</f>
        <v>0</v>
      </c>
      <c r="AR181" s="22" t="s">
        <v>998</v>
      </c>
      <c r="AT181" s="22" t="s">
        <v>993</v>
      </c>
      <c r="AU181" s="22" t="s">
        <v>946</v>
      </c>
      <c r="AY181" s="22" t="s">
        <v>991</v>
      </c>
      <c r="BE181" s="196">
        <f>IF(N181="základní",J181,0)</f>
        <v>0</v>
      </c>
      <c r="BF181" s="196">
        <f>IF(N181="snížená",J181,0)</f>
        <v>0</v>
      </c>
      <c r="BG181" s="196">
        <f>IF(N181="zákl. přenesená",J181,0)</f>
        <v>0</v>
      </c>
      <c r="BH181" s="196">
        <f>IF(N181="sníž. přenesená",J181,0)</f>
        <v>0</v>
      </c>
      <c r="BI181" s="196">
        <f>IF(N181="nulová",J181,0)</f>
        <v>0</v>
      </c>
      <c r="BJ181" s="22" t="s">
        <v>944</v>
      </c>
      <c r="BK181" s="196">
        <f>ROUND(I181*H181,2)</f>
        <v>0</v>
      </c>
      <c r="BL181" s="22" t="s">
        <v>998</v>
      </c>
      <c r="BM181" s="22" t="s">
        <v>556</v>
      </c>
    </row>
    <row r="182" spans="2:47" s="1" customFormat="1" ht="27">
      <c r="B182" s="39"/>
      <c r="C182" s="61"/>
      <c r="D182" s="197" t="s">
        <v>1000</v>
      </c>
      <c r="E182" s="61"/>
      <c r="F182" s="198" t="s">
        <v>557</v>
      </c>
      <c r="G182" s="61"/>
      <c r="H182" s="61"/>
      <c r="I182" s="156"/>
      <c r="J182" s="61"/>
      <c r="K182" s="61"/>
      <c r="L182" s="59"/>
      <c r="M182" s="199"/>
      <c r="N182" s="40"/>
      <c r="O182" s="40"/>
      <c r="P182" s="40"/>
      <c r="Q182" s="40"/>
      <c r="R182" s="40"/>
      <c r="S182" s="40"/>
      <c r="T182" s="76"/>
      <c r="AT182" s="22" t="s">
        <v>1000</v>
      </c>
      <c r="AU182" s="22" t="s">
        <v>946</v>
      </c>
    </row>
    <row r="183" spans="2:51" s="11" customFormat="1" ht="13.5">
      <c r="B183" s="200"/>
      <c r="C183" s="201"/>
      <c r="D183" s="197" t="s">
        <v>1002</v>
      </c>
      <c r="E183" s="202" t="s">
        <v>885</v>
      </c>
      <c r="F183" s="203" t="s">
        <v>558</v>
      </c>
      <c r="G183" s="201"/>
      <c r="H183" s="204">
        <v>778</v>
      </c>
      <c r="I183" s="205"/>
      <c r="J183" s="201"/>
      <c r="K183" s="201"/>
      <c r="L183" s="206"/>
      <c r="M183" s="207"/>
      <c r="N183" s="208"/>
      <c r="O183" s="208"/>
      <c r="P183" s="208"/>
      <c r="Q183" s="208"/>
      <c r="R183" s="208"/>
      <c r="S183" s="208"/>
      <c r="T183" s="209"/>
      <c r="AT183" s="210" t="s">
        <v>1002</v>
      </c>
      <c r="AU183" s="210" t="s">
        <v>946</v>
      </c>
      <c r="AV183" s="11" t="s">
        <v>946</v>
      </c>
      <c r="AW183" s="11" t="s">
        <v>899</v>
      </c>
      <c r="AX183" s="11" t="s">
        <v>936</v>
      </c>
      <c r="AY183" s="210" t="s">
        <v>991</v>
      </c>
    </row>
    <row r="184" spans="2:51" s="12" customFormat="1" ht="13.5">
      <c r="B184" s="211"/>
      <c r="C184" s="212"/>
      <c r="D184" s="197" t="s">
        <v>1002</v>
      </c>
      <c r="E184" s="213" t="s">
        <v>885</v>
      </c>
      <c r="F184" s="214" t="s">
        <v>1004</v>
      </c>
      <c r="G184" s="212"/>
      <c r="H184" s="215">
        <v>778</v>
      </c>
      <c r="I184" s="216"/>
      <c r="J184" s="212"/>
      <c r="K184" s="212"/>
      <c r="L184" s="217"/>
      <c r="M184" s="218"/>
      <c r="N184" s="219"/>
      <c r="O184" s="219"/>
      <c r="P184" s="219"/>
      <c r="Q184" s="219"/>
      <c r="R184" s="219"/>
      <c r="S184" s="219"/>
      <c r="T184" s="220"/>
      <c r="AT184" s="221" t="s">
        <v>1002</v>
      </c>
      <c r="AU184" s="221" t="s">
        <v>946</v>
      </c>
      <c r="AV184" s="12" t="s">
        <v>998</v>
      </c>
      <c r="AW184" s="12" t="s">
        <v>899</v>
      </c>
      <c r="AX184" s="12" t="s">
        <v>944</v>
      </c>
      <c r="AY184" s="221" t="s">
        <v>991</v>
      </c>
    </row>
    <row r="185" spans="2:65" s="1" customFormat="1" ht="38.25" customHeight="1">
      <c r="B185" s="39"/>
      <c r="C185" s="185" t="s">
        <v>559</v>
      </c>
      <c r="D185" s="185" t="s">
        <v>993</v>
      </c>
      <c r="E185" s="186" t="s">
        <v>560</v>
      </c>
      <c r="F185" s="187" t="s">
        <v>561</v>
      </c>
      <c r="G185" s="188" t="s">
        <v>1007</v>
      </c>
      <c r="H185" s="189">
        <v>2198</v>
      </c>
      <c r="I185" s="190"/>
      <c r="J185" s="191">
        <f>ROUND(I185*H185,2)</f>
        <v>0</v>
      </c>
      <c r="K185" s="187" t="s">
        <v>997</v>
      </c>
      <c r="L185" s="59"/>
      <c r="M185" s="192" t="s">
        <v>885</v>
      </c>
      <c r="N185" s="193" t="s">
        <v>907</v>
      </c>
      <c r="O185" s="40"/>
      <c r="P185" s="194">
        <f>O185*H185</f>
        <v>0</v>
      </c>
      <c r="Q185" s="194">
        <v>0</v>
      </c>
      <c r="R185" s="194">
        <f>Q185*H185</f>
        <v>0</v>
      </c>
      <c r="S185" s="194">
        <v>0</v>
      </c>
      <c r="T185" s="195">
        <f>S185*H185</f>
        <v>0</v>
      </c>
      <c r="AR185" s="22" t="s">
        <v>998</v>
      </c>
      <c r="AT185" s="22" t="s">
        <v>993</v>
      </c>
      <c r="AU185" s="22" t="s">
        <v>946</v>
      </c>
      <c r="AY185" s="22" t="s">
        <v>991</v>
      </c>
      <c r="BE185" s="196">
        <f>IF(N185="základní",J185,0)</f>
        <v>0</v>
      </c>
      <c r="BF185" s="196">
        <f>IF(N185="snížená",J185,0)</f>
        <v>0</v>
      </c>
      <c r="BG185" s="196">
        <f>IF(N185="zákl. přenesená",J185,0)</f>
        <v>0</v>
      </c>
      <c r="BH185" s="196">
        <f>IF(N185="sníž. přenesená",J185,0)</f>
        <v>0</v>
      </c>
      <c r="BI185" s="196">
        <f>IF(N185="nulová",J185,0)</f>
        <v>0</v>
      </c>
      <c r="BJ185" s="22" t="s">
        <v>944</v>
      </c>
      <c r="BK185" s="196">
        <f>ROUND(I185*H185,2)</f>
        <v>0</v>
      </c>
      <c r="BL185" s="22" t="s">
        <v>998</v>
      </c>
      <c r="BM185" s="22" t="s">
        <v>562</v>
      </c>
    </row>
    <row r="186" spans="2:47" s="1" customFormat="1" ht="27">
      <c r="B186" s="39"/>
      <c r="C186" s="61"/>
      <c r="D186" s="197" t="s">
        <v>1000</v>
      </c>
      <c r="E186" s="61"/>
      <c r="F186" s="198" t="s">
        <v>557</v>
      </c>
      <c r="G186" s="61"/>
      <c r="H186" s="61"/>
      <c r="I186" s="156"/>
      <c r="J186" s="61"/>
      <c r="K186" s="61"/>
      <c r="L186" s="59"/>
      <c r="M186" s="199"/>
      <c r="N186" s="40"/>
      <c r="O186" s="40"/>
      <c r="P186" s="40"/>
      <c r="Q186" s="40"/>
      <c r="R186" s="40"/>
      <c r="S186" s="40"/>
      <c r="T186" s="76"/>
      <c r="AT186" s="22" t="s">
        <v>1000</v>
      </c>
      <c r="AU186" s="22" t="s">
        <v>946</v>
      </c>
    </row>
    <row r="187" spans="2:51" s="11" customFormat="1" ht="13.5">
      <c r="B187" s="200"/>
      <c r="C187" s="201"/>
      <c r="D187" s="197" t="s">
        <v>1002</v>
      </c>
      <c r="E187" s="202" t="s">
        <v>885</v>
      </c>
      <c r="F187" s="203" t="s">
        <v>563</v>
      </c>
      <c r="G187" s="201"/>
      <c r="H187" s="204">
        <v>2198</v>
      </c>
      <c r="I187" s="205"/>
      <c r="J187" s="201"/>
      <c r="K187" s="201"/>
      <c r="L187" s="206"/>
      <c r="M187" s="207"/>
      <c r="N187" s="208"/>
      <c r="O187" s="208"/>
      <c r="P187" s="208"/>
      <c r="Q187" s="208"/>
      <c r="R187" s="208"/>
      <c r="S187" s="208"/>
      <c r="T187" s="209"/>
      <c r="AT187" s="210" t="s">
        <v>1002</v>
      </c>
      <c r="AU187" s="210" t="s">
        <v>946</v>
      </c>
      <c r="AV187" s="11" t="s">
        <v>946</v>
      </c>
      <c r="AW187" s="11" t="s">
        <v>899</v>
      </c>
      <c r="AX187" s="11" t="s">
        <v>936</v>
      </c>
      <c r="AY187" s="210" t="s">
        <v>991</v>
      </c>
    </row>
    <row r="188" spans="2:51" s="12" customFormat="1" ht="13.5">
      <c r="B188" s="211"/>
      <c r="C188" s="212"/>
      <c r="D188" s="197" t="s">
        <v>1002</v>
      </c>
      <c r="E188" s="213" t="s">
        <v>885</v>
      </c>
      <c r="F188" s="214" t="s">
        <v>1004</v>
      </c>
      <c r="G188" s="212"/>
      <c r="H188" s="215">
        <v>2198</v>
      </c>
      <c r="I188" s="216"/>
      <c r="J188" s="212"/>
      <c r="K188" s="212"/>
      <c r="L188" s="217"/>
      <c r="M188" s="218"/>
      <c r="N188" s="219"/>
      <c r="O188" s="219"/>
      <c r="P188" s="219"/>
      <c r="Q188" s="219"/>
      <c r="R188" s="219"/>
      <c r="S188" s="219"/>
      <c r="T188" s="220"/>
      <c r="AT188" s="221" t="s">
        <v>1002</v>
      </c>
      <c r="AU188" s="221" t="s">
        <v>946</v>
      </c>
      <c r="AV188" s="12" t="s">
        <v>998</v>
      </c>
      <c r="AW188" s="12" t="s">
        <v>899</v>
      </c>
      <c r="AX188" s="12" t="s">
        <v>944</v>
      </c>
      <c r="AY188" s="221" t="s">
        <v>991</v>
      </c>
    </row>
    <row r="189" spans="2:65" s="1" customFormat="1" ht="25.5" customHeight="1">
      <c r="B189" s="39"/>
      <c r="C189" s="185" t="s">
        <v>564</v>
      </c>
      <c r="D189" s="185" t="s">
        <v>993</v>
      </c>
      <c r="E189" s="186" t="s">
        <v>565</v>
      </c>
      <c r="F189" s="187" t="s">
        <v>566</v>
      </c>
      <c r="G189" s="188" t="s">
        <v>1007</v>
      </c>
      <c r="H189" s="189">
        <v>212</v>
      </c>
      <c r="I189" s="190"/>
      <c r="J189" s="191">
        <f>ROUND(I189*H189,2)</f>
        <v>0</v>
      </c>
      <c r="K189" s="187" t="s">
        <v>997</v>
      </c>
      <c r="L189" s="59"/>
      <c r="M189" s="192" t="s">
        <v>885</v>
      </c>
      <c r="N189" s="193" t="s">
        <v>907</v>
      </c>
      <c r="O189" s="40"/>
      <c r="P189" s="194">
        <f>O189*H189</f>
        <v>0</v>
      </c>
      <c r="Q189" s="194">
        <v>0</v>
      </c>
      <c r="R189" s="194">
        <f>Q189*H189</f>
        <v>0</v>
      </c>
      <c r="S189" s="194">
        <v>0</v>
      </c>
      <c r="T189" s="195">
        <f>S189*H189</f>
        <v>0</v>
      </c>
      <c r="AR189" s="22" t="s">
        <v>998</v>
      </c>
      <c r="AT189" s="22" t="s">
        <v>993</v>
      </c>
      <c r="AU189" s="22" t="s">
        <v>946</v>
      </c>
      <c r="AY189" s="22" t="s">
        <v>991</v>
      </c>
      <c r="BE189" s="196">
        <f>IF(N189="základní",J189,0)</f>
        <v>0</v>
      </c>
      <c r="BF189" s="196">
        <f>IF(N189="snížená",J189,0)</f>
        <v>0</v>
      </c>
      <c r="BG189" s="196">
        <f>IF(N189="zákl. přenesená",J189,0)</f>
        <v>0</v>
      </c>
      <c r="BH189" s="196">
        <f>IF(N189="sníž. přenesená",J189,0)</f>
        <v>0</v>
      </c>
      <c r="BI189" s="196">
        <f>IF(N189="nulová",J189,0)</f>
        <v>0</v>
      </c>
      <c r="BJ189" s="22" t="s">
        <v>944</v>
      </c>
      <c r="BK189" s="196">
        <f>ROUND(I189*H189,2)</f>
        <v>0</v>
      </c>
      <c r="BL189" s="22" t="s">
        <v>998</v>
      </c>
      <c r="BM189" s="22" t="s">
        <v>567</v>
      </c>
    </row>
    <row r="190" spans="2:47" s="1" customFormat="1" ht="94.5">
      <c r="B190" s="39"/>
      <c r="C190" s="61"/>
      <c r="D190" s="197" t="s">
        <v>1000</v>
      </c>
      <c r="E190" s="61"/>
      <c r="F190" s="198" t="s">
        <v>568</v>
      </c>
      <c r="G190" s="61"/>
      <c r="H190" s="61"/>
      <c r="I190" s="156"/>
      <c r="J190" s="61"/>
      <c r="K190" s="61"/>
      <c r="L190" s="59"/>
      <c r="M190" s="199"/>
      <c r="N190" s="40"/>
      <c r="O190" s="40"/>
      <c r="P190" s="40"/>
      <c r="Q190" s="40"/>
      <c r="R190" s="40"/>
      <c r="S190" s="40"/>
      <c r="T190" s="76"/>
      <c r="AT190" s="22" t="s">
        <v>1000</v>
      </c>
      <c r="AU190" s="22" t="s">
        <v>946</v>
      </c>
    </row>
    <row r="191" spans="2:51" s="11" customFormat="1" ht="13.5">
      <c r="B191" s="200"/>
      <c r="C191" s="201"/>
      <c r="D191" s="197" t="s">
        <v>1002</v>
      </c>
      <c r="E191" s="202" t="s">
        <v>885</v>
      </c>
      <c r="F191" s="203" t="s">
        <v>544</v>
      </c>
      <c r="G191" s="201"/>
      <c r="H191" s="204">
        <v>212</v>
      </c>
      <c r="I191" s="205"/>
      <c r="J191" s="201"/>
      <c r="K191" s="201"/>
      <c r="L191" s="206"/>
      <c r="M191" s="207"/>
      <c r="N191" s="208"/>
      <c r="O191" s="208"/>
      <c r="P191" s="208"/>
      <c r="Q191" s="208"/>
      <c r="R191" s="208"/>
      <c r="S191" s="208"/>
      <c r="T191" s="209"/>
      <c r="AT191" s="210" t="s">
        <v>1002</v>
      </c>
      <c r="AU191" s="210" t="s">
        <v>946</v>
      </c>
      <c r="AV191" s="11" t="s">
        <v>946</v>
      </c>
      <c r="AW191" s="11" t="s">
        <v>899</v>
      </c>
      <c r="AX191" s="11" t="s">
        <v>936</v>
      </c>
      <c r="AY191" s="210" t="s">
        <v>991</v>
      </c>
    </row>
    <row r="192" spans="2:51" s="12" customFormat="1" ht="13.5">
      <c r="B192" s="211"/>
      <c r="C192" s="212"/>
      <c r="D192" s="197" t="s">
        <v>1002</v>
      </c>
      <c r="E192" s="213" t="s">
        <v>885</v>
      </c>
      <c r="F192" s="214" t="s">
        <v>1004</v>
      </c>
      <c r="G192" s="212"/>
      <c r="H192" s="215">
        <v>212</v>
      </c>
      <c r="I192" s="216"/>
      <c r="J192" s="212"/>
      <c r="K192" s="212"/>
      <c r="L192" s="217"/>
      <c r="M192" s="218"/>
      <c r="N192" s="219"/>
      <c r="O192" s="219"/>
      <c r="P192" s="219"/>
      <c r="Q192" s="219"/>
      <c r="R192" s="219"/>
      <c r="S192" s="219"/>
      <c r="T192" s="220"/>
      <c r="AT192" s="221" t="s">
        <v>1002</v>
      </c>
      <c r="AU192" s="221" t="s">
        <v>946</v>
      </c>
      <c r="AV192" s="12" t="s">
        <v>998</v>
      </c>
      <c r="AW192" s="12" t="s">
        <v>899</v>
      </c>
      <c r="AX192" s="12" t="s">
        <v>944</v>
      </c>
      <c r="AY192" s="221" t="s">
        <v>991</v>
      </c>
    </row>
    <row r="193" spans="2:65" s="1" customFormat="1" ht="25.5" customHeight="1">
      <c r="B193" s="39"/>
      <c r="C193" s="185" t="s">
        <v>569</v>
      </c>
      <c r="D193" s="185" t="s">
        <v>993</v>
      </c>
      <c r="E193" s="186" t="s">
        <v>570</v>
      </c>
      <c r="F193" s="187" t="s">
        <v>571</v>
      </c>
      <c r="G193" s="188" t="s">
        <v>1007</v>
      </c>
      <c r="H193" s="189">
        <v>778</v>
      </c>
      <c r="I193" s="190"/>
      <c r="J193" s="191">
        <f>ROUND(I193*H193,2)</f>
        <v>0</v>
      </c>
      <c r="K193" s="187" t="s">
        <v>885</v>
      </c>
      <c r="L193" s="59"/>
      <c r="M193" s="192" t="s">
        <v>885</v>
      </c>
      <c r="N193" s="193" t="s">
        <v>907</v>
      </c>
      <c r="O193" s="40"/>
      <c r="P193" s="194">
        <f>O193*H193</f>
        <v>0</v>
      </c>
      <c r="Q193" s="194">
        <v>0</v>
      </c>
      <c r="R193" s="194">
        <f>Q193*H193</f>
        <v>0</v>
      </c>
      <c r="S193" s="194">
        <v>0</v>
      </c>
      <c r="T193" s="195">
        <f>S193*H193</f>
        <v>0</v>
      </c>
      <c r="AR193" s="22" t="s">
        <v>998</v>
      </c>
      <c r="AT193" s="22" t="s">
        <v>993</v>
      </c>
      <c r="AU193" s="22" t="s">
        <v>946</v>
      </c>
      <c r="AY193" s="22" t="s">
        <v>991</v>
      </c>
      <c r="BE193" s="196">
        <f>IF(N193="základní",J193,0)</f>
        <v>0</v>
      </c>
      <c r="BF193" s="196">
        <f>IF(N193="snížená",J193,0)</f>
        <v>0</v>
      </c>
      <c r="BG193" s="196">
        <f>IF(N193="zákl. přenesená",J193,0)</f>
        <v>0</v>
      </c>
      <c r="BH193" s="196">
        <f>IF(N193="sníž. přenesená",J193,0)</f>
        <v>0</v>
      </c>
      <c r="BI193" s="196">
        <f>IF(N193="nulová",J193,0)</f>
        <v>0</v>
      </c>
      <c r="BJ193" s="22" t="s">
        <v>944</v>
      </c>
      <c r="BK193" s="196">
        <f>ROUND(I193*H193,2)</f>
        <v>0</v>
      </c>
      <c r="BL193" s="22" t="s">
        <v>998</v>
      </c>
      <c r="BM193" s="22" t="s">
        <v>572</v>
      </c>
    </row>
    <row r="194" spans="2:51" s="11" customFormat="1" ht="13.5">
      <c r="B194" s="200"/>
      <c r="C194" s="201"/>
      <c r="D194" s="197" t="s">
        <v>1002</v>
      </c>
      <c r="E194" s="202" t="s">
        <v>885</v>
      </c>
      <c r="F194" s="203" t="s">
        <v>558</v>
      </c>
      <c r="G194" s="201"/>
      <c r="H194" s="204">
        <v>778</v>
      </c>
      <c r="I194" s="205"/>
      <c r="J194" s="201"/>
      <c r="K194" s="201"/>
      <c r="L194" s="206"/>
      <c r="M194" s="207"/>
      <c r="N194" s="208"/>
      <c r="O194" s="208"/>
      <c r="P194" s="208"/>
      <c r="Q194" s="208"/>
      <c r="R194" s="208"/>
      <c r="S194" s="208"/>
      <c r="T194" s="209"/>
      <c r="AT194" s="210" t="s">
        <v>1002</v>
      </c>
      <c r="AU194" s="210" t="s">
        <v>946</v>
      </c>
      <c r="AV194" s="11" t="s">
        <v>946</v>
      </c>
      <c r="AW194" s="11" t="s">
        <v>899</v>
      </c>
      <c r="AX194" s="11" t="s">
        <v>936</v>
      </c>
      <c r="AY194" s="210" t="s">
        <v>991</v>
      </c>
    </row>
    <row r="195" spans="2:51" s="12" customFormat="1" ht="13.5">
      <c r="B195" s="211"/>
      <c r="C195" s="212"/>
      <c r="D195" s="197" t="s">
        <v>1002</v>
      </c>
      <c r="E195" s="213" t="s">
        <v>885</v>
      </c>
      <c r="F195" s="214" t="s">
        <v>1004</v>
      </c>
      <c r="G195" s="212"/>
      <c r="H195" s="215">
        <v>778</v>
      </c>
      <c r="I195" s="216"/>
      <c r="J195" s="212"/>
      <c r="K195" s="212"/>
      <c r="L195" s="217"/>
      <c r="M195" s="218"/>
      <c r="N195" s="219"/>
      <c r="O195" s="219"/>
      <c r="P195" s="219"/>
      <c r="Q195" s="219"/>
      <c r="R195" s="219"/>
      <c r="S195" s="219"/>
      <c r="T195" s="220"/>
      <c r="AT195" s="221" t="s">
        <v>1002</v>
      </c>
      <c r="AU195" s="221" t="s">
        <v>946</v>
      </c>
      <c r="AV195" s="12" t="s">
        <v>998</v>
      </c>
      <c r="AW195" s="12" t="s">
        <v>899</v>
      </c>
      <c r="AX195" s="12" t="s">
        <v>944</v>
      </c>
      <c r="AY195" s="221" t="s">
        <v>991</v>
      </c>
    </row>
    <row r="196" spans="2:65" s="1" customFormat="1" ht="16.5" customHeight="1">
      <c r="B196" s="39"/>
      <c r="C196" s="185" t="s">
        <v>573</v>
      </c>
      <c r="D196" s="185" t="s">
        <v>993</v>
      </c>
      <c r="E196" s="186" t="s">
        <v>574</v>
      </c>
      <c r="F196" s="187" t="s">
        <v>575</v>
      </c>
      <c r="G196" s="188" t="s">
        <v>1007</v>
      </c>
      <c r="H196" s="189">
        <v>4503</v>
      </c>
      <c r="I196" s="190"/>
      <c r="J196" s="191">
        <f>ROUND(I196*H196,2)</f>
        <v>0</v>
      </c>
      <c r="K196" s="187" t="s">
        <v>997</v>
      </c>
      <c r="L196" s="59"/>
      <c r="M196" s="192" t="s">
        <v>885</v>
      </c>
      <c r="N196" s="193" t="s">
        <v>907</v>
      </c>
      <c r="O196" s="40"/>
      <c r="P196" s="194">
        <f>O196*H196</f>
        <v>0</v>
      </c>
      <c r="Q196" s="194">
        <v>0</v>
      </c>
      <c r="R196" s="194">
        <f>Q196*H196</f>
        <v>0</v>
      </c>
      <c r="S196" s="194">
        <v>0</v>
      </c>
      <c r="T196" s="195">
        <f>S196*H196</f>
        <v>0</v>
      </c>
      <c r="AR196" s="22" t="s">
        <v>998</v>
      </c>
      <c r="AT196" s="22" t="s">
        <v>993</v>
      </c>
      <c r="AU196" s="22" t="s">
        <v>946</v>
      </c>
      <c r="AY196" s="22" t="s">
        <v>991</v>
      </c>
      <c r="BE196" s="196">
        <f>IF(N196="základní",J196,0)</f>
        <v>0</v>
      </c>
      <c r="BF196" s="196">
        <f>IF(N196="snížená",J196,0)</f>
        <v>0</v>
      </c>
      <c r="BG196" s="196">
        <f>IF(N196="zákl. přenesená",J196,0)</f>
        <v>0</v>
      </c>
      <c r="BH196" s="196">
        <f>IF(N196="sníž. přenesená",J196,0)</f>
        <v>0</v>
      </c>
      <c r="BI196" s="196">
        <f>IF(N196="nulová",J196,0)</f>
        <v>0</v>
      </c>
      <c r="BJ196" s="22" t="s">
        <v>944</v>
      </c>
      <c r="BK196" s="196">
        <f>ROUND(I196*H196,2)</f>
        <v>0</v>
      </c>
      <c r="BL196" s="22" t="s">
        <v>998</v>
      </c>
      <c r="BM196" s="22" t="s">
        <v>576</v>
      </c>
    </row>
    <row r="197" spans="2:47" s="1" customFormat="1" ht="40.5">
      <c r="B197" s="39"/>
      <c r="C197" s="61"/>
      <c r="D197" s="197" t="s">
        <v>1000</v>
      </c>
      <c r="E197" s="61"/>
      <c r="F197" s="198" t="s">
        <v>577</v>
      </c>
      <c r="G197" s="61"/>
      <c r="H197" s="61"/>
      <c r="I197" s="156"/>
      <c r="J197" s="61"/>
      <c r="K197" s="61"/>
      <c r="L197" s="59"/>
      <c r="M197" s="199"/>
      <c r="N197" s="40"/>
      <c r="O197" s="40"/>
      <c r="P197" s="40"/>
      <c r="Q197" s="40"/>
      <c r="R197" s="40"/>
      <c r="S197" s="40"/>
      <c r="T197" s="76"/>
      <c r="AT197" s="22" t="s">
        <v>1000</v>
      </c>
      <c r="AU197" s="22" t="s">
        <v>946</v>
      </c>
    </row>
    <row r="198" spans="2:51" s="11" customFormat="1" ht="13.5">
      <c r="B198" s="200"/>
      <c r="C198" s="201"/>
      <c r="D198" s="197" t="s">
        <v>1002</v>
      </c>
      <c r="E198" s="202" t="s">
        <v>885</v>
      </c>
      <c r="F198" s="203" t="s">
        <v>578</v>
      </c>
      <c r="G198" s="201"/>
      <c r="H198" s="204">
        <v>4503</v>
      </c>
      <c r="I198" s="205"/>
      <c r="J198" s="201"/>
      <c r="K198" s="201"/>
      <c r="L198" s="206"/>
      <c r="M198" s="207"/>
      <c r="N198" s="208"/>
      <c r="O198" s="208"/>
      <c r="P198" s="208"/>
      <c r="Q198" s="208"/>
      <c r="R198" s="208"/>
      <c r="S198" s="208"/>
      <c r="T198" s="209"/>
      <c r="AT198" s="210" t="s">
        <v>1002</v>
      </c>
      <c r="AU198" s="210" t="s">
        <v>946</v>
      </c>
      <c r="AV198" s="11" t="s">
        <v>946</v>
      </c>
      <c r="AW198" s="11" t="s">
        <v>899</v>
      </c>
      <c r="AX198" s="11" t="s">
        <v>936</v>
      </c>
      <c r="AY198" s="210" t="s">
        <v>991</v>
      </c>
    </row>
    <row r="199" spans="2:51" s="12" customFormat="1" ht="13.5">
      <c r="B199" s="211"/>
      <c r="C199" s="212"/>
      <c r="D199" s="197" t="s">
        <v>1002</v>
      </c>
      <c r="E199" s="213" t="s">
        <v>885</v>
      </c>
      <c r="F199" s="214" t="s">
        <v>1004</v>
      </c>
      <c r="G199" s="212"/>
      <c r="H199" s="215">
        <v>4503</v>
      </c>
      <c r="I199" s="216"/>
      <c r="J199" s="212"/>
      <c r="K199" s="212"/>
      <c r="L199" s="217"/>
      <c r="M199" s="218"/>
      <c r="N199" s="219"/>
      <c r="O199" s="219"/>
      <c r="P199" s="219"/>
      <c r="Q199" s="219"/>
      <c r="R199" s="219"/>
      <c r="S199" s="219"/>
      <c r="T199" s="220"/>
      <c r="AT199" s="221" t="s">
        <v>1002</v>
      </c>
      <c r="AU199" s="221" t="s">
        <v>946</v>
      </c>
      <c r="AV199" s="12" t="s">
        <v>998</v>
      </c>
      <c r="AW199" s="12" t="s">
        <v>899</v>
      </c>
      <c r="AX199" s="12" t="s">
        <v>944</v>
      </c>
      <c r="AY199" s="221" t="s">
        <v>991</v>
      </c>
    </row>
    <row r="200" spans="2:65" s="1" customFormat="1" ht="25.5" customHeight="1">
      <c r="B200" s="39"/>
      <c r="C200" s="185" t="s">
        <v>579</v>
      </c>
      <c r="D200" s="185" t="s">
        <v>993</v>
      </c>
      <c r="E200" s="186" t="s">
        <v>580</v>
      </c>
      <c r="F200" s="187" t="s">
        <v>581</v>
      </c>
      <c r="G200" s="188" t="s">
        <v>1007</v>
      </c>
      <c r="H200" s="189">
        <v>2976</v>
      </c>
      <c r="I200" s="190"/>
      <c r="J200" s="191">
        <f>ROUND(I200*H200,2)</f>
        <v>0</v>
      </c>
      <c r="K200" s="187" t="s">
        <v>997</v>
      </c>
      <c r="L200" s="59"/>
      <c r="M200" s="192" t="s">
        <v>885</v>
      </c>
      <c r="N200" s="193" t="s">
        <v>907</v>
      </c>
      <c r="O200" s="40"/>
      <c r="P200" s="194">
        <f>O200*H200</f>
        <v>0</v>
      </c>
      <c r="Q200" s="194">
        <v>0</v>
      </c>
      <c r="R200" s="194">
        <f>Q200*H200</f>
        <v>0</v>
      </c>
      <c r="S200" s="194">
        <v>0</v>
      </c>
      <c r="T200" s="195">
        <f>S200*H200</f>
        <v>0</v>
      </c>
      <c r="AR200" s="22" t="s">
        <v>998</v>
      </c>
      <c r="AT200" s="22" t="s">
        <v>993</v>
      </c>
      <c r="AU200" s="22" t="s">
        <v>946</v>
      </c>
      <c r="AY200" s="22" t="s">
        <v>991</v>
      </c>
      <c r="BE200" s="196">
        <f>IF(N200="základní",J200,0)</f>
        <v>0</v>
      </c>
      <c r="BF200" s="196">
        <f>IF(N200="snížená",J200,0)</f>
        <v>0</v>
      </c>
      <c r="BG200" s="196">
        <f>IF(N200="zákl. přenesená",J200,0)</f>
        <v>0</v>
      </c>
      <c r="BH200" s="196">
        <f>IF(N200="sníž. přenesená",J200,0)</f>
        <v>0</v>
      </c>
      <c r="BI200" s="196">
        <f>IF(N200="nulová",J200,0)</f>
        <v>0</v>
      </c>
      <c r="BJ200" s="22" t="s">
        <v>944</v>
      </c>
      <c r="BK200" s="196">
        <f>ROUND(I200*H200,2)</f>
        <v>0</v>
      </c>
      <c r="BL200" s="22" t="s">
        <v>998</v>
      </c>
      <c r="BM200" s="22" t="s">
        <v>582</v>
      </c>
    </row>
    <row r="201" spans="2:51" s="11" customFormat="1" ht="13.5">
      <c r="B201" s="200"/>
      <c r="C201" s="201"/>
      <c r="D201" s="197" t="s">
        <v>1002</v>
      </c>
      <c r="E201" s="202" t="s">
        <v>885</v>
      </c>
      <c r="F201" s="203" t="s">
        <v>583</v>
      </c>
      <c r="G201" s="201"/>
      <c r="H201" s="204">
        <v>2976</v>
      </c>
      <c r="I201" s="205"/>
      <c r="J201" s="201"/>
      <c r="K201" s="201"/>
      <c r="L201" s="206"/>
      <c r="M201" s="207"/>
      <c r="N201" s="208"/>
      <c r="O201" s="208"/>
      <c r="P201" s="208"/>
      <c r="Q201" s="208"/>
      <c r="R201" s="208"/>
      <c r="S201" s="208"/>
      <c r="T201" s="209"/>
      <c r="AT201" s="210" t="s">
        <v>1002</v>
      </c>
      <c r="AU201" s="210" t="s">
        <v>946</v>
      </c>
      <c r="AV201" s="11" t="s">
        <v>946</v>
      </c>
      <c r="AW201" s="11" t="s">
        <v>899</v>
      </c>
      <c r="AX201" s="11" t="s">
        <v>936</v>
      </c>
      <c r="AY201" s="210" t="s">
        <v>991</v>
      </c>
    </row>
    <row r="202" spans="2:51" s="12" customFormat="1" ht="13.5">
      <c r="B202" s="211"/>
      <c r="C202" s="212"/>
      <c r="D202" s="197" t="s">
        <v>1002</v>
      </c>
      <c r="E202" s="213" t="s">
        <v>885</v>
      </c>
      <c r="F202" s="214" t="s">
        <v>1004</v>
      </c>
      <c r="G202" s="212"/>
      <c r="H202" s="215">
        <v>2976</v>
      </c>
      <c r="I202" s="216"/>
      <c r="J202" s="212"/>
      <c r="K202" s="212"/>
      <c r="L202" s="217"/>
      <c r="M202" s="218"/>
      <c r="N202" s="219"/>
      <c r="O202" s="219"/>
      <c r="P202" s="219"/>
      <c r="Q202" s="219"/>
      <c r="R202" s="219"/>
      <c r="S202" s="219"/>
      <c r="T202" s="220"/>
      <c r="AT202" s="221" t="s">
        <v>1002</v>
      </c>
      <c r="AU202" s="221" t="s">
        <v>946</v>
      </c>
      <c r="AV202" s="12" t="s">
        <v>998</v>
      </c>
      <c r="AW202" s="12" t="s">
        <v>899</v>
      </c>
      <c r="AX202" s="12" t="s">
        <v>944</v>
      </c>
      <c r="AY202" s="221" t="s">
        <v>991</v>
      </c>
    </row>
    <row r="203" spans="2:65" s="1" customFormat="1" ht="38.25" customHeight="1">
      <c r="B203" s="39"/>
      <c r="C203" s="185" t="s">
        <v>584</v>
      </c>
      <c r="D203" s="185" t="s">
        <v>993</v>
      </c>
      <c r="E203" s="186" t="s">
        <v>585</v>
      </c>
      <c r="F203" s="187" t="s">
        <v>586</v>
      </c>
      <c r="G203" s="188" t="s">
        <v>1007</v>
      </c>
      <c r="H203" s="189">
        <v>1497</v>
      </c>
      <c r="I203" s="190"/>
      <c r="J203" s="191">
        <f>ROUND(I203*H203,2)</f>
        <v>0</v>
      </c>
      <c r="K203" s="187" t="s">
        <v>997</v>
      </c>
      <c r="L203" s="59"/>
      <c r="M203" s="192" t="s">
        <v>885</v>
      </c>
      <c r="N203" s="193" t="s">
        <v>907</v>
      </c>
      <c r="O203" s="40"/>
      <c r="P203" s="194">
        <f>O203*H203</f>
        <v>0</v>
      </c>
      <c r="Q203" s="194">
        <v>0</v>
      </c>
      <c r="R203" s="194">
        <f>Q203*H203</f>
        <v>0</v>
      </c>
      <c r="S203" s="194">
        <v>0</v>
      </c>
      <c r="T203" s="195">
        <f>S203*H203</f>
        <v>0</v>
      </c>
      <c r="AR203" s="22" t="s">
        <v>998</v>
      </c>
      <c r="AT203" s="22" t="s">
        <v>993</v>
      </c>
      <c r="AU203" s="22" t="s">
        <v>946</v>
      </c>
      <c r="AY203" s="22" t="s">
        <v>991</v>
      </c>
      <c r="BE203" s="196">
        <f>IF(N203="základní",J203,0)</f>
        <v>0</v>
      </c>
      <c r="BF203" s="196">
        <f>IF(N203="snížená",J203,0)</f>
        <v>0</v>
      </c>
      <c r="BG203" s="196">
        <f>IF(N203="zákl. přenesená",J203,0)</f>
        <v>0</v>
      </c>
      <c r="BH203" s="196">
        <f>IF(N203="sníž. přenesená",J203,0)</f>
        <v>0</v>
      </c>
      <c r="BI203" s="196">
        <f>IF(N203="nulová",J203,0)</f>
        <v>0</v>
      </c>
      <c r="BJ203" s="22" t="s">
        <v>944</v>
      </c>
      <c r="BK203" s="196">
        <f>ROUND(I203*H203,2)</f>
        <v>0</v>
      </c>
      <c r="BL203" s="22" t="s">
        <v>998</v>
      </c>
      <c r="BM203" s="22" t="s">
        <v>587</v>
      </c>
    </row>
    <row r="204" spans="2:51" s="11" customFormat="1" ht="13.5">
      <c r="B204" s="200"/>
      <c r="C204" s="201"/>
      <c r="D204" s="197" t="s">
        <v>1002</v>
      </c>
      <c r="E204" s="202" t="s">
        <v>885</v>
      </c>
      <c r="F204" s="203" t="s">
        <v>588</v>
      </c>
      <c r="G204" s="201"/>
      <c r="H204" s="204">
        <v>1497</v>
      </c>
      <c r="I204" s="205"/>
      <c r="J204" s="201"/>
      <c r="K204" s="201"/>
      <c r="L204" s="206"/>
      <c r="M204" s="207"/>
      <c r="N204" s="208"/>
      <c r="O204" s="208"/>
      <c r="P204" s="208"/>
      <c r="Q204" s="208"/>
      <c r="R204" s="208"/>
      <c r="S204" s="208"/>
      <c r="T204" s="209"/>
      <c r="AT204" s="210" t="s">
        <v>1002</v>
      </c>
      <c r="AU204" s="210" t="s">
        <v>946</v>
      </c>
      <c r="AV204" s="11" t="s">
        <v>946</v>
      </c>
      <c r="AW204" s="11" t="s">
        <v>899</v>
      </c>
      <c r="AX204" s="11" t="s">
        <v>936</v>
      </c>
      <c r="AY204" s="210" t="s">
        <v>991</v>
      </c>
    </row>
    <row r="205" spans="2:51" s="12" customFormat="1" ht="13.5">
      <c r="B205" s="211"/>
      <c r="C205" s="212"/>
      <c r="D205" s="197" t="s">
        <v>1002</v>
      </c>
      <c r="E205" s="213" t="s">
        <v>885</v>
      </c>
      <c r="F205" s="214" t="s">
        <v>1004</v>
      </c>
      <c r="G205" s="212"/>
      <c r="H205" s="215">
        <v>1497</v>
      </c>
      <c r="I205" s="216"/>
      <c r="J205" s="212"/>
      <c r="K205" s="212"/>
      <c r="L205" s="217"/>
      <c r="M205" s="218"/>
      <c r="N205" s="219"/>
      <c r="O205" s="219"/>
      <c r="P205" s="219"/>
      <c r="Q205" s="219"/>
      <c r="R205" s="219"/>
      <c r="S205" s="219"/>
      <c r="T205" s="220"/>
      <c r="AT205" s="221" t="s">
        <v>1002</v>
      </c>
      <c r="AU205" s="221" t="s">
        <v>946</v>
      </c>
      <c r="AV205" s="12" t="s">
        <v>998</v>
      </c>
      <c r="AW205" s="12" t="s">
        <v>899</v>
      </c>
      <c r="AX205" s="12" t="s">
        <v>944</v>
      </c>
      <c r="AY205" s="221" t="s">
        <v>991</v>
      </c>
    </row>
    <row r="206" spans="2:65" s="1" customFormat="1" ht="38.25" customHeight="1">
      <c r="B206" s="39"/>
      <c r="C206" s="185" t="s">
        <v>589</v>
      </c>
      <c r="D206" s="185" t="s">
        <v>993</v>
      </c>
      <c r="E206" s="186" t="s">
        <v>590</v>
      </c>
      <c r="F206" s="187" t="s">
        <v>591</v>
      </c>
      <c r="G206" s="188" t="s">
        <v>1007</v>
      </c>
      <c r="H206" s="189">
        <v>2976</v>
      </c>
      <c r="I206" s="190"/>
      <c r="J206" s="191">
        <f>ROUND(I206*H206,2)</f>
        <v>0</v>
      </c>
      <c r="K206" s="187" t="s">
        <v>997</v>
      </c>
      <c r="L206" s="59"/>
      <c r="M206" s="192" t="s">
        <v>885</v>
      </c>
      <c r="N206" s="193" t="s">
        <v>907</v>
      </c>
      <c r="O206" s="40"/>
      <c r="P206" s="194">
        <f>O206*H206</f>
        <v>0</v>
      </c>
      <c r="Q206" s="194">
        <v>0</v>
      </c>
      <c r="R206" s="194">
        <f>Q206*H206</f>
        <v>0</v>
      </c>
      <c r="S206" s="194">
        <v>0</v>
      </c>
      <c r="T206" s="195">
        <f>S206*H206</f>
        <v>0</v>
      </c>
      <c r="AR206" s="22" t="s">
        <v>998</v>
      </c>
      <c r="AT206" s="22" t="s">
        <v>993</v>
      </c>
      <c r="AU206" s="22" t="s">
        <v>946</v>
      </c>
      <c r="AY206" s="22" t="s">
        <v>991</v>
      </c>
      <c r="BE206" s="196">
        <f>IF(N206="základní",J206,0)</f>
        <v>0</v>
      </c>
      <c r="BF206" s="196">
        <f>IF(N206="snížená",J206,0)</f>
        <v>0</v>
      </c>
      <c r="BG206" s="196">
        <f>IF(N206="zákl. přenesená",J206,0)</f>
        <v>0</v>
      </c>
      <c r="BH206" s="196">
        <f>IF(N206="sníž. přenesená",J206,0)</f>
        <v>0</v>
      </c>
      <c r="BI206" s="196">
        <f>IF(N206="nulová",J206,0)</f>
        <v>0</v>
      </c>
      <c r="BJ206" s="22" t="s">
        <v>944</v>
      </c>
      <c r="BK206" s="196">
        <f>ROUND(I206*H206,2)</f>
        <v>0</v>
      </c>
      <c r="BL206" s="22" t="s">
        <v>998</v>
      </c>
      <c r="BM206" s="22" t="s">
        <v>592</v>
      </c>
    </row>
    <row r="207" spans="2:47" s="1" customFormat="1" ht="27">
      <c r="B207" s="39"/>
      <c r="C207" s="61"/>
      <c r="D207" s="197" t="s">
        <v>1000</v>
      </c>
      <c r="E207" s="61"/>
      <c r="F207" s="198" t="s">
        <v>593</v>
      </c>
      <c r="G207" s="61"/>
      <c r="H207" s="61"/>
      <c r="I207" s="156"/>
      <c r="J207" s="61"/>
      <c r="K207" s="61"/>
      <c r="L207" s="59"/>
      <c r="M207" s="199"/>
      <c r="N207" s="40"/>
      <c r="O207" s="40"/>
      <c r="P207" s="40"/>
      <c r="Q207" s="40"/>
      <c r="R207" s="40"/>
      <c r="S207" s="40"/>
      <c r="T207" s="76"/>
      <c r="AT207" s="22" t="s">
        <v>1000</v>
      </c>
      <c r="AU207" s="22" t="s">
        <v>946</v>
      </c>
    </row>
    <row r="208" spans="2:51" s="11" customFormat="1" ht="13.5">
      <c r="B208" s="200"/>
      <c r="C208" s="201"/>
      <c r="D208" s="197" t="s">
        <v>1002</v>
      </c>
      <c r="E208" s="202" t="s">
        <v>885</v>
      </c>
      <c r="F208" s="203" t="s">
        <v>594</v>
      </c>
      <c r="G208" s="201"/>
      <c r="H208" s="204">
        <v>2976</v>
      </c>
      <c r="I208" s="205"/>
      <c r="J208" s="201"/>
      <c r="K208" s="201"/>
      <c r="L208" s="206"/>
      <c r="M208" s="207"/>
      <c r="N208" s="208"/>
      <c r="O208" s="208"/>
      <c r="P208" s="208"/>
      <c r="Q208" s="208"/>
      <c r="R208" s="208"/>
      <c r="S208" s="208"/>
      <c r="T208" s="209"/>
      <c r="AT208" s="210" t="s">
        <v>1002</v>
      </c>
      <c r="AU208" s="210" t="s">
        <v>946</v>
      </c>
      <c r="AV208" s="11" t="s">
        <v>946</v>
      </c>
      <c r="AW208" s="11" t="s">
        <v>899</v>
      </c>
      <c r="AX208" s="11" t="s">
        <v>936</v>
      </c>
      <c r="AY208" s="210" t="s">
        <v>991</v>
      </c>
    </row>
    <row r="209" spans="2:51" s="12" customFormat="1" ht="13.5">
      <c r="B209" s="211"/>
      <c r="C209" s="212"/>
      <c r="D209" s="197" t="s">
        <v>1002</v>
      </c>
      <c r="E209" s="213" t="s">
        <v>885</v>
      </c>
      <c r="F209" s="214" t="s">
        <v>1004</v>
      </c>
      <c r="G209" s="212"/>
      <c r="H209" s="215">
        <v>2976</v>
      </c>
      <c r="I209" s="216"/>
      <c r="J209" s="212"/>
      <c r="K209" s="212"/>
      <c r="L209" s="217"/>
      <c r="M209" s="218"/>
      <c r="N209" s="219"/>
      <c r="O209" s="219"/>
      <c r="P209" s="219"/>
      <c r="Q209" s="219"/>
      <c r="R209" s="219"/>
      <c r="S209" s="219"/>
      <c r="T209" s="220"/>
      <c r="AT209" s="221" t="s">
        <v>1002</v>
      </c>
      <c r="AU209" s="221" t="s">
        <v>946</v>
      </c>
      <c r="AV209" s="12" t="s">
        <v>998</v>
      </c>
      <c r="AW209" s="12" t="s">
        <v>899</v>
      </c>
      <c r="AX209" s="12" t="s">
        <v>944</v>
      </c>
      <c r="AY209" s="221" t="s">
        <v>991</v>
      </c>
    </row>
    <row r="210" spans="2:65" s="1" customFormat="1" ht="38.25" customHeight="1">
      <c r="B210" s="39"/>
      <c r="C210" s="185" t="s">
        <v>595</v>
      </c>
      <c r="D210" s="185" t="s">
        <v>993</v>
      </c>
      <c r="E210" s="186" t="s">
        <v>596</v>
      </c>
      <c r="F210" s="187" t="s">
        <v>597</v>
      </c>
      <c r="G210" s="188" t="s">
        <v>1007</v>
      </c>
      <c r="H210" s="189">
        <v>30</v>
      </c>
      <c r="I210" s="190"/>
      <c r="J210" s="191">
        <f>ROUND(I210*H210,2)</f>
        <v>0</v>
      </c>
      <c r="K210" s="187" t="s">
        <v>997</v>
      </c>
      <c r="L210" s="59"/>
      <c r="M210" s="192" t="s">
        <v>885</v>
      </c>
      <c r="N210" s="193" t="s">
        <v>907</v>
      </c>
      <c r="O210" s="40"/>
      <c r="P210" s="194">
        <f>O210*H210</f>
        <v>0</v>
      </c>
      <c r="Q210" s="194">
        <v>0</v>
      </c>
      <c r="R210" s="194">
        <f>Q210*H210</f>
        <v>0</v>
      </c>
      <c r="S210" s="194">
        <v>0</v>
      </c>
      <c r="T210" s="195">
        <f>S210*H210</f>
        <v>0</v>
      </c>
      <c r="AR210" s="22" t="s">
        <v>998</v>
      </c>
      <c r="AT210" s="22" t="s">
        <v>993</v>
      </c>
      <c r="AU210" s="22" t="s">
        <v>946</v>
      </c>
      <c r="AY210" s="22" t="s">
        <v>991</v>
      </c>
      <c r="BE210" s="196">
        <f>IF(N210="základní",J210,0)</f>
        <v>0</v>
      </c>
      <c r="BF210" s="196">
        <f>IF(N210="snížená",J210,0)</f>
        <v>0</v>
      </c>
      <c r="BG210" s="196">
        <f>IF(N210="zákl. přenesená",J210,0)</f>
        <v>0</v>
      </c>
      <c r="BH210" s="196">
        <f>IF(N210="sníž. přenesená",J210,0)</f>
        <v>0</v>
      </c>
      <c r="BI210" s="196">
        <f>IF(N210="nulová",J210,0)</f>
        <v>0</v>
      </c>
      <c r="BJ210" s="22" t="s">
        <v>944</v>
      </c>
      <c r="BK210" s="196">
        <f>ROUND(I210*H210,2)</f>
        <v>0</v>
      </c>
      <c r="BL210" s="22" t="s">
        <v>998</v>
      </c>
      <c r="BM210" s="22" t="s">
        <v>598</v>
      </c>
    </row>
    <row r="211" spans="2:51" s="11" customFormat="1" ht="13.5">
      <c r="B211" s="200"/>
      <c r="C211" s="201"/>
      <c r="D211" s="197" t="s">
        <v>1002</v>
      </c>
      <c r="E211" s="202" t="s">
        <v>885</v>
      </c>
      <c r="F211" s="203" t="s">
        <v>599</v>
      </c>
      <c r="G211" s="201"/>
      <c r="H211" s="204">
        <v>30</v>
      </c>
      <c r="I211" s="205"/>
      <c r="J211" s="201"/>
      <c r="K211" s="201"/>
      <c r="L211" s="206"/>
      <c r="M211" s="207"/>
      <c r="N211" s="208"/>
      <c r="O211" s="208"/>
      <c r="P211" s="208"/>
      <c r="Q211" s="208"/>
      <c r="R211" s="208"/>
      <c r="S211" s="208"/>
      <c r="T211" s="209"/>
      <c r="AT211" s="210" t="s">
        <v>1002</v>
      </c>
      <c r="AU211" s="210" t="s">
        <v>946</v>
      </c>
      <c r="AV211" s="11" t="s">
        <v>946</v>
      </c>
      <c r="AW211" s="11" t="s">
        <v>899</v>
      </c>
      <c r="AX211" s="11" t="s">
        <v>936</v>
      </c>
      <c r="AY211" s="210" t="s">
        <v>991</v>
      </c>
    </row>
    <row r="212" spans="2:51" s="12" customFormat="1" ht="13.5">
      <c r="B212" s="211"/>
      <c r="C212" s="212"/>
      <c r="D212" s="197" t="s">
        <v>1002</v>
      </c>
      <c r="E212" s="213" t="s">
        <v>885</v>
      </c>
      <c r="F212" s="214" t="s">
        <v>1004</v>
      </c>
      <c r="G212" s="212"/>
      <c r="H212" s="215">
        <v>30</v>
      </c>
      <c r="I212" s="216"/>
      <c r="J212" s="212"/>
      <c r="K212" s="212"/>
      <c r="L212" s="217"/>
      <c r="M212" s="218"/>
      <c r="N212" s="219"/>
      <c r="O212" s="219"/>
      <c r="P212" s="219"/>
      <c r="Q212" s="219"/>
      <c r="R212" s="219"/>
      <c r="S212" s="219"/>
      <c r="T212" s="220"/>
      <c r="AT212" s="221" t="s">
        <v>1002</v>
      </c>
      <c r="AU212" s="221" t="s">
        <v>946</v>
      </c>
      <c r="AV212" s="12" t="s">
        <v>998</v>
      </c>
      <c r="AW212" s="12" t="s">
        <v>899</v>
      </c>
      <c r="AX212" s="12" t="s">
        <v>944</v>
      </c>
      <c r="AY212" s="221" t="s">
        <v>991</v>
      </c>
    </row>
    <row r="213" spans="2:65" s="1" customFormat="1" ht="51" customHeight="1">
      <c r="B213" s="39"/>
      <c r="C213" s="185" t="s">
        <v>600</v>
      </c>
      <c r="D213" s="185" t="s">
        <v>993</v>
      </c>
      <c r="E213" s="186" t="s">
        <v>601</v>
      </c>
      <c r="F213" s="187" t="s">
        <v>602</v>
      </c>
      <c r="G213" s="188" t="s">
        <v>1007</v>
      </c>
      <c r="H213" s="189">
        <v>53</v>
      </c>
      <c r="I213" s="190"/>
      <c r="J213" s="191">
        <f>ROUND(I213*H213,2)</f>
        <v>0</v>
      </c>
      <c r="K213" s="187" t="s">
        <v>997</v>
      </c>
      <c r="L213" s="59"/>
      <c r="M213" s="192" t="s">
        <v>885</v>
      </c>
      <c r="N213" s="193" t="s">
        <v>907</v>
      </c>
      <c r="O213" s="40"/>
      <c r="P213" s="194">
        <f>O213*H213</f>
        <v>0</v>
      </c>
      <c r="Q213" s="194">
        <v>0.08425</v>
      </c>
      <c r="R213" s="194">
        <f>Q213*H213</f>
        <v>4.46525</v>
      </c>
      <c r="S213" s="194">
        <v>0</v>
      </c>
      <c r="T213" s="195">
        <f>S213*H213</f>
        <v>0</v>
      </c>
      <c r="AR213" s="22" t="s">
        <v>998</v>
      </c>
      <c r="AT213" s="22" t="s">
        <v>993</v>
      </c>
      <c r="AU213" s="22" t="s">
        <v>946</v>
      </c>
      <c r="AY213" s="22" t="s">
        <v>991</v>
      </c>
      <c r="BE213" s="196">
        <f>IF(N213="základní",J213,0)</f>
        <v>0</v>
      </c>
      <c r="BF213" s="196">
        <f>IF(N213="snížená",J213,0)</f>
        <v>0</v>
      </c>
      <c r="BG213" s="196">
        <f>IF(N213="zákl. přenesená",J213,0)</f>
        <v>0</v>
      </c>
      <c r="BH213" s="196">
        <f>IF(N213="sníž. přenesená",J213,0)</f>
        <v>0</v>
      </c>
      <c r="BI213" s="196">
        <f>IF(N213="nulová",J213,0)</f>
        <v>0</v>
      </c>
      <c r="BJ213" s="22" t="s">
        <v>944</v>
      </c>
      <c r="BK213" s="196">
        <f>ROUND(I213*H213,2)</f>
        <v>0</v>
      </c>
      <c r="BL213" s="22" t="s">
        <v>998</v>
      </c>
      <c r="BM213" s="22" t="s">
        <v>603</v>
      </c>
    </row>
    <row r="214" spans="2:47" s="1" customFormat="1" ht="121.5">
      <c r="B214" s="39"/>
      <c r="C214" s="61"/>
      <c r="D214" s="197" t="s">
        <v>1000</v>
      </c>
      <c r="E214" s="61"/>
      <c r="F214" s="198" t="s">
        <v>604</v>
      </c>
      <c r="G214" s="61"/>
      <c r="H214" s="61"/>
      <c r="I214" s="156"/>
      <c r="J214" s="61"/>
      <c r="K214" s="61"/>
      <c r="L214" s="59"/>
      <c r="M214" s="199"/>
      <c r="N214" s="40"/>
      <c r="O214" s="40"/>
      <c r="P214" s="40"/>
      <c r="Q214" s="40"/>
      <c r="R214" s="40"/>
      <c r="S214" s="40"/>
      <c r="T214" s="76"/>
      <c r="AT214" s="22" t="s">
        <v>1000</v>
      </c>
      <c r="AU214" s="22" t="s">
        <v>946</v>
      </c>
    </row>
    <row r="215" spans="2:51" s="11" customFormat="1" ht="13.5">
      <c r="B215" s="200"/>
      <c r="C215" s="201"/>
      <c r="D215" s="197" t="s">
        <v>1002</v>
      </c>
      <c r="E215" s="202" t="s">
        <v>885</v>
      </c>
      <c r="F215" s="203" t="s">
        <v>605</v>
      </c>
      <c r="G215" s="201"/>
      <c r="H215" s="204">
        <v>53</v>
      </c>
      <c r="I215" s="205"/>
      <c r="J215" s="201"/>
      <c r="K215" s="201"/>
      <c r="L215" s="206"/>
      <c r="M215" s="207"/>
      <c r="N215" s="208"/>
      <c r="O215" s="208"/>
      <c r="P215" s="208"/>
      <c r="Q215" s="208"/>
      <c r="R215" s="208"/>
      <c r="S215" s="208"/>
      <c r="T215" s="209"/>
      <c r="AT215" s="210" t="s">
        <v>1002</v>
      </c>
      <c r="AU215" s="210" t="s">
        <v>946</v>
      </c>
      <c r="AV215" s="11" t="s">
        <v>946</v>
      </c>
      <c r="AW215" s="11" t="s">
        <v>899</v>
      </c>
      <c r="AX215" s="11" t="s">
        <v>936</v>
      </c>
      <c r="AY215" s="210" t="s">
        <v>991</v>
      </c>
    </row>
    <row r="216" spans="2:51" s="12" customFormat="1" ht="13.5">
      <c r="B216" s="211"/>
      <c r="C216" s="212"/>
      <c r="D216" s="197" t="s">
        <v>1002</v>
      </c>
      <c r="E216" s="213" t="s">
        <v>885</v>
      </c>
      <c r="F216" s="214" t="s">
        <v>1004</v>
      </c>
      <c r="G216" s="212"/>
      <c r="H216" s="215">
        <v>53</v>
      </c>
      <c r="I216" s="216"/>
      <c r="J216" s="212"/>
      <c r="K216" s="212"/>
      <c r="L216" s="217"/>
      <c r="M216" s="218"/>
      <c r="N216" s="219"/>
      <c r="O216" s="219"/>
      <c r="P216" s="219"/>
      <c r="Q216" s="219"/>
      <c r="R216" s="219"/>
      <c r="S216" s="219"/>
      <c r="T216" s="220"/>
      <c r="AT216" s="221" t="s">
        <v>1002</v>
      </c>
      <c r="AU216" s="221" t="s">
        <v>946</v>
      </c>
      <c r="AV216" s="12" t="s">
        <v>998</v>
      </c>
      <c r="AW216" s="12" t="s">
        <v>899</v>
      </c>
      <c r="AX216" s="12" t="s">
        <v>944</v>
      </c>
      <c r="AY216" s="221" t="s">
        <v>991</v>
      </c>
    </row>
    <row r="217" spans="2:65" s="1" customFormat="1" ht="16.5" customHeight="1">
      <c r="B217" s="39"/>
      <c r="C217" s="222" t="s">
        <v>606</v>
      </c>
      <c r="D217" s="222" t="s">
        <v>1073</v>
      </c>
      <c r="E217" s="223" t="s">
        <v>607</v>
      </c>
      <c r="F217" s="224" t="s">
        <v>608</v>
      </c>
      <c r="G217" s="225" t="s">
        <v>1007</v>
      </c>
      <c r="H217" s="226">
        <v>54.06</v>
      </c>
      <c r="I217" s="227"/>
      <c r="J217" s="228">
        <f>ROUND(I217*H217,2)</f>
        <v>0</v>
      </c>
      <c r="K217" s="224" t="s">
        <v>885</v>
      </c>
      <c r="L217" s="229"/>
      <c r="M217" s="230" t="s">
        <v>885</v>
      </c>
      <c r="N217" s="231" t="s">
        <v>907</v>
      </c>
      <c r="O217" s="40"/>
      <c r="P217" s="194">
        <f>O217*H217</f>
        <v>0</v>
      </c>
      <c r="Q217" s="194">
        <v>0.106</v>
      </c>
      <c r="R217" s="194">
        <f>Q217*H217</f>
        <v>5.73036</v>
      </c>
      <c r="S217" s="194">
        <v>0</v>
      </c>
      <c r="T217" s="195">
        <f>S217*H217</f>
        <v>0</v>
      </c>
      <c r="AR217" s="22" t="s">
        <v>1034</v>
      </c>
      <c r="AT217" s="22" t="s">
        <v>1073</v>
      </c>
      <c r="AU217" s="22" t="s">
        <v>946</v>
      </c>
      <c r="AY217" s="22" t="s">
        <v>991</v>
      </c>
      <c r="BE217" s="196">
        <f>IF(N217="základní",J217,0)</f>
        <v>0</v>
      </c>
      <c r="BF217" s="196">
        <f>IF(N217="snížená",J217,0)</f>
        <v>0</v>
      </c>
      <c r="BG217" s="196">
        <f>IF(N217="zákl. přenesená",J217,0)</f>
        <v>0</v>
      </c>
      <c r="BH217" s="196">
        <f>IF(N217="sníž. přenesená",J217,0)</f>
        <v>0</v>
      </c>
      <c r="BI217" s="196">
        <f>IF(N217="nulová",J217,0)</f>
        <v>0</v>
      </c>
      <c r="BJ217" s="22" t="s">
        <v>944</v>
      </c>
      <c r="BK217" s="196">
        <f>ROUND(I217*H217,2)</f>
        <v>0</v>
      </c>
      <c r="BL217" s="22" t="s">
        <v>998</v>
      </c>
      <c r="BM217" s="22" t="s">
        <v>609</v>
      </c>
    </row>
    <row r="218" spans="2:65" s="1" customFormat="1" ht="51" customHeight="1">
      <c r="B218" s="39"/>
      <c r="C218" s="185" t="s">
        <v>610</v>
      </c>
      <c r="D218" s="185" t="s">
        <v>993</v>
      </c>
      <c r="E218" s="186" t="s">
        <v>611</v>
      </c>
      <c r="F218" s="187" t="s">
        <v>612</v>
      </c>
      <c r="G218" s="188" t="s">
        <v>1007</v>
      </c>
      <c r="H218" s="189">
        <v>6</v>
      </c>
      <c r="I218" s="190"/>
      <c r="J218" s="191">
        <f>ROUND(I218*H218,2)</f>
        <v>0</v>
      </c>
      <c r="K218" s="187" t="s">
        <v>997</v>
      </c>
      <c r="L218" s="59"/>
      <c r="M218" s="192" t="s">
        <v>885</v>
      </c>
      <c r="N218" s="193" t="s">
        <v>907</v>
      </c>
      <c r="O218" s="40"/>
      <c r="P218" s="194">
        <f>O218*H218</f>
        <v>0</v>
      </c>
      <c r="Q218" s="194">
        <v>0.10362</v>
      </c>
      <c r="R218" s="194">
        <f>Q218*H218</f>
        <v>0.62172</v>
      </c>
      <c r="S218" s="194">
        <v>0</v>
      </c>
      <c r="T218" s="195">
        <f>S218*H218</f>
        <v>0</v>
      </c>
      <c r="AR218" s="22" t="s">
        <v>998</v>
      </c>
      <c r="AT218" s="22" t="s">
        <v>993</v>
      </c>
      <c r="AU218" s="22" t="s">
        <v>946</v>
      </c>
      <c r="AY218" s="22" t="s">
        <v>991</v>
      </c>
      <c r="BE218" s="196">
        <f>IF(N218="základní",J218,0)</f>
        <v>0</v>
      </c>
      <c r="BF218" s="196">
        <f>IF(N218="snížená",J218,0)</f>
        <v>0</v>
      </c>
      <c r="BG218" s="196">
        <f>IF(N218="zákl. přenesená",J218,0)</f>
        <v>0</v>
      </c>
      <c r="BH218" s="196">
        <f>IF(N218="sníž. přenesená",J218,0)</f>
        <v>0</v>
      </c>
      <c r="BI218" s="196">
        <f>IF(N218="nulová",J218,0)</f>
        <v>0</v>
      </c>
      <c r="BJ218" s="22" t="s">
        <v>944</v>
      </c>
      <c r="BK218" s="196">
        <f>ROUND(I218*H218,2)</f>
        <v>0</v>
      </c>
      <c r="BL218" s="22" t="s">
        <v>998</v>
      </c>
      <c r="BM218" s="22" t="s">
        <v>613</v>
      </c>
    </row>
    <row r="219" spans="2:47" s="1" customFormat="1" ht="121.5">
      <c r="B219" s="39"/>
      <c r="C219" s="61"/>
      <c r="D219" s="197" t="s">
        <v>1000</v>
      </c>
      <c r="E219" s="61"/>
      <c r="F219" s="198" t="s">
        <v>614</v>
      </c>
      <c r="G219" s="61"/>
      <c r="H219" s="61"/>
      <c r="I219" s="156"/>
      <c r="J219" s="61"/>
      <c r="K219" s="61"/>
      <c r="L219" s="59"/>
      <c r="M219" s="199"/>
      <c r="N219" s="40"/>
      <c r="O219" s="40"/>
      <c r="P219" s="40"/>
      <c r="Q219" s="40"/>
      <c r="R219" s="40"/>
      <c r="S219" s="40"/>
      <c r="T219" s="76"/>
      <c r="AT219" s="22" t="s">
        <v>1000</v>
      </c>
      <c r="AU219" s="22" t="s">
        <v>946</v>
      </c>
    </row>
    <row r="220" spans="2:51" s="11" customFormat="1" ht="13.5">
      <c r="B220" s="200"/>
      <c r="C220" s="201"/>
      <c r="D220" s="197" t="s">
        <v>1002</v>
      </c>
      <c r="E220" s="202" t="s">
        <v>885</v>
      </c>
      <c r="F220" s="203" t="s">
        <v>615</v>
      </c>
      <c r="G220" s="201"/>
      <c r="H220" s="204">
        <v>6</v>
      </c>
      <c r="I220" s="205"/>
      <c r="J220" s="201"/>
      <c r="K220" s="201"/>
      <c r="L220" s="206"/>
      <c r="M220" s="207"/>
      <c r="N220" s="208"/>
      <c r="O220" s="208"/>
      <c r="P220" s="208"/>
      <c r="Q220" s="208"/>
      <c r="R220" s="208"/>
      <c r="S220" s="208"/>
      <c r="T220" s="209"/>
      <c r="AT220" s="210" t="s">
        <v>1002</v>
      </c>
      <c r="AU220" s="210" t="s">
        <v>946</v>
      </c>
      <c r="AV220" s="11" t="s">
        <v>946</v>
      </c>
      <c r="AW220" s="11" t="s">
        <v>899</v>
      </c>
      <c r="AX220" s="11" t="s">
        <v>936</v>
      </c>
      <c r="AY220" s="210" t="s">
        <v>991</v>
      </c>
    </row>
    <row r="221" spans="2:51" s="12" customFormat="1" ht="13.5">
      <c r="B221" s="211"/>
      <c r="C221" s="212"/>
      <c r="D221" s="197" t="s">
        <v>1002</v>
      </c>
      <c r="E221" s="213" t="s">
        <v>885</v>
      </c>
      <c r="F221" s="214" t="s">
        <v>1004</v>
      </c>
      <c r="G221" s="212"/>
      <c r="H221" s="215">
        <v>6</v>
      </c>
      <c r="I221" s="216"/>
      <c r="J221" s="212"/>
      <c r="K221" s="212"/>
      <c r="L221" s="217"/>
      <c r="M221" s="218"/>
      <c r="N221" s="219"/>
      <c r="O221" s="219"/>
      <c r="P221" s="219"/>
      <c r="Q221" s="219"/>
      <c r="R221" s="219"/>
      <c r="S221" s="219"/>
      <c r="T221" s="220"/>
      <c r="AT221" s="221" t="s">
        <v>1002</v>
      </c>
      <c r="AU221" s="221" t="s">
        <v>946</v>
      </c>
      <c r="AV221" s="12" t="s">
        <v>998</v>
      </c>
      <c r="AW221" s="12" t="s">
        <v>899</v>
      </c>
      <c r="AX221" s="12" t="s">
        <v>944</v>
      </c>
      <c r="AY221" s="221" t="s">
        <v>991</v>
      </c>
    </row>
    <row r="222" spans="2:65" s="1" customFormat="1" ht="16.5" customHeight="1">
      <c r="B222" s="39"/>
      <c r="C222" s="222" t="s">
        <v>616</v>
      </c>
      <c r="D222" s="222" t="s">
        <v>1073</v>
      </c>
      <c r="E222" s="223" t="s">
        <v>617</v>
      </c>
      <c r="F222" s="224" t="s">
        <v>618</v>
      </c>
      <c r="G222" s="225" t="s">
        <v>1007</v>
      </c>
      <c r="H222" s="226">
        <v>6.12</v>
      </c>
      <c r="I222" s="227"/>
      <c r="J222" s="228">
        <f>ROUND(I222*H222,2)</f>
        <v>0</v>
      </c>
      <c r="K222" s="224" t="s">
        <v>885</v>
      </c>
      <c r="L222" s="229"/>
      <c r="M222" s="230" t="s">
        <v>885</v>
      </c>
      <c r="N222" s="231" t="s">
        <v>907</v>
      </c>
      <c r="O222" s="40"/>
      <c r="P222" s="194">
        <f>O222*H222</f>
        <v>0</v>
      </c>
      <c r="Q222" s="194">
        <v>0.185</v>
      </c>
      <c r="R222" s="194">
        <f>Q222*H222</f>
        <v>1.1322</v>
      </c>
      <c r="S222" s="194">
        <v>0</v>
      </c>
      <c r="T222" s="195">
        <f>S222*H222</f>
        <v>0</v>
      </c>
      <c r="AR222" s="22" t="s">
        <v>1034</v>
      </c>
      <c r="AT222" s="22" t="s">
        <v>1073</v>
      </c>
      <c r="AU222" s="22" t="s">
        <v>946</v>
      </c>
      <c r="AY222" s="22" t="s">
        <v>991</v>
      </c>
      <c r="BE222" s="196">
        <f>IF(N222="základní",J222,0)</f>
        <v>0</v>
      </c>
      <c r="BF222" s="196">
        <f>IF(N222="snížená",J222,0)</f>
        <v>0</v>
      </c>
      <c r="BG222" s="196">
        <f>IF(N222="zákl. přenesená",J222,0)</f>
        <v>0</v>
      </c>
      <c r="BH222" s="196">
        <f>IF(N222="sníž. přenesená",J222,0)</f>
        <v>0</v>
      </c>
      <c r="BI222" s="196">
        <f>IF(N222="nulová",J222,0)</f>
        <v>0</v>
      </c>
      <c r="BJ222" s="22" t="s">
        <v>944</v>
      </c>
      <c r="BK222" s="196">
        <f>ROUND(I222*H222,2)</f>
        <v>0</v>
      </c>
      <c r="BL222" s="22" t="s">
        <v>998</v>
      </c>
      <c r="BM222" s="22" t="s">
        <v>619</v>
      </c>
    </row>
    <row r="223" spans="2:63" s="10" customFormat="1" ht="29.25" customHeight="1">
      <c r="B223" s="169"/>
      <c r="C223" s="170"/>
      <c r="D223" s="171" t="s">
        <v>935</v>
      </c>
      <c r="E223" s="183" t="s">
        <v>1038</v>
      </c>
      <c r="F223" s="183" t="s">
        <v>620</v>
      </c>
      <c r="G223" s="170"/>
      <c r="H223" s="170"/>
      <c r="I223" s="173"/>
      <c r="J223" s="184">
        <f>BK223</f>
        <v>0</v>
      </c>
      <c r="K223" s="170"/>
      <c r="L223" s="175"/>
      <c r="M223" s="176"/>
      <c r="N223" s="177"/>
      <c r="O223" s="177"/>
      <c r="P223" s="178">
        <f>SUM(P224:P291)</f>
        <v>0</v>
      </c>
      <c r="Q223" s="177"/>
      <c r="R223" s="178">
        <f>SUM(R224:R291)</f>
        <v>517.0674909</v>
      </c>
      <c r="S223" s="177"/>
      <c r="T223" s="179">
        <f>SUM(T224:T291)</f>
        <v>2.08</v>
      </c>
      <c r="AR223" s="180" t="s">
        <v>944</v>
      </c>
      <c r="AT223" s="181" t="s">
        <v>935</v>
      </c>
      <c r="AU223" s="181" t="s">
        <v>944</v>
      </c>
      <c r="AY223" s="180" t="s">
        <v>991</v>
      </c>
      <c r="BK223" s="182">
        <f>SUM(BK224:BK291)</f>
        <v>0</v>
      </c>
    </row>
    <row r="224" spans="2:65" s="1" customFormat="1" ht="38.25" customHeight="1">
      <c r="B224" s="39"/>
      <c r="C224" s="185" t="s">
        <v>621</v>
      </c>
      <c r="D224" s="185" t="s">
        <v>993</v>
      </c>
      <c r="E224" s="186" t="s">
        <v>622</v>
      </c>
      <c r="F224" s="187" t="s">
        <v>623</v>
      </c>
      <c r="G224" s="188" t="s">
        <v>624</v>
      </c>
      <c r="H224" s="189">
        <v>1</v>
      </c>
      <c r="I224" s="190"/>
      <c r="J224" s="191">
        <f>ROUND(I224*H224,2)</f>
        <v>0</v>
      </c>
      <c r="K224" s="187" t="s">
        <v>885</v>
      </c>
      <c r="L224" s="59"/>
      <c r="M224" s="192" t="s">
        <v>885</v>
      </c>
      <c r="N224" s="193" t="s">
        <v>907</v>
      </c>
      <c r="O224" s="40"/>
      <c r="P224" s="194">
        <f>O224*H224</f>
        <v>0</v>
      </c>
      <c r="Q224" s="194">
        <v>0</v>
      </c>
      <c r="R224" s="194">
        <f>Q224*H224</f>
        <v>0</v>
      </c>
      <c r="S224" s="194">
        <v>0</v>
      </c>
      <c r="T224" s="195">
        <f>S224*H224</f>
        <v>0</v>
      </c>
      <c r="AR224" s="22" t="s">
        <v>998</v>
      </c>
      <c r="AT224" s="22" t="s">
        <v>993</v>
      </c>
      <c r="AU224" s="22" t="s">
        <v>946</v>
      </c>
      <c r="AY224" s="22" t="s">
        <v>991</v>
      </c>
      <c r="BE224" s="196">
        <f>IF(N224="základní",J224,0)</f>
        <v>0</v>
      </c>
      <c r="BF224" s="196">
        <f>IF(N224="snížená",J224,0)</f>
        <v>0</v>
      </c>
      <c r="BG224" s="196">
        <f>IF(N224="zákl. přenesená",J224,0)</f>
        <v>0</v>
      </c>
      <c r="BH224" s="196">
        <f>IF(N224="sníž. přenesená",J224,0)</f>
        <v>0</v>
      </c>
      <c r="BI224" s="196">
        <f>IF(N224="nulová",J224,0)</f>
        <v>0</v>
      </c>
      <c r="BJ224" s="22" t="s">
        <v>944</v>
      </c>
      <c r="BK224" s="196">
        <f>ROUND(I224*H224,2)</f>
        <v>0</v>
      </c>
      <c r="BL224" s="22" t="s">
        <v>998</v>
      </c>
      <c r="BM224" s="22" t="s">
        <v>625</v>
      </c>
    </row>
    <row r="225" spans="2:65" s="1" customFormat="1" ht="25.5" customHeight="1">
      <c r="B225" s="39"/>
      <c r="C225" s="185" t="s">
        <v>626</v>
      </c>
      <c r="D225" s="185" t="s">
        <v>993</v>
      </c>
      <c r="E225" s="186" t="s">
        <v>627</v>
      </c>
      <c r="F225" s="187" t="s">
        <v>628</v>
      </c>
      <c r="G225" s="188" t="s">
        <v>1013</v>
      </c>
      <c r="H225" s="189">
        <v>4</v>
      </c>
      <c r="I225" s="190"/>
      <c r="J225" s="191">
        <f>ROUND(I225*H225,2)</f>
        <v>0</v>
      </c>
      <c r="K225" s="187" t="s">
        <v>997</v>
      </c>
      <c r="L225" s="59"/>
      <c r="M225" s="192" t="s">
        <v>885</v>
      </c>
      <c r="N225" s="193" t="s">
        <v>907</v>
      </c>
      <c r="O225" s="40"/>
      <c r="P225" s="194">
        <f>O225*H225</f>
        <v>0</v>
      </c>
      <c r="Q225" s="194">
        <v>0.0007</v>
      </c>
      <c r="R225" s="194">
        <f>Q225*H225</f>
        <v>0.0028</v>
      </c>
      <c r="S225" s="194">
        <v>0</v>
      </c>
      <c r="T225" s="195">
        <f>S225*H225</f>
        <v>0</v>
      </c>
      <c r="AR225" s="22" t="s">
        <v>998</v>
      </c>
      <c r="AT225" s="22" t="s">
        <v>993</v>
      </c>
      <c r="AU225" s="22" t="s">
        <v>946</v>
      </c>
      <c r="AY225" s="22" t="s">
        <v>991</v>
      </c>
      <c r="BE225" s="196">
        <f>IF(N225="základní",J225,0)</f>
        <v>0</v>
      </c>
      <c r="BF225" s="196">
        <f>IF(N225="snížená",J225,0)</f>
        <v>0</v>
      </c>
      <c r="BG225" s="196">
        <f>IF(N225="zákl. přenesená",J225,0)</f>
        <v>0</v>
      </c>
      <c r="BH225" s="196">
        <f>IF(N225="sníž. přenesená",J225,0)</f>
        <v>0</v>
      </c>
      <c r="BI225" s="196">
        <f>IF(N225="nulová",J225,0)</f>
        <v>0</v>
      </c>
      <c r="BJ225" s="22" t="s">
        <v>944</v>
      </c>
      <c r="BK225" s="196">
        <f>ROUND(I225*H225,2)</f>
        <v>0</v>
      </c>
      <c r="BL225" s="22" t="s">
        <v>998</v>
      </c>
      <c r="BM225" s="22" t="s">
        <v>629</v>
      </c>
    </row>
    <row r="226" spans="2:47" s="1" customFormat="1" ht="135">
      <c r="B226" s="39"/>
      <c r="C226" s="61"/>
      <c r="D226" s="197" t="s">
        <v>1000</v>
      </c>
      <c r="E226" s="61"/>
      <c r="F226" s="198" t="s">
        <v>630</v>
      </c>
      <c r="G226" s="61"/>
      <c r="H226" s="61"/>
      <c r="I226" s="156"/>
      <c r="J226" s="61"/>
      <c r="K226" s="61"/>
      <c r="L226" s="59"/>
      <c r="M226" s="199"/>
      <c r="N226" s="40"/>
      <c r="O226" s="40"/>
      <c r="P226" s="40"/>
      <c r="Q226" s="40"/>
      <c r="R226" s="40"/>
      <c r="S226" s="40"/>
      <c r="T226" s="76"/>
      <c r="AT226" s="22" t="s">
        <v>1000</v>
      </c>
      <c r="AU226" s="22" t="s">
        <v>946</v>
      </c>
    </row>
    <row r="227" spans="2:65" s="1" customFormat="1" ht="16.5" customHeight="1">
      <c r="B227" s="39"/>
      <c r="C227" s="222" t="s">
        <v>631</v>
      </c>
      <c r="D227" s="222" t="s">
        <v>1073</v>
      </c>
      <c r="E227" s="223" t="s">
        <v>632</v>
      </c>
      <c r="F227" s="224" t="s">
        <v>633</v>
      </c>
      <c r="G227" s="225" t="s">
        <v>1013</v>
      </c>
      <c r="H227" s="226">
        <v>4</v>
      </c>
      <c r="I227" s="227"/>
      <c r="J227" s="228">
        <f>ROUND(I227*H227,2)</f>
        <v>0</v>
      </c>
      <c r="K227" s="224" t="s">
        <v>997</v>
      </c>
      <c r="L227" s="229"/>
      <c r="M227" s="230" t="s">
        <v>885</v>
      </c>
      <c r="N227" s="231" t="s">
        <v>907</v>
      </c>
      <c r="O227" s="40"/>
      <c r="P227" s="194">
        <f>O227*H227</f>
        <v>0</v>
      </c>
      <c r="Q227" s="194">
        <v>0.004</v>
      </c>
      <c r="R227" s="194">
        <f>Q227*H227</f>
        <v>0.016</v>
      </c>
      <c r="S227" s="194">
        <v>0</v>
      </c>
      <c r="T227" s="195">
        <f>S227*H227</f>
        <v>0</v>
      </c>
      <c r="AR227" s="22" t="s">
        <v>1034</v>
      </c>
      <c r="AT227" s="22" t="s">
        <v>1073</v>
      </c>
      <c r="AU227" s="22" t="s">
        <v>946</v>
      </c>
      <c r="AY227" s="22" t="s">
        <v>991</v>
      </c>
      <c r="BE227" s="196">
        <f>IF(N227="základní",J227,0)</f>
        <v>0</v>
      </c>
      <c r="BF227" s="196">
        <f>IF(N227="snížená",J227,0)</f>
        <v>0</v>
      </c>
      <c r="BG227" s="196">
        <f>IF(N227="zákl. přenesená",J227,0)</f>
        <v>0</v>
      </c>
      <c r="BH227" s="196">
        <f>IF(N227="sníž. přenesená",J227,0)</f>
        <v>0</v>
      </c>
      <c r="BI227" s="196">
        <f>IF(N227="nulová",J227,0)</f>
        <v>0</v>
      </c>
      <c r="BJ227" s="22" t="s">
        <v>944</v>
      </c>
      <c r="BK227" s="196">
        <f>ROUND(I227*H227,2)</f>
        <v>0</v>
      </c>
      <c r="BL227" s="22" t="s">
        <v>998</v>
      </c>
      <c r="BM227" s="22" t="s">
        <v>634</v>
      </c>
    </row>
    <row r="228" spans="2:65" s="1" customFormat="1" ht="16.5" customHeight="1">
      <c r="B228" s="39"/>
      <c r="C228" s="185" t="s">
        <v>635</v>
      </c>
      <c r="D228" s="185" t="s">
        <v>993</v>
      </c>
      <c r="E228" s="186" t="s">
        <v>636</v>
      </c>
      <c r="F228" s="187" t="s">
        <v>637</v>
      </c>
      <c r="G228" s="188" t="s">
        <v>1013</v>
      </c>
      <c r="H228" s="189">
        <v>6</v>
      </c>
      <c r="I228" s="190"/>
      <c r="J228" s="191">
        <f>ROUND(I228*H228,2)</f>
        <v>0</v>
      </c>
      <c r="K228" s="187" t="s">
        <v>997</v>
      </c>
      <c r="L228" s="59"/>
      <c r="M228" s="192" t="s">
        <v>885</v>
      </c>
      <c r="N228" s="193" t="s">
        <v>907</v>
      </c>
      <c r="O228" s="40"/>
      <c r="P228" s="194">
        <f>O228*H228</f>
        <v>0</v>
      </c>
      <c r="Q228" s="194">
        <v>2.50188</v>
      </c>
      <c r="R228" s="194">
        <f>Q228*H228</f>
        <v>15.01128</v>
      </c>
      <c r="S228" s="194">
        <v>0</v>
      </c>
      <c r="T228" s="195">
        <f>S228*H228</f>
        <v>0</v>
      </c>
      <c r="AR228" s="22" t="s">
        <v>998</v>
      </c>
      <c r="AT228" s="22" t="s">
        <v>993</v>
      </c>
      <c r="AU228" s="22" t="s">
        <v>946</v>
      </c>
      <c r="AY228" s="22" t="s">
        <v>991</v>
      </c>
      <c r="BE228" s="196">
        <f>IF(N228="základní",J228,0)</f>
        <v>0</v>
      </c>
      <c r="BF228" s="196">
        <f>IF(N228="snížená",J228,0)</f>
        <v>0</v>
      </c>
      <c r="BG228" s="196">
        <f>IF(N228="zákl. přenesená",J228,0)</f>
        <v>0</v>
      </c>
      <c r="BH228" s="196">
        <f>IF(N228="sníž. přenesená",J228,0)</f>
        <v>0</v>
      </c>
      <c r="BI228" s="196">
        <f>IF(N228="nulová",J228,0)</f>
        <v>0</v>
      </c>
      <c r="BJ228" s="22" t="s">
        <v>944</v>
      </c>
      <c r="BK228" s="196">
        <f>ROUND(I228*H228,2)</f>
        <v>0</v>
      </c>
      <c r="BL228" s="22" t="s">
        <v>998</v>
      </c>
      <c r="BM228" s="22" t="s">
        <v>638</v>
      </c>
    </row>
    <row r="229" spans="2:47" s="1" customFormat="1" ht="67.5">
      <c r="B229" s="39"/>
      <c r="C229" s="61"/>
      <c r="D229" s="197" t="s">
        <v>1000</v>
      </c>
      <c r="E229" s="61"/>
      <c r="F229" s="198" t="s">
        <v>639</v>
      </c>
      <c r="G229" s="61"/>
      <c r="H229" s="61"/>
      <c r="I229" s="156"/>
      <c r="J229" s="61"/>
      <c r="K229" s="61"/>
      <c r="L229" s="59"/>
      <c r="M229" s="199"/>
      <c r="N229" s="40"/>
      <c r="O229" s="40"/>
      <c r="P229" s="40"/>
      <c r="Q229" s="40"/>
      <c r="R229" s="40"/>
      <c r="S229" s="40"/>
      <c r="T229" s="76"/>
      <c r="AT229" s="22" t="s">
        <v>1000</v>
      </c>
      <c r="AU229" s="22" t="s">
        <v>946</v>
      </c>
    </row>
    <row r="230" spans="2:65" s="1" customFormat="1" ht="16.5" customHeight="1">
      <c r="B230" s="39"/>
      <c r="C230" s="222" t="s">
        <v>640</v>
      </c>
      <c r="D230" s="222" t="s">
        <v>1073</v>
      </c>
      <c r="E230" s="223" t="s">
        <v>641</v>
      </c>
      <c r="F230" s="224" t="s">
        <v>642</v>
      </c>
      <c r="G230" s="225" t="s">
        <v>1013</v>
      </c>
      <c r="H230" s="226">
        <v>6</v>
      </c>
      <c r="I230" s="227"/>
      <c r="J230" s="228">
        <f>ROUND(I230*H230,2)</f>
        <v>0</v>
      </c>
      <c r="K230" s="224" t="s">
        <v>997</v>
      </c>
      <c r="L230" s="229"/>
      <c r="M230" s="230" t="s">
        <v>885</v>
      </c>
      <c r="N230" s="231" t="s">
        <v>907</v>
      </c>
      <c r="O230" s="40"/>
      <c r="P230" s="194">
        <f>O230*H230</f>
        <v>0</v>
      </c>
      <c r="Q230" s="194">
        <v>0.0031</v>
      </c>
      <c r="R230" s="194">
        <f>Q230*H230</f>
        <v>0.0186</v>
      </c>
      <c r="S230" s="194">
        <v>0</v>
      </c>
      <c r="T230" s="195">
        <f>S230*H230</f>
        <v>0</v>
      </c>
      <c r="AR230" s="22" t="s">
        <v>1034</v>
      </c>
      <c r="AT230" s="22" t="s">
        <v>1073</v>
      </c>
      <c r="AU230" s="22" t="s">
        <v>946</v>
      </c>
      <c r="AY230" s="22" t="s">
        <v>991</v>
      </c>
      <c r="BE230" s="196">
        <f>IF(N230="základní",J230,0)</f>
        <v>0</v>
      </c>
      <c r="BF230" s="196">
        <f>IF(N230="snížená",J230,0)</f>
        <v>0</v>
      </c>
      <c r="BG230" s="196">
        <f>IF(N230="zákl. přenesená",J230,0)</f>
        <v>0</v>
      </c>
      <c r="BH230" s="196">
        <f>IF(N230="sníž. přenesená",J230,0)</f>
        <v>0</v>
      </c>
      <c r="BI230" s="196">
        <f>IF(N230="nulová",J230,0)</f>
        <v>0</v>
      </c>
      <c r="BJ230" s="22" t="s">
        <v>944</v>
      </c>
      <c r="BK230" s="196">
        <f>ROUND(I230*H230,2)</f>
        <v>0</v>
      </c>
      <c r="BL230" s="22" t="s">
        <v>998</v>
      </c>
      <c r="BM230" s="22" t="s">
        <v>643</v>
      </c>
    </row>
    <row r="231" spans="2:65" s="1" customFormat="1" ht="16.5" customHeight="1">
      <c r="B231" s="39"/>
      <c r="C231" s="185" t="s">
        <v>644</v>
      </c>
      <c r="D231" s="185" t="s">
        <v>993</v>
      </c>
      <c r="E231" s="186" t="s">
        <v>645</v>
      </c>
      <c r="F231" s="187" t="s">
        <v>646</v>
      </c>
      <c r="G231" s="188" t="s">
        <v>1013</v>
      </c>
      <c r="H231" s="189">
        <v>10</v>
      </c>
      <c r="I231" s="190"/>
      <c r="J231" s="191">
        <f>ROUND(I231*H231,2)</f>
        <v>0</v>
      </c>
      <c r="K231" s="187" t="s">
        <v>997</v>
      </c>
      <c r="L231" s="59"/>
      <c r="M231" s="192" t="s">
        <v>885</v>
      </c>
      <c r="N231" s="193" t="s">
        <v>907</v>
      </c>
      <c r="O231" s="40"/>
      <c r="P231" s="194">
        <f>O231*H231</f>
        <v>0</v>
      </c>
      <c r="Q231" s="194">
        <v>0.11241</v>
      </c>
      <c r="R231" s="194">
        <f>Q231*H231</f>
        <v>1.1240999999999999</v>
      </c>
      <c r="S231" s="194">
        <v>0</v>
      </c>
      <c r="T231" s="195">
        <f>S231*H231</f>
        <v>0</v>
      </c>
      <c r="AR231" s="22" t="s">
        <v>998</v>
      </c>
      <c r="AT231" s="22" t="s">
        <v>993</v>
      </c>
      <c r="AU231" s="22" t="s">
        <v>946</v>
      </c>
      <c r="AY231" s="22" t="s">
        <v>991</v>
      </c>
      <c r="BE231" s="196">
        <f>IF(N231="základní",J231,0)</f>
        <v>0</v>
      </c>
      <c r="BF231" s="196">
        <f>IF(N231="snížená",J231,0)</f>
        <v>0</v>
      </c>
      <c r="BG231" s="196">
        <f>IF(N231="zákl. přenesená",J231,0)</f>
        <v>0</v>
      </c>
      <c r="BH231" s="196">
        <f>IF(N231="sníž. přenesená",J231,0)</f>
        <v>0</v>
      </c>
      <c r="BI231" s="196">
        <f>IF(N231="nulová",J231,0)</f>
        <v>0</v>
      </c>
      <c r="BJ231" s="22" t="s">
        <v>944</v>
      </c>
      <c r="BK231" s="196">
        <f>ROUND(I231*H231,2)</f>
        <v>0</v>
      </c>
      <c r="BL231" s="22" t="s">
        <v>998</v>
      </c>
      <c r="BM231" s="22" t="s">
        <v>647</v>
      </c>
    </row>
    <row r="232" spans="2:47" s="1" customFormat="1" ht="94.5">
      <c r="B232" s="39"/>
      <c r="C232" s="61"/>
      <c r="D232" s="197" t="s">
        <v>1000</v>
      </c>
      <c r="E232" s="61"/>
      <c r="F232" s="198" t="s">
        <v>648</v>
      </c>
      <c r="G232" s="61"/>
      <c r="H232" s="61"/>
      <c r="I232" s="156"/>
      <c r="J232" s="61"/>
      <c r="K232" s="61"/>
      <c r="L232" s="59"/>
      <c r="M232" s="199"/>
      <c r="N232" s="40"/>
      <c r="O232" s="40"/>
      <c r="P232" s="40"/>
      <c r="Q232" s="40"/>
      <c r="R232" s="40"/>
      <c r="S232" s="40"/>
      <c r="T232" s="76"/>
      <c r="AT232" s="22" t="s">
        <v>1000</v>
      </c>
      <c r="AU232" s="22" t="s">
        <v>946</v>
      </c>
    </row>
    <row r="233" spans="2:65" s="1" customFormat="1" ht="16.5" customHeight="1">
      <c r="B233" s="39"/>
      <c r="C233" s="222" t="s">
        <v>649</v>
      </c>
      <c r="D233" s="222" t="s">
        <v>1073</v>
      </c>
      <c r="E233" s="223" t="s">
        <v>650</v>
      </c>
      <c r="F233" s="224" t="s">
        <v>651</v>
      </c>
      <c r="G233" s="225" t="s">
        <v>1013</v>
      </c>
      <c r="H233" s="226">
        <v>10</v>
      </c>
      <c r="I233" s="227"/>
      <c r="J233" s="228">
        <f>ROUND(I233*H233,2)</f>
        <v>0</v>
      </c>
      <c r="K233" s="224" t="s">
        <v>997</v>
      </c>
      <c r="L233" s="229"/>
      <c r="M233" s="230" t="s">
        <v>885</v>
      </c>
      <c r="N233" s="231" t="s">
        <v>907</v>
      </c>
      <c r="O233" s="40"/>
      <c r="P233" s="194">
        <f>O233*H233</f>
        <v>0</v>
      </c>
      <c r="Q233" s="194">
        <v>0.0025</v>
      </c>
      <c r="R233" s="194">
        <f>Q233*H233</f>
        <v>0.025</v>
      </c>
      <c r="S233" s="194">
        <v>0</v>
      </c>
      <c r="T233" s="195">
        <f>S233*H233</f>
        <v>0</v>
      </c>
      <c r="AR233" s="22" t="s">
        <v>1034</v>
      </c>
      <c r="AT233" s="22" t="s">
        <v>1073</v>
      </c>
      <c r="AU233" s="22" t="s">
        <v>946</v>
      </c>
      <c r="AY233" s="22" t="s">
        <v>991</v>
      </c>
      <c r="BE233" s="196">
        <f>IF(N233="základní",J233,0)</f>
        <v>0</v>
      </c>
      <c r="BF233" s="196">
        <f>IF(N233="snížená",J233,0)</f>
        <v>0</v>
      </c>
      <c r="BG233" s="196">
        <f>IF(N233="zákl. přenesená",J233,0)</f>
        <v>0</v>
      </c>
      <c r="BH233" s="196">
        <f>IF(N233="sníž. přenesená",J233,0)</f>
        <v>0</v>
      </c>
      <c r="BI233" s="196">
        <f>IF(N233="nulová",J233,0)</f>
        <v>0</v>
      </c>
      <c r="BJ233" s="22" t="s">
        <v>944</v>
      </c>
      <c r="BK233" s="196">
        <f>ROUND(I233*H233,2)</f>
        <v>0</v>
      </c>
      <c r="BL233" s="22" t="s">
        <v>998</v>
      </c>
      <c r="BM233" s="22" t="s">
        <v>652</v>
      </c>
    </row>
    <row r="234" spans="2:65" s="1" customFormat="1" ht="25.5" customHeight="1">
      <c r="B234" s="39"/>
      <c r="C234" s="185" t="s">
        <v>653</v>
      </c>
      <c r="D234" s="185" t="s">
        <v>993</v>
      </c>
      <c r="E234" s="186" t="s">
        <v>654</v>
      </c>
      <c r="F234" s="187" t="s">
        <v>655</v>
      </c>
      <c r="G234" s="188" t="s">
        <v>1007</v>
      </c>
      <c r="H234" s="189">
        <v>75</v>
      </c>
      <c r="I234" s="190"/>
      <c r="J234" s="191">
        <f>ROUND(I234*H234,2)</f>
        <v>0</v>
      </c>
      <c r="K234" s="187" t="s">
        <v>997</v>
      </c>
      <c r="L234" s="59"/>
      <c r="M234" s="192" t="s">
        <v>885</v>
      </c>
      <c r="N234" s="193" t="s">
        <v>907</v>
      </c>
      <c r="O234" s="40"/>
      <c r="P234" s="194">
        <f>O234*H234</f>
        <v>0</v>
      </c>
      <c r="Q234" s="194">
        <v>0.00085</v>
      </c>
      <c r="R234" s="194">
        <f>Q234*H234</f>
        <v>0.06375</v>
      </c>
      <c r="S234" s="194">
        <v>0</v>
      </c>
      <c r="T234" s="195">
        <f>S234*H234</f>
        <v>0</v>
      </c>
      <c r="AR234" s="22" t="s">
        <v>998</v>
      </c>
      <c r="AT234" s="22" t="s">
        <v>993</v>
      </c>
      <c r="AU234" s="22" t="s">
        <v>946</v>
      </c>
      <c r="AY234" s="22" t="s">
        <v>991</v>
      </c>
      <c r="BE234" s="196">
        <f>IF(N234="základní",J234,0)</f>
        <v>0</v>
      </c>
      <c r="BF234" s="196">
        <f>IF(N234="snížená",J234,0)</f>
        <v>0</v>
      </c>
      <c r="BG234" s="196">
        <f>IF(N234="zákl. přenesená",J234,0)</f>
        <v>0</v>
      </c>
      <c r="BH234" s="196">
        <f>IF(N234="sníž. přenesená",J234,0)</f>
        <v>0</v>
      </c>
      <c r="BI234" s="196">
        <f>IF(N234="nulová",J234,0)</f>
        <v>0</v>
      </c>
      <c r="BJ234" s="22" t="s">
        <v>944</v>
      </c>
      <c r="BK234" s="196">
        <f>ROUND(I234*H234,2)</f>
        <v>0</v>
      </c>
      <c r="BL234" s="22" t="s">
        <v>998</v>
      </c>
      <c r="BM234" s="22" t="s">
        <v>656</v>
      </c>
    </row>
    <row r="235" spans="2:47" s="1" customFormat="1" ht="108">
      <c r="B235" s="39"/>
      <c r="C235" s="61"/>
      <c r="D235" s="197" t="s">
        <v>1000</v>
      </c>
      <c r="E235" s="61"/>
      <c r="F235" s="198" t="s">
        <v>657</v>
      </c>
      <c r="G235" s="61"/>
      <c r="H235" s="61"/>
      <c r="I235" s="156"/>
      <c r="J235" s="61"/>
      <c r="K235" s="61"/>
      <c r="L235" s="59"/>
      <c r="M235" s="199"/>
      <c r="N235" s="40"/>
      <c r="O235" s="40"/>
      <c r="P235" s="40"/>
      <c r="Q235" s="40"/>
      <c r="R235" s="40"/>
      <c r="S235" s="40"/>
      <c r="T235" s="76"/>
      <c r="AT235" s="22" t="s">
        <v>1000</v>
      </c>
      <c r="AU235" s="22" t="s">
        <v>946</v>
      </c>
    </row>
    <row r="236" spans="2:65" s="1" customFormat="1" ht="25.5" customHeight="1">
      <c r="B236" s="39"/>
      <c r="C236" s="185" t="s">
        <v>658</v>
      </c>
      <c r="D236" s="185" t="s">
        <v>993</v>
      </c>
      <c r="E236" s="186" t="s">
        <v>659</v>
      </c>
      <c r="F236" s="187" t="s">
        <v>660</v>
      </c>
      <c r="G236" s="188" t="s">
        <v>1007</v>
      </c>
      <c r="H236" s="189">
        <v>11</v>
      </c>
      <c r="I236" s="190"/>
      <c r="J236" s="191">
        <f>ROUND(I236*H236,2)</f>
        <v>0</v>
      </c>
      <c r="K236" s="187" t="s">
        <v>997</v>
      </c>
      <c r="L236" s="59"/>
      <c r="M236" s="192" t="s">
        <v>885</v>
      </c>
      <c r="N236" s="193" t="s">
        <v>907</v>
      </c>
      <c r="O236" s="40"/>
      <c r="P236" s="194">
        <f>O236*H236</f>
        <v>0</v>
      </c>
      <c r="Q236" s="194">
        <v>0.00145</v>
      </c>
      <c r="R236" s="194">
        <f>Q236*H236</f>
        <v>0.01595</v>
      </c>
      <c r="S236" s="194">
        <v>0</v>
      </c>
      <c r="T236" s="195">
        <f>S236*H236</f>
        <v>0</v>
      </c>
      <c r="AR236" s="22" t="s">
        <v>998</v>
      </c>
      <c r="AT236" s="22" t="s">
        <v>993</v>
      </c>
      <c r="AU236" s="22" t="s">
        <v>946</v>
      </c>
      <c r="AY236" s="22" t="s">
        <v>991</v>
      </c>
      <c r="BE236" s="196">
        <f>IF(N236="základní",J236,0)</f>
        <v>0</v>
      </c>
      <c r="BF236" s="196">
        <f>IF(N236="snížená",J236,0)</f>
        <v>0</v>
      </c>
      <c r="BG236" s="196">
        <f>IF(N236="zákl. přenesená",J236,0)</f>
        <v>0</v>
      </c>
      <c r="BH236" s="196">
        <f>IF(N236="sníž. přenesená",J236,0)</f>
        <v>0</v>
      </c>
      <c r="BI236" s="196">
        <f>IF(N236="nulová",J236,0)</f>
        <v>0</v>
      </c>
      <c r="BJ236" s="22" t="s">
        <v>944</v>
      </c>
      <c r="BK236" s="196">
        <f>ROUND(I236*H236,2)</f>
        <v>0</v>
      </c>
      <c r="BL236" s="22" t="s">
        <v>998</v>
      </c>
      <c r="BM236" s="22" t="s">
        <v>661</v>
      </c>
    </row>
    <row r="237" spans="2:47" s="1" customFormat="1" ht="108">
      <c r="B237" s="39"/>
      <c r="C237" s="61"/>
      <c r="D237" s="197" t="s">
        <v>1000</v>
      </c>
      <c r="E237" s="61"/>
      <c r="F237" s="198" t="s">
        <v>657</v>
      </c>
      <c r="G237" s="61"/>
      <c r="H237" s="61"/>
      <c r="I237" s="156"/>
      <c r="J237" s="61"/>
      <c r="K237" s="61"/>
      <c r="L237" s="59"/>
      <c r="M237" s="199"/>
      <c r="N237" s="40"/>
      <c r="O237" s="40"/>
      <c r="P237" s="40"/>
      <c r="Q237" s="40"/>
      <c r="R237" s="40"/>
      <c r="S237" s="40"/>
      <c r="T237" s="76"/>
      <c r="AT237" s="22" t="s">
        <v>1000</v>
      </c>
      <c r="AU237" s="22" t="s">
        <v>946</v>
      </c>
    </row>
    <row r="238" spans="2:65" s="1" customFormat="1" ht="25.5" customHeight="1">
      <c r="B238" s="39"/>
      <c r="C238" s="185" t="s">
        <v>662</v>
      </c>
      <c r="D238" s="185" t="s">
        <v>993</v>
      </c>
      <c r="E238" s="186" t="s">
        <v>663</v>
      </c>
      <c r="F238" s="187" t="s">
        <v>664</v>
      </c>
      <c r="G238" s="188" t="s">
        <v>1007</v>
      </c>
      <c r="H238" s="189">
        <v>86</v>
      </c>
      <c r="I238" s="190"/>
      <c r="J238" s="191">
        <f>ROUND(I238*H238,2)</f>
        <v>0</v>
      </c>
      <c r="K238" s="187" t="s">
        <v>997</v>
      </c>
      <c r="L238" s="59"/>
      <c r="M238" s="192" t="s">
        <v>885</v>
      </c>
      <c r="N238" s="193" t="s">
        <v>907</v>
      </c>
      <c r="O238" s="40"/>
      <c r="P238" s="194">
        <f>O238*H238</f>
        <v>0</v>
      </c>
      <c r="Q238" s="194">
        <v>1E-05</v>
      </c>
      <c r="R238" s="194">
        <f>Q238*H238</f>
        <v>0.0008600000000000001</v>
      </c>
      <c r="S238" s="194">
        <v>0</v>
      </c>
      <c r="T238" s="195">
        <f>S238*H238</f>
        <v>0</v>
      </c>
      <c r="AR238" s="22" t="s">
        <v>998</v>
      </c>
      <c r="AT238" s="22" t="s">
        <v>993</v>
      </c>
      <c r="AU238" s="22" t="s">
        <v>946</v>
      </c>
      <c r="AY238" s="22" t="s">
        <v>991</v>
      </c>
      <c r="BE238" s="196">
        <f>IF(N238="základní",J238,0)</f>
        <v>0</v>
      </c>
      <c r="BF238" s="196">
        <f>IF(N238="snížená",J238,0)</f>
        <v>0</v>
      </c>
      <c r="BG238" s="196">
        <f>IF(N238="zákl. přenesená",J238,0)</f>
        <v>0</v>
      </c>
      <c r="BH238" s="196">
        <f>IF(N238="sníž. přenesená",J238,0)</f>
        <v>0</v>
      </c>
      <c r="BI238" s="196">
        <f>IF(N238="nulová",J238,0)</f>
        <v>0</v>
      </c>
      <c r="BJ238" s="22" t="s">
        <v>944</v>
      </c>
      <c r="BK238" s="196">
        <f>ROUND(I238*H238,2)</f>
        <v>0</v>
      </c>
      <c r="BL238" s="22" t="s">
        <v>998</v>
      </c>
      <c r="BM238" s="22" t="s">
        <v>665</v>
      </c>
    </row>
    <row r="239" spans="2:47" s="1" customFormat="1" ht="40.5">
      <c r="B239" s="39"/>
      <c r="C239" s="61"/>
      <c r="D239" s="197" t="s">
        <v>1000</v>
      </c>
      <c r="E239" s="61"/>
      <c r="F239" s="198" t="s">
        <v>666</v>
      </c>
      <c r="G239" s="61"/>
      <c r="H239" s="61"/>
      <c r="I239" s="156"/>
      <c r="J239" s="61"/>
      <c r="K239" s="61"/>
      <c r="L239" s="59"/>
      <c r="M239" s="199"/>
      <c r="N239" s="40"/>
      <c r="O239" s="40"/>
      <c r="P239" s="40"/>
      <c r="Q239" s="40"/>
      <c r="R239" s="40"/>
      <c r="S239" s="40"/>
      <c r="T239" s="76"/>
      <c r="AT239" s="22" t="s">
        <v>1000</v>
      </c>
      <c r="AU239" s="22" t="s">
        <v>946</v>
      </c>
    </row>
    <row r="240" spans="2:65" s="1" customFormat="1" ht="51" customHeight="1">
      <c r="B240" s="39"/>
      <c r="C240" s="185" t="s">
        <v>667</v>
      </c>
      <c r="D240" s="185" t="s">
        <v>993</v>
      </c>
      <c r="E240" s="186" t="s">
        <v>668</v>
      </c>
      <c r="F240" s="187" t="s">
        <v>669</v>
      </c>
      <c r="G240" s="188" t="s">
        <v>1055</v>
      </c>
      <c r="H240" s="189">
        <v>62</v>
      </c>
      <c r="I240" s="190"/>
      <c r="J240" s="191">
        <f>ROUND(I240*H240,2)</f>
        <v>0</v>
      </c>
      <c r="K240" s="187" t="s">
        <v>997</v>
      </c>
      <c r="L240" s="59"/>
      <c r="M240" s="192" t="s">
        <v>885</v>
      </c>
      <c r="N240" s="193" t="s">
        <v>907</v>
      </c>
      <c r="O240" s="40"/>
      <c r="P240" s="194">
        <f>O240*H240</f>
        <v>0</v>
      </c>
      <c r="Q240" s="194">
        <v>0.10988</v>
      </c>
      <c r="R240" s="194">
        <f>Q240*H240</f>
        <v>6.81256</v>
      </c>
      <c r="S240" s="194">
        <v>0</v>
      </c>
      <c r="T240" s="195">
        <f>S240*H240</f>
        <v>0</v>
      </c>
      <c r="AR240" s="22" t="s">
        <v>998</v>
      </c>
      <c r="AT240" s="22" t="s">
        <v>993</v>
      </c>
      <c r="AU240" s="22" t="s">
        <v>946</v>
      </c>
      <c r="AY240" s="22" t="s">
        <v>991</v>
      </c>
      <c r="BE240" s="196">
        <f>IF(N240="základní",J240,0)</f>
        <v>0</v>
      </c>
      <c r="BF240" s="196">
        <f>IF(N240="snížená",J240,0)</f>
        <v>0</v>
      </c>
      <c r="BG240" s="196">
        <f>IF(N240="zákl. přenesená",J240,0)</f>
        <v>0</v>
      </c>
      <c r="BH240" s="196">
        <f>IF(N240="sníž. přenesená",J240,0)</f>
        <v>0</v>
      </c>
      <c r="BI240" s="196">
        <f>IF(N240="nulová",J240,0)</f>
        <v>0</v>
      </c>
      <c r="BJ240" s="22" t="s">
        <v>944</v>
      </c>
      <c r="BK240" s="196">
        <f>ROUND(I240*H240,2)</f>
        <v>0</v>
      </c>
      <c r="BL240" s="22" t="s">
        <v>998</v>
      </c>
      <c r="BM240" s="22" t="s">
        <v>670</v>
      </c>
    </row>
    <row r="241" spans="2:47" s="1" customFormat="1" ht="135">
      <c r="B241" s="39"/>
      <c r="C241" s="61"/>
      <c r="D241" s="197" t="s">
        <v>1000</v>
      </c>
      <c r="E241" s="61"/>
      <c r="F241" s="198" t="s">
        <v>671</v>
      </c>
      <c r="G241" s="61"/>
      <c r="H241" s="61"/>
      <c r="I241" s="156"/>
      <c r="J241" s="61"/>
      <c r="K241" s="61"/>
      <c r="L241" s="59"/>
      <c r="M241" s="199"/>
      <c r="N241" s="40"/>
      <c r="O241" s="40"/>
      <c r="P241" s="40"/>
      <c r="Q241" s="40"/>
      <c r="R241" s="40"/>
      <c r="S241" s="40"/>
      <c r="T241" s="76"/>
      <c r="AT241" s="22" t="s">
        <v>1000</v>
      </c>
      <c r="AU241" s="22" t="s">
        <v>946</v>
      </c>
    </row>
    <row r="242" spans="2:51" s="11" customFormat="1" ht="13.5">
      <c r="B242" s="200"/>
      <c r="C242" s="201"/>
      <c r="D242" s="197" t="s">
        <v>1002</v>
      </c>
      <c r="E242" s="202" t="s">
        <v>885</v>
      </c>
      <c r="F242" s="203" t="s">
        <v>672</v>
      </c>
      <c r="G242" s="201"/>
      <c r="H242" s="204">
        <v>62</v>
      </c>
      <c r="I242" s="205"/>
      <c r="J242" s="201"/>
      <c r="K242" s="201"/>
      <c r="L242" s="206"/>
      <c r="M242" s="207"/>
      <c r="N242" s="208"/>
      <c r="O242" s="208"/>
      <c r="P242" s="208"/>
      <c r="Q242" s="208"/>
      <c r="R242" s="208"/>
      <c r="S242" s="208"/>
      <c r="T242" s="209"/>
      <c r="AT242" s="210" t="s">
        <v>1002</v>
      </c>
      <c r="AU242" s="210" t="s">
        <v>946</v>
      </c>
      <c r="AV242" s="11" t="s">
        <v>946</v>
      </c>
      <c r="AW242" s="11" t="s">
        <v>899</v>
      </c>
      <c r="AX242" s="11" t="s">
        <v>936</v>
      </c>
      <c r="AY242" s="210" t="s">
        <v>991</v>
      </c>
    </row>
    <row r="243" spans="2:51" s="12" customFormat="1" ht="13.5">
      <c r="B243" s="211"/>
      <c r="C243" s="212"/>
      <c r="D243" s="197" t="s">
        <v>1002</v>
      </c>
      <c r="E243" s="213" t="s">
        <v>885</v>
      </c>
      <c r="F243" s="214" t="s">
        <v>1004</v>
      </c>
      <c r="G243" s="212"/>
      <c r="H243" s="215">
        <v>62</v>
      </c>
      <c r="I243" s="216"/>
      <c r="J243" s="212"/>
      <c r="K243" s="212"/>
      <c r="L243" s="217"/>
      <c r="M243" s="218"/>
      <c r="N243" s="219"/>
      <c r="O243" s="219"/>
      <c r="P243" s="219"/>
      <c r="Q243" s="219"/>
      <c r="R243" s="219"/>
      <c r="S243" s="219"/>
      <c r="T243" s="220"/>
      <c r="AT243" s="221" t="s">
        <v>1002</v>
      </c>
      <c r="AU243" s="221" t="s">
        <v>946</v>
      </c>
      <c r="AV243" s="12" t="s">
        <v>998</v>
      </c>
      <c r="AW243" s="12" t="s">
        <v>899</v>
      </c>
      <c r="AX243" s="12" t="s">
        <v>944</v>
      </c>
      <c r="AY243" s="221" t="s">
        <v>991</v>
      </c>
    </row>
    <row r="244" spans="2:65" s="1" customFormat="1" ht="16.5" customHeight="1">
      <c r="B244" s="39"/>
      <c r="C244" s="222" t="s">
        <v>673</v>
      </c>
      <c r="D244" s="222" t="s">
        <v>1073</v>
      </c>
      <c r="E244" s="223" t="s">
        <v>674</v>
      </c>
      <c r="F244" s="224" t="s">
        <v>675</v>
      </c>
      <c r="G244" s="225" t="s">
        <v>1076</v>
      </c>
      <c r="H244" s="226">
        <v>4.2</v>
      </c>
      <c r="I244" s="227"/>
      <c r="J244" s="228">
        <f>ROUND(I244*H244,2)</f>
        <v>0</v>
      </c>
      <c r="K244" s="224" t="s">
        <v>997</v>
      </c>
      <c r="L244" s="229"/>
      <c r="M244" s="230" t="s">
        <v>885</v>
      </c>
      <c r="N244" s="231" t="s">
        <v>907</v>
      </c>
      <c r="O244" s="40"/>
      <c r="P244" s="194">
        <f>O244*H244</f>
        <v>0</v>
      </c>
      <c r="Q244" s="194">
        <v>1</v>
      </c>
      <c r="R244" s="194">
        <f>Q244*H244</f>
        <v>4.2</v>
      </c>
      <c r="S244" s="194">
        <v>0</v>
      </c>
      <c r="T244" s="195">
        <f>S244*H244</f>
        <v>0</v>
      </c>
      <c r="AR244" s="22" t="s">
        <v>1034</v>
      </c>
      <c r="AT244" s="22" t="s">
        <v>1073</v>
      </c>
      <c r="AU244" s="22" t="s">
        <v>946</v>
      </c>
      <c r="AY244" s="22" t="s">
        <v>991</v>
      </c>
      <c r="BE244" s="196">
        <f>IF(N244="základní",J244,0)</f>
        <v>0</v>
      </c>
      <c r="BF244" s="196">
        <f>IF(N244="snížená",J244,0)</f>
        <v>0</v>
      </c>
      <c r="BG244" s="196">
        <f>IF(N244="zákl. přenesená",J244,0)</f>
        <v>0</v>
      </c>
      <c r="BH244" s="196">
        <f>IF(N244="sníž. přenesená",J244,0)</f>
        <v>0</v>
      </c>
      <c r="BI244" s="196">
        <f>IF(N244="nulová",J244,0)</f>
        <v>0</v>
      </c>
      <c r="BJ244" s="22" t="s">
        <v>944</v>
      </c>
      <c r="BK244" s="196">
        <f>ROUND(I244*H244,2)</f>
        <v>0</v>
      </c>
      <c r="BL244" s="22" t="s">
        <v>998</v>
      </c>
      <c r="BM244" s="22" t="s">
        <v>676</v>
      </c>
    </row>
    <row r="245" spans="2:65" s="1" customFormat="1" ht="38.25" customHeight="1">
      <c r="B245" s="39"/>
      <c r="C245" s="185" t="s">
        <v>677</v>
      </c>
      <c r="D245" s="185" t="s">
        <v>993</v>
      </c>
      <c r="E245" s="186" t="s">
        <v>678</v>
      </c>
      <c r="F245" s="187" t="s">
        <v>679</v>
      </c>
      <c r="G245" s="188" t="s">
        <v>1055</v>
      </c>
      <c r="H245" s="189">
        <v>613</v>
      </c>
      <c r="I245" s="190"/>
      <c r="J245" s="191">
        <f>ROUND(I245*H245,2)</f>
        <v>0</v>
      </c>
      <c r="K245" s="187" t="s">
        <v>997</v>
      </c>
      <c r="L245" s="59"/>
      <c r="M245" s="192" t="s">
        <v>885</v>
      </c>
      <c r="N245" s="193" t="s">
        <v>907</v>
      </c>
      <c r="O245" s="40"/>
      <c r="P245" s="194">
        <f>O245*H245</f>
        <v>0</v>
      </c>
      <c r="Q245" s="194">
        <v>0.1295</v>
      </c>
      <c r="R245" s="194">
        <f>Q245*H245</f>
        <v>79.3835</v>
      </c>
      <c r="S245" s="194">
        <v>0</v>
      </c>
      <c r="T245" s="195">
        <f>S245*H245</f>
        <v>0</v>
      </c>
      <c r="AR245" s="22" t="s">
        <v>998</v>
      </c>
      <c r="AT245" s="22" t="s">
        <v>993</v>
      </c>
      <c r="AU245" s="22" t="s">
        <v>946</v>
      </c>
      <c r="AY245" s="22" t="s">
        <v>991</v>
      </c>
      <c r="BE245" s="196">
        <f>IF(N245="základní",J245,0)</f>
        <v>0</v>
      </c>
      <c r="BF245" s="196">
        <f>IF(N245="snížená",J245,0)</f>
        <v>0</v>
      </c>
      <c r="BG245" s="196">
        <f>IF(N245="zákl. přenesená",J245,0)</f>
        <v>0</v>
      </c>
      <c r="BH245" s="196">
        <f>IF(N245="sníž. přenesená",J245,0)</f>
        <v>0</v>
      </c>
      <c r="BI245" s="196">
        <f>IF(N245="nulová",J245,0)</f>
        <v>0</v>
      </c>
      <c r="BJ245" s="22" t="s">
        <v>944</v>
      </c>
      <c r="BK245" s="196">
        <f>ROUND(I245*H245,2)</f>
        <v>0</v>
      </c>
      <c r="BL245" s="22" t="s">
        <v>998</v>
      </c>
      <c r="BM245" s="22" t="s">
        <v>680</v>
      </c>
    </row>
    <row r="246" spans="2:47" s="1" customFormat="1" ht="94.5">
      <c r="B246" s="39"/>
      <c r="C246" s="61"/>
      <c r="D246" s="197" t="s">
        <v>1000</v>
      </c>
      <c r="E246" s="61"/>
      <c r="F246" s="198" t="s">
        <v>681</v>
      </c>
      <c r="G246" s="61"/>
      <c r="H246" s="61"/>
      <c r="I246" s="156"/>
      <c r="J246" s="61"/>
      <c r="K246" s="61"/>
      <c r="L246" s="59"/>
      <c r="M246" s="199"/>
      <c r="N246" s="40"/>
      <c r="O246" s="40"/>
      <c r="P246" s="40"/>
      <c r="Q246" s="40"/>
      <c r="R246" s="40"/>
      <c r="S246" s="40"/>
      <c r="T246" s="76"/>
      <c r="AT246" s="22" t="s">
        <v>1000</v>
      </c>
      <c r="AU246" s="22" t="s">
        <v>946</v>
      </c>
    </row>
    <row r="247" spans="2:51" s="11" customFormat="1" ht="13.5">
      <c r="B247" s="200"/>
      <c r="C247" s="201"/>
      <c r="D247" s="197" t="s">
        <v>1002</v>
      </c>
      <c r="E247" s="202" t="s">
        <v>885</v>
      </c>
      <c r="F247" s="203" t="s">
        <v>682</v>
      </c>
      <c r="G247" s="201"/>
      <c r="H247" s="204">
        <v>613</v>
      </c>
      <c r="I247" s="205"/>
      <c r="J247" s="201"/>
      <c r="K247" s="201"/>
      <c r="L247" s="206"/>
      <c r="M247" s="207"/>
      <c r="N247" s="208"/>
      <c r="O247" s="208"/>
      <c r="P247" s="208"/>
      <c r="Q247" s="208"/>
      <c r="R247" s="208"/>
      <c r="S247" s="208"/>
      <c r="T247" s="209"/>
      <c r="AT247" s="210" t="s">
        <v>1002</v>
      </c>
      <c r="AU247" s="210" t="s">
        <v>946</v>
      </c>
      <c r="AV247" s="11" t="s">
        <v>946</v>
      </c>
      <c r="AW247" s="11" t="s">
        <v>899</v>
      </c>
      <c r="AX247" s="11" t="s">
        <v>936</v>
      </c>
      <c r="AY247" s="210" t="s">
        <v>991</v>
      </c>
    </row>
    <row r="248" spans="2:51" s="12" customFormat="1" ht="13.5">
      <c r="B248" s="211"/>
      <c r="C248" s="212"/>
      <c r="D248" s="197" t="s">
        <v>1002</v>
      </c>
      <c r="E248" s="213" t="s">
        <v>885</v>
      </c>
      <c r="F248" s="214" t="s">
        <v>1004</v>
      </c>
      <c r="G248" s="212"/>
      <c r="H248" s="215">
        <v>613</v>
      </c>
      <c r="I248" s="216"/>
      <c r="J248" s="212"/>
      <c r="K248" s="212"/>
      <c r="L248" s="217"/>
      <c r="M248" s="218"/>
      <c r="N248" s="219"/>
      <c r="O248" s="219"/>
      <c r="P248" s="219"/>
      <c r="Q248" s="219"/>
      <c r="R248" s="219"/>
      <c r="S248" s="219"/>
      <c r="T248" s="220"/>
      <c r="AT248" s="221" t="s">
        <v>1002</v>
      </c>
      <c r="AU248" s="221" t="s">
        <v>946</v>
      </c>
      <c r="AV248" s="12" t="s">
        <v>998</v>
      </c>
      <c r="AW248" s="12" t="s">
        <v>899</v>
      </c>
      <c r="AX248" s="12" t="s">
        <v>944</v>
      </c>
      <c r="AY248" s="221" t="s">
        <v>991</v>
      </c>
    </row>
    <row r="249" spans="2:65" s="1" customFormat="1" ht="16.5" customHeight="1">
      <c r="B249" s="39"/>
      <c r="C249" s="222" t="s">
        <v>683</v>
      </c>
      <c r="D249" s="222" t="s">
        <v>1073</v>
      </c>
      <c r="E249" s="223" t="s">
        <v>684</v>
      </c>
      <c r="F249" s="224" t="s">
        <v>685</v>
      </c>
      <c r="G249" s="225" t="s">
        <v>1013</v>
      </c>
      <c r="H249" s="226">
        <v>613</v>
      </c>
      <c r="I249" s="227"/>
      <c r="J249" s="228">
        <f>ROUND(I249*H249,2)</f>
        <v>0</v>
      </c>
      <c r="K249" s="224" t="s">
        <v>997</v>
      </c>
      <c r="L249" s="229"/>
      <c r="M249" s="230" t="s">
        <v>885</v>
      </c>
      <c r="N249" s="231" t="s">
        <v>907</v>
      </c>
      <c r="O249" s="40"/>
      <c r="P249" s="194">
        <f>O249*H249</f>
        <v>0</v>
      </c>
      <c r="Q249" s="194">
        <v>0.0168</v>
      </c>
      <c r="R249" s="194">
        <f>Q249*H249</f>
        <v>10.298399999999999</v>
      </c>
      <c r="S249" s="194">
        <v>0</v>
      </c>
      <c r="T249" s="195">
        <f>S249*H249</f>
        <v>0</v>
      </c>
      <c r="AR249" s="22" t="s">
        <v>1034</v>
      </c>
      <c r="AT249" s="22" t="s">
        <v>1073</v>
      </c>
      <c r="AU249" s="22" t="s">
        <v>946</v>
      </c>
      <c r="AY249" s="22" t="s">
        <v>991</v>
      </c>
      <c r="BE249" s="196">
        <f>IF(N249="základní",J249,0)</f>
        <v>0</v>
      </c>
      <c r="BF249" s="196">
        <f>IF(N249="snížená",J249,0)</f>
        <v>0</v>
      </c>
      <c r="BG249" s="196">
        <f>IF(N249="zákl. přenesená",J249,0)</f>
        <v>0</v>
      </c>
      <c r="BH249" s="196">
        <f>IF(N249="sníž. přenesená",J249,0)</f>
        <v>0</v>
      </c>
      <c r="BI249" s="196">
        <f>IF(N249="nulová",J249,0)</f>
        <v>0</v>
      </c>
      <c r="BJ249" s="22" t="s">
        <v>944</v>
      </c>
      <c r="BK249" s="196">
        <f>ROUND(I249*H249,2)</f>
        <v>0</v>
      </c>
      <c r="BL249" s="22" t="s">
        <v>998</v>
      </c>
      <c r="BM249" s="22" t="s">
        <v>686</v>
      </c>
    </row>
    <row r="250" spans="2:65" s="1" customFormat="1" ht="38.25" customHeight="1">
      <c r="B250" s="39"/>
      <c r="C250" s="185" t="s">
        <v>687</v>
      </c>
      <c r="D250" s="185" t="s">
        <v>993</v>
      </c>
      <c r="E250" s="186" t="s">
        <v>688</v>
      </c>
      <c r="F250" s="187" t="s">
        <v>689</v>
      </c>
      <c r="G250" s="188" t="s">
        <v>1055</v>
      </c>
      <c r="H250" s="189">
        <v>949</v>
      </c>
      <c r="I250" s="190"/>
      <c r="J250" s="191">
        <f>ROUND(I250*H250,2)</f>
        <v>0</v>
      </c>
      <c r="K250" s="187" t="s">
        <v>997</v>
      </c>
      <c r="L250" s="59"/>
      <c r="M250" s="192" t="s">
        <v>885</v>
      </c>
      <c r="N250" s="193" t="s">
        <v>907</v>
      </c>
      <c r="O250" s="40"/>
      <c r="P250" s="194">
        <f>O250*H250</f>
        <v>0</v>
      </c>
      <c r="Q250" s="194">
        <v>0.14067</v>
      </c>
      <c r="R250" s="194">
        <f>Q250*H250</f>
        <v>133.49582999999998</v>
      </c>
      <c r="S250" s="194">
        <v>0</v>
      </c>
      <c r="T250" s="195">
        <f>S250*H250</f>
        <v>0</v>
      </c>
      <c r="AR250" s="22" t="s">
        <v>998</v>
      </c>
      <c r="AT250" s="22" t="s">
        <v>993</v>
      </c>
      <c r="AU250" s="22" t="s">
        <v>946</v>
      </c>
      <c r="AY250" s="22" t="s">
        <v>991</v>
      </c>
      <c r="BE250" s="196">
        <f>IF(N250="základní",J250,0)</f>
        <v>0</v>
      </c>
      <c r="BF250" s="196">
        <f>IF(N250="snížená",J250,0)</f>
        <v>0</v>
      </c>
      <c r="BG250" s="196">
        <f>IF(N250="zákl. přenesená",J250,0)</f>
        <v>0</v>
      </c>
      <c r="BH250" s="196">
        <f>IF(N250="sníž. přenesená",J250,0)</f>
        <v>0</v>
      </c>
      <c r="BI250" s="196">
        <f>IF(N250="nulová",J250,0)</f>
        <v>0</v>
      </c>
      <c r="BJ250" s="22" t="s">
        <v>944</v>
      </c>
      <c r="BK250" s="196">
        <f>ROUND(I250*H250,2)</f>
        <v>0</v>
      </c>
      <c r="BL250" s="22" t="s">
        <v>998</v>
      </c>
      <c r="BM250" s="22" t="s">
        <v>690</v>
      </c>
    </row>
    <row r="251" spans="2:47" s="1" customFormat="1" ht="108">
      <c r="B251" s="39"/>
      <c r="C251" s="61"/>
      <c r="D251" s="197" t="s">
        <v>1000</v>
      </c>
      <c r="E251" s="61"/>
      <c r="F251" s="198" t="s">
        <v>691</v>
      </c>
      <c r="G251" s="61"/>
      <c r="H251" s="61"/>
      <c r="I251" s="156"/>
      <c r="J251" s="61"/>
      <c r="K251" s="61"/>
      <c r="L251" s="59"/>
      <c r="M251" s="199"/>
      <c r="N251" s="40"/>
      <c r="O251" s="40"/>
      <c r="P251" s="40"/>
      <c r="Q251" s="40"/>
      <c r="R251" s="40"/>
      <c r="S251" s="40"/>
      <c r="T251" s="76"/>
      <c r="AT251" s="22" t="s">
        <v>1000</v>
      </c>
      <c r="AU251" s="22" t="s">
        <v>946</v>
      </c>
    </row>
    <row r="252" spans="2:51" s="11" customFormat="1" ht="13.5">
      <c r="B252" s="200"/>
      <c r="C252" s="201"/>
      <c r="D252" s="197" t="s">
        <v>1002</v>
      </c>
      <c r="E252" s="202" t="s">
        <v>885</v>
      </c>
      <c r="F252" s="203" t="s">
        <v>692</v>
      </c>
      <c r="G252" s="201"/>
      <c r="H252" s="204">
        <v>949</v>
      </c>
      <c r="I252" s="205"/>
      <c r="J252" s="201"/>
      <c r="K252" s="201"/>
      <c r="L252" s="206"/>
      <c r="M252" s="207"/>
      <c r="N252" s="208"/>
      <c r="O252" s="208"/>
      <c r="P252" s="208"/>
      <c r="Q252" s="208"/>
      <c r="R252" s="208"/>
      <c r="S252" s="208"/>
      <c r="T252" s="209"/>
      <c r="AT252" s="210" t="s">
        <v>1002</v>
      </c>
      <c r="AU252" s="210" t="s">
        <v>946</v>
      </c>
      <c r="AV252" s="11" t="s">
        <v>946</v>
      </c>
      <c r="AW252" s="11" t="s">
        <v>899</v>
      </c>
      <c r="AX252" s="11" t="s">
        <v>936</v>
      </c>
      <c r="AY252" s="210" t="s">
        <v>991</v>
      </c>
    </row>
    <row r="253" spans="2:51" s="12" customFormat="1" ht="13.5">
      <c r="B253" s="211"/>
      <c r="C253" s="212"/>
      <c r="D253" s="197" t="s">
        <v>1002</v>
      </c>
      <c r="E253" s="213" t="s">
        <v>885</v>
      </c>
      <c r="F253" s="214" t="s">
        <v>1004</v>
      </c>
      <c r="G253" s="212"/>
      <c r="H253" s="215">
        <v>949</v>
      </c>
      <c r="I253" s="216"/>
      <c r="J253" s="212"/>
      <c r="K253" s="212"/>
      <c r="L253" s="217"/>
      <c r="M253" s="218"/>
      <c r="N253" s="219"/>
      <c r="O253" s="219"/>
      <c r="P253" s="219"/>
      <c r="Q253" s="219"/>
      <c r="R253" s="219"/>
      <c r="S253" s="219"/>
      <c r="T253" s="220"/>
      <c r="AT253" s="221" t="s">
        <v>1002</v>
      </c>
      <c r="AU253" s="221" t="s">
        <v>946</v>
      </c>
      <c r="AV253" s="12" t="s">
        <v>998</v>
      </c>
      <c r="AW253" s="12" t="s">
        <v>899</v>
      </c>
      <c r="AX253" s="12" t="s">
        <v>944</v>
      </c>
      <c r="AY253" s="221" t="s">
        <v>991</v>
      </c>
    </row>
    <row r="254" spans="2:65" s="1" customFormat="1" ht="16.5" customHeight="1">
      <c r="B254" s="39"/>
      <c r="C254" s="222" t="s">
        <v>672</v>
      </c>
      <c r="D254" s="222" t="s">
        <v>1073</v>
      </c>
      <c r="E254" s="223" t="s">
        <v>693</v>
      </c>
      <c r="F254" s="224" t="s">
        <v>694</v>
      </c>
      <c r="G254" s="225" t="s">
        <v>1055</v>
      </c>
      <c r="H254" s="226">
        <v>67</v>
      </c>
      <c r="I254" s="227"/>
      <c r="J254" s="228">
        <f>ROUND(I254*H254,2)</f>
        <v>0</v>
      </c>
      <c r="K254" s="224" t="s">
        <v>885</v>
      </c>
      <c r="L254" s="229"/>
      <c r="M254" s="230" t="s">
        <v>885</v>
      </c>
      <c r="N254" s="231" t="s">
        <v>907</v>
      </c>
      <c r="O254" s="40"/>
      <c r="P254" s="194">
        <f>O254*H254</f>
        <v>0</v>
      </c>
      <c r="Q254" s="194">
        <v>0.082</v>
      </c>
      <c r="R254" s="194">
        <f>Q254*H254</f>
        <v>5.494000000000001</v>
      </c>
      <c r="S254" s="194">
        <v>0</v>
      </c>
      <c r="T254" s="195">
        <f>S254*H254</f>
        <v>0</v>
      </c>
      <c r="AR254" s="22" t="s">
        <v>1034</v>
      </c>
      <c r="AT254" s="22" t="s">
        <v>1073</v>
      </c>
      <c r="AU254" s="22" t="s">
        <v>946</v>
      </c>
      <c r="AY254" s="22" t="s">
        <v>991</v>
      </c>
      <c r="BE254" s="196">
        <f>IF(N254="základní",J254,0)</f>
        <v>0</v>
      </c>
      <c r="BF254" s="196">
        <f>IF(N254="snížená",J254,0)</f>
        <v>0</v>
      </c>
      <c r="BG254" s="196">
        <f>IF(N254="zákl. přenesená",J254,0)</f>
        <v>0</v>
      </c>
      <c r="BH254" s="196">
        <f>IF(N254="sníž. přenesená",J254,0)</f>
        <v>0</v>
      </c>
      <c r="BI254" s="196">
        <f>IF(N254="nulová",J254,0)</f>
        <v>0</v>
      </c>
      <c r="BJ254" s="22" t="s">
        <v>944</v>
      </c>
      <c r="BK254" s="196">
        <f>ROUND(I254*H254,2)</f>
        <v>0</v>
      </c>
      <c r="BL254" s="22" t="s">
        <v>998</v>
      </c>
      <c r="BM254" s="22" t="s">
        <v>695</v>
      </c>
    </row>
    <row r="255" spans="2:51" s="11" customFormat="1" ht="13.5">
      <c r="B255" s="200"/>
      <c r="C255" s="201"/>
      <c r="D255" s="197" t="s">
        <v>1002</v>
      </c>
      <c r="E255" s="202" t="s">
        <v>885</v>
      </c>
      <c r="F255" s="203" t="s">
        <v>696</v>
      </c>
      <c r="G255" s="201"/>
      <c r="H255" s="204">
        <v>67</v>
      </c>
      <c r="I255" s="205"/>
      <c r="J255" s="201"/>
      <c r="K255" s="201"/>
      <c r="L255" s="206"/>
      <c r="M255" s="207"/>
      <c r="N255" s="208"/>
      <c r="O255" s="208"/>
      <c r="P255" s="208"/>
      <c r="Q255" s="208"/>
      <c r="R255" s="208"/>
      <c r="S255" s="208"/>
      <c r="T255" s="209"/>
      <c r="AT255" s="210" t="s">
        <v>1002</v>
      </c>
      <c r="AU255" s="210" t="s">
        <v>946</v>
      </c>
      <c r="AV255" s="11" t="s">
        <v>946</v>
      </c>
      <c r="AW255" s="11" t="s">
        <v>899</v>
      </c>
      <c r="AX255" s="11" t="s">
        <v>936</v>
      </c>
      <c r="AY255" s="210" t="s">
        <v>991</v>
      </c>
    </row>
    <row r="256" spans="2:51" s="12" customFormat="1" ht="13.5">
      <c r="B256" s="211"/>
      <c r="C256" s="212"/>
      <c r="D256" s="197" t="s">
        <v>1002</v>
      </c>
      <c r="E256" s="213" t="s">
        <v>885</v>
      </c>
      <c r="F256" s="214" t="s">
        <v>1004</v>
      </c>
      <c r="G256" s="212"/>
      <c r="H256" s="215">
        <v>67</v>
      </c>
      <c r="I256" s="216"/>
      <c r="J256" s="212"/>
      <c r="K256" s="212"/>
      <c r="L256" s="217"/>
      <c r="M256" s="218"/>
      <c r="N256" s="219"/>
      <c r="O256" s="219"/>
      <c r="P256" s="219"/>
      <c r="Q256" s="219"/>
      <c r="R256" s="219"/>
      <c r="S256" s="219"/>
      <c r="T256" s="220"/>
      <c r="AT256" s="221" t="s">
        <v>1002</v>
      </c>
      <c r="AU256" s="221" t="s">
        <v>946</v>
      </c>
      <c r="AV256" s="12" t="s">
        <v>998</v>
      </c>
      <c r="AW256" s="12" t="s">
        <v>899</v>
      </c>
      <c r="AX256" s="12" t="s">
        <v>944</v>
      </c>
      <c r="AY256" s="221" t="s">
        <v>991</v>
      </c>
    </row>
    <row r="257" spans="2:65" s="1" customFormat="1" ht="16.5" customHeight="1">
      <c r="B257" s="39"/>
      <c r="C257" s="222" t="s">
        <v>697</v>
      </c>
      <c r="D257" s="222" t="s">
        <v>1073</v>
      </c>
      <c r="E257" s="223" t="s">
        <v>698</v>
      </c>
      <c r="F257" s="224" t="s">
        <v>699</v>
      </c>
      <c r="G257" s="225" t="s">
        <v>885</v>
      </c>
      <c r="H257" s="226">
        <v>71</v>
      </c>
      <c r="I257" s="227"/>
      <c r="J257" s="228">
        <f>ROUND(I257*H257,2)</f>
        <v>0</v>
      </c>
      <c r="K257" s="224" t="s">
        <v>885</v>
      </c>
      <c r="L257" s="229"/>
      <c r="M257" s="230" t="s">
        <v>885</v>
      </c>
      <c r="N257" s="231" t="s">
        <v>907</v>
      </c>
      <c r="O257" s="40"/>
      <c r="P257" s="194">
        <f>O257*H257</f>
        <v>0</v>
      </c>
      <c r="Q257" s="194">
        <v>0</v>
      </c>
      <c r="R257" s="194">
        <f>Q257*H257</f>
        <v>0</v>
      </c>
      <c r="S257" s="194">
        <v>0</v>
      </c>
      <c r="T257" s="195">
        <f>S257*H257</f>
        <v>0</v>
      </c>
      <c r="AR257" s="22" t="s">
        <v>1034</v>
      </c>
      <c r="AT257" s="22" t="s">
        <v>1073</v>
      </c>
      <c r="AU257" s="22" t="s">
        <v>946</v>
      </c>
      <c r="AY257" s="22" t="s">
        <v>991</v>
      </c>
      <c r="BE257" s="196">
        <f>IF(N257="základní",J257,0)</f>
        <v>0</v>
      </c>
      <c r="BF257" s="196">
        <f>IF(N257="snížená",J257,0)</f>
        <v>0</v>
      </c>
      <c r="BG257" s="196">
        <f>IF(N257="zákl. přenesená",J257,0)</f>
        <v>0</v>
      </c>
      <c r="BH257" s="196">
        <f>IF(N257="sníž. přenesená",J257,0)</f>
        <v>0</v>
      </c>
      <c r="BI257" s="196">
        <f>IF(N257="nulová",J257,0)</f>
        <v>0</v>
      </c>
      <c r="BJ257" s="22" t="s">
        <v>944</v>
      </c>
      <c r="BK257" s="196">
        <f>ROUND(I257*H257,2)</f>
        <v>0</v>
      </c>
      <c r="BL257" s="22" t="s">
        <v>998</v>
      </c>
      <c r="BM257" s="22" t="s">
        <v>700</v>
      </c>
    </row>
    <row r="258" spans="2:51" s="11" customFormat="1" ht="13.5">
      <c r="B258" s="200"/>
      <c r="C258" s="201"/>
      <c r="D258" s="197" t="s">
        <v>1002</v>
      </c>
      <c r="E258" s="202" t="s">
        <v>885</v>
      </c>
      <c r="F258" s="203" t="s">
        <v>701</v>
      </c>
      <c r="G258" s="201"/>
      <c r="H258" s="204">
        <v>71</v>
      </c>
      <c r="I258" s="205"/>
      <c r="J258" s="201"/>
      <c r="K258" s="201"/>
      <c r="L258" s="206"/>
      <c r="M258" s="207"/>
      <c r="N258" s="208"/>
      <c r="O258" s="208"/>
      <c r="P258" s="208"/>
      <c r="Q258" s="208"/>
      <c r="R258" s="208"/>
      <c r="S258" s="208"/>
      <c r="T258" s="209"/>
      <c r="AT258" s="210" t="s">
        <v>1002</v>
      </c>
      <c r="AU258" s="210" t="s">
        <v>946</v>
      </c>
      <c r="AV258" s="11" t="s">
        <v>946</v>
      </c>
      <c r="AW258" s="11" t="s">
        <v>899</v>
      </c>
      <c r="AX258" s="11" t="s">
        <v>936</v>
      </c>
      <c r="AY258" s="210" t="s">
        <v>991</v>
      </c>
    </row>
    <row r="259" spans="2:51" s="12" customFormat="1" ht="13.5">
      <c r="B259" s="211"/>
      <c r="C259" s="212"/>
      <c r="D259" s="197" t="s">
        <v>1002</v>
      </c>
      <c r="E259" s="213" t="s">
        <v>885</v>
      </c>
      <c r="F259" s="214" t="s">
        <v>1004</v>
      </c>
      <c r="G259" s="212"/>
      <c r="H259" s="215">
        <v>71</v>
      </c>
      <c r="I259" s="216"/>
      <c r="J259" s="212"/>
      <c r="K259" s="212"/>
      <c r="L259" s="217"/>
      <c r="M259" s="218"/>
      <c r="N259" s="219"/>
      <c r="O259" s="219"/>
      <c r="P259" s="219"/>
      <c r="Q259" s="219"/>
      <c r="R259" s="219"/>
      <c r="S259" s="219"/>
      <c r="T259" s="220"/>
      <c r="AT259" s="221" t="s">
        <v>1002</v>
      </c>
      <c r="AU259" s="221" t="s">
        <v>946</v>
      </c>
      <c r="AV259" s="12" t="s">
        <v>998</v>
      </c>
      <c r="AW259" s="12" t="s">
        <v>899</v>
      </c>
      <c r="AX259" s="12" t="s">
        <v>944</v>
      </c>
      <c r="AY259" s="221" t="s">
        <v>991</v>
      </c>
    </row>
    <row r="260" spans="2:65" s="1" customFormat="1" ht="16.5" customHeight="1">
      <c r="B260" s="39"/>
      <c r="C260" s="222" t="s">
        <v>702</v>
      </c>
      <c r="D260" s="222" t="s">
        <v>1073</v>
      </c>
      <c r="E260" s="223" t="s">
        <v>703</v>
      </c>
      <c r="F260" s="224" t="s">
        <v>704</v>
      </c>
      <c r="G260" s="225" t="s">
        <v>1055</v>
      </c>
      <c r="H260" s="226">
        <v>811</v>
      </c>
      <c r="I260" s="227"/>
      <c r="J260" s="228">
        <f>ROUND(I260*H260,2)</f>
        <v>0</v>
      </c>
      <c r="K260" s="224" t="s">
        <v>997</v>
      </c>
      <c r="L260" s="229"/>
      <c r="M260" s="230" t="s">
        <v>885</v>
      </c>
      <c r="N260" s="231" t="s">
        <v>907</v>
      </c>
      <c r="O260" s="40"/>
      <c r="P260" s="194">
        <f>O260*H260</f>
        <v>0</v>
      </c>
      <c r="Q260" s="194">
        <v>0.125</v>
      </c>
      <c r="R260" s="194">
        <f>Q260*H260</f>
        <v>101.375</v>
      </c>
      <c r="S260" s="194">
        <v>0</v>
      </c>
      <c r="T260" s="195">
        <f>S260*H260</f>
        <v>0</v>
      </c>
      <c r="AR260" s="22" t="s">
        <v>1034</v>
      </c>
      <c r="AT260" s="22" t="s">
        <v>1073</v>
      </c>
      <c r="AU260" s="22" t="s">
        <v>946</v>
      </c>
      <c r="AY260" s="22" t="s">
        <v>991</v>
      </c>
      <c r="BE260" s="196">
        <f>IF(N260="základní",J260,0)</f>
        <v>0</v>
      </c>
      <c r="BF260" s="196">
        <f>IF(N260="snížená",J260,0)</f>
        <v>0</v>
      </c>
      <c r="BG260" s="196">
        <f>IF(N260="zákl. přenesená",J260,0)</f>
        <v>0</v>
      </c>
      <c r="BH260" s="196">
        <f>IF(N260="sníž. přenesená",J260,0)</f>
        <v>0</v>
      </c>
      <c r="BI260" s="196">
        <f>IF(N260="nulová",J260,0)</f>
        <v>0</v>
      </c>
      <c r="BJ260" s="22" t="s">
        <v>944</v>
      </c>
      <c r="BK260" s="196">
        <f>ROUND(I260*H260,2)</f>
        <v>0</v>
      </c>
      <c r="BL260" s="22" t="s">
        <v>998</v>
      </c>
      <c r="BM260" s="22" t="s">
        <v>705</v>
      </c>
    </row>
    <row r="261" spans="2:51" s="11" customFormat="1" ht="13.5">
      <c r="B261" s="200"/>
      <c r="C261" s="201"/>
      <c r="D261" s="197" t="s">
        <v>1002</v>
      </c>
      <c r="E261" s="202" t="s">
        <v>885</v>
      </c>
      <c r="F261" s="203" t="s">
        <v>706</v>
      </c>
      <c r="G261" s="201"/>
      <c r="H261" s="204">
        <v>811</v>
      </c>
      <c r="I261" s="205"/>
      <c r="J261" s="201"/>
      <c r="K261" s="201"/>
      <c r="L261" s="206"/>
      <c r="M261" s="207"/>
      <c r="N261" s="208"/>
      <c r="O261" s="208"/>
      <c r="P261" s="208"/>
      <c r="Q261" s="208"/>
      <c r="R261" s="208"/>
      <c r="S261" s="208"/>
      <c r="T261" s="209"/>
      <c r="AT261" s="210" t="s">
        <v>1002</v>
      </c>
      <c r="AU261" s="210" t="s">
        <v>946</v>
      </c>
      <c r="AV261" s="11" t="s">
        <v>946</v>
      </c>
      <c r="AW261" s="11" t="s">
        <v>899</v>
      </c>
      <c r="AX261" s="11" t="s">
        <v>936</v>
      </c>
      <c r="AY261" s="210" t="s">
        <v>991</v>
      </c>
    </row>
    <row r="262" spans="2:51" s="12" customFormat="1" ht="13.5">
      <c r="B262" s="211"/>
      <c r="C262" s="212"/>
      <c r="D262" s="197" t="s">
        <v>1002</v>
      </c>
      <c r="E262" s="213" t="s">
        <v>885</v>
      </c>
      <c r="F262" s="214" t="s">
        <v>1004</v>
      </c>
      <c r="G262" s="212"/>
      <c r="H262" s="215">
        <v>811</v>
      </c>
      <c r="I262" s="216"/>
      <c r="J262" s="212"/>
      <c r="K262" s="212"/>
      <c r="L262" s="217"/>
      <c r="M262" s="218"/>
      <c r="N262" s="219"/>
      <c r="O262" s="219"/>
      <c r="P262" s="219"/>
      <c r="Q262" s="219"/>
      <c r="R262" s="219"/>
      <c r="S262" s="219"/>
      <c r="T262" s="220"/>
      <c r="AT262" s="221" t="s">
        <v>1002</v>
      </c>
      <c r="AU262" s="221" t="s">
        <v>946</v>
      </c>
      <c r="AV262" s="12" t="s">
        <v>998</v>
      </c>
      <c r="AW262" s="12" t="s">
        <v>899</v>
      </c>
      <c r="AX262" s="12" t="s">
        <v>944</v>
      </c>
      <c r="AY262" s="221" t="s">
        <v>991</v>
      </c>
    </row>
    <row r="263" spans="2:65" s="1" customFormat="1" ht="25.5" customHeight="1">
      <c r="B263" s="39"/>
      <c r="C263" s="185" t="s">
        <v>707</v>
      </c>
      <c r="D263" s="185" t="s">
        <v>993</v>
      </c>
      <c r="E263" s="186" t="s">
        <v>708</v>
      </c>
      <c r="F263" s="187" t="s">
        <v>709</v>
      </c>
      <c r="G263" s="188" t="s">
        <v>1081</v>
      </c>
      <c r="H263" s="189">
        <v>69.885</v>
      </c>
      <c r="I263" s="190"/>
      <c r="J263" s="191">
        <f>ROUND(I263*H263,2)</f>
        <v>0</v>
      </c>
      <c r="K263" s="187" t="s">
        <v>997</v>
      </c>
      <c r="L263" s="59"/>
      <c r="M263" s="192" t="s">
        <v>885</v>
      </c>
      <c r="N263" s="193" t="s">
        <v>907</v>
      </c>
      <c r="O263" s="40"/>
      <c r="P263" s="194">
        <f>O263*H263</f>
        <v>0</v>
      </c>
      <c r="Q263" s="194">
        <v>2.25634</v>
      </c>
      <c r="R263" s="194">
        <f>Q263*H263</f>
        <v>157.6843209</v>
      </c>
      <c r="S263" s="194">
        <v>0</v>
      </c>
      <c r="T263" s="195">
        <f>S263*H263</f>
        <v>0</v>
      </c>
      <c r="AR263" s="22" t="s">
        <v>998</v>
      </c>
      <c r="AT263" s="22" t="s">
        <v>993</v>
      </c>
      <c r="AU263" s="22" t="s">
        <v>946</v>
      </c>
      <c r="AY263" s="22" t="s">
        <v>991</v>
      </c>
      <c r="BE263" s="196">
        <f>IF(N263="základní",J263,0)</f>
        <v>0</v>
      </c>
      <c r="BF263" s="196">
        <f>IF(N263="snížená",J263,0)</f>
        <v>0</v>
      </c>
      <c r="BG263" s="196">
        <f>IF(N263="zákl. přenesená",J263,0)</f>
        <v>0</v>
      </c>
      <c r="BH263" s="196">
        <f>IF(N263="sníž. přenesená",J263,0)</f>
        <v>0</v>
      </c>
      <c r="BI263" s="196">
        <f>IF(N263="nulová",J263,0)</f>
        <v>0</v>
      </c>
      <c r="BJ263" s="22" t="s">
        <v>944</v>
      </c>
      <c r="BK263" s="196">
        <f>ROUND(I263*H263,2)</f>
        <v>0</v>
      </c>
      <c r="BL263" s="22" t="s">
        <v>998</v>
      </c>
      <c r="BM263" s="22" t="s">
        <v>710</v>
      </c>
    </row>
    <row r="264" spans="2:51" s="11" customFormat="1" ht="13.5">
      <c r="B264" s="200"/>
      <c r="C264" s="201"/>
      <c r="D264" s="197" t="s">
        <v>1002</v>
      </c>
      <c r="E264" s="202" t="s">
        <v>885</v>
      </c>
      <c r="F264" s="203" t="s">
        <v>711</v>
      </c>
      <c r="G264" s="201"/>
      <c r="H264" s="204">
        <v>69.885</v>
      </c>
      <c r="I264" s="205"/>
      <c r="J264" s="201"/>
      <c r="K264" s="201"/>
      <c r="L264" s="206"/>
      <c r="M264" s="207"/>
      <c r="N264" s="208"/>
      <c r="O264" s="208"/>
      <c r="P264" s="208"/>
      <c r="Q264" s="208"/>
      <c r="R264" s="208"/>
      <c r="S264" s="208"/>
      <c r="T264" s="209"/>
      <c r="AT264" s="210" t="s">
        <v>1002</v>
      </c>
      <c r="AU264" s="210" t="s">
        <v>946</v>
      </c>
      <c r="AV264" s="11" t="s">
        <v>946</v>
      </c>
      <c r="AW264" s="11" t="s">
        <v>899</v>
      </c>
      <c r="AX264" s="11" t="s">
        <v>936</v>
      </c>
      <c r="AY264" s="210" t="s">
        <v>991</v>
      </c>
    </row>
    <row r="265" spans="2:51" s="12" customFormat="1" ht="13.5">
      <c r="B265" s="211"/>
      <c r="C265" s="212"/>
      <c r="D265" s="197" t="s">
        <v>1002</v>
      </c>
      <c r="E265" s="213" t="s">
        <v>885</v>
      </c>
      <c r="F265" s="214" t="s">
        <v>1004</v>
      </c>
      <c r="G265" s="212"/>
      <c r="H265" s="215">
        <v>69.885</v>
      </c>
      <c r="I265" s="216"/>
      <c r="J265" s="212"/>
      <c r="K265" s="212"/>
      <c r="L265" s="217"/>
      <c r="M265" s="218"/>
      <c r="N265" s="219"/>
      <c r="O265" s="219"/>
      <c r="P265" s="219"/>
      <c r="Q265" s="219"/>
      <c r="R265" s="219"/>
      <c r="S265" s="219"/>
      <c r="T265" s="220"/>
      <c r="AT265" s="221" t="s">
        <v>1002</v>
      </c>
      <c r="AU265" s="221" t="s">
        <v>946</v>
      </c>
      <c r="AV265" s="12" t="s">
        <v>998</v>
      </c>
      <c r="AW265" s="12" t="s">
        <v>899</v>
      </c>
      <c r="AX265" s="12" t="s">
        <v>944</v>
      </c>
      <c r="AY265" s="221" t="s">
        <v>991</v>
      </c>
    </row>
    <row r="266" spans="2:65" s="1" customFormat="1" ht="25.5" customHeight="1">
      <c r="B266" s="39"/>
      <c r="C266" s="185" t="s">
        <v>712</v>
      </c>
      <c r="D266" s="185" t="s">
        <v>993</v>
      </c>
      <c r="E266" s="186" t="s">
        <v>713</v>
      </c>
      <c r="F266" s="187" t="s">
        <v>714</v>
      </c>
      <c r="G266" s="188" t="s">
        <v>1055</v>
      </c>
      <c r="H266" s="189">
        <v>257</v>
      </c>
      <c r="I266" s="190"/>
      <c r="J266" s="191">
        <f>ROUND(I266*H266,2)</f>
        <v>0</v>
      </c>
      <c r="K266" s="187" t="s">
        <v>997</v>
      </c>
      <c r="L266" s="59"/>
      <c r="M266" s="192" t="s">
        <v>885</v>
      </c>
      <c r="N266" s="193" t="s">
        <v>907</v>
      </c>
      <c r="O266" s="40"/>
      <c r="P266" s="194">
        <f>O266*H266</f>
        <v>0</v>
      </c>
      <c r="Q266" s="194">
        <v>0</v>
      </c>
      <c r="R266" s="194">
        <f>Q266*H266</f>
        <v>0</v>
      </c>
      <c r="S266" s="194">
        <v>0</v>
      </c>
      <c r="T266" s="195">
        <f>S266*H266</f>
        <v>0</v>
      </c>
      <c r="AR266" s="22" t="s">
        <v>998</v>
      </c>
      <c r="AT266" s="22" t="s">
        <v>993</v>
      </c>
      <c r="AU266" s="22" t="s">
        <v>946</v>
      </c>
      <c r="AY266" s="22" t="s">
        <v>991</v>
      </c>
      <c r="BE266" s="196">
        <f>IF(N266="základní",J266,0)</f>
        <v>0</v>
      </c>
      <c r="BF266" s="196">
        <f>IF(N266="snížená",J266,0)</f>
        <v>0</v>
      </c>
      <c r="BG266" s="196">
        <f>IF(N266="zákl. přenesená",J266,0)</f>
        <v>0</v>
      </c>
      <c r="BH266" s="196">
        <f>IF(N266="sníž. přenesená",J266,0)</f>
        <v>0</v>
      </c>
      <c r="BI266" s="196">
        <f>IF(N266="nulová",J266,0)</f>
        <v>0</v>
      </c>
      <c r="BJ266" s="22" t="s">
        <v>944</v>
      </c>
      <c r="BK266" s="196">
        <f>ROUND(I266*H266,2)</f>
        <v>0</v>
      </c>
      <c r="BL266" s="22" t="s">
        <v>998</v>
      </c>
      <c r="BM266" s="22" t="s">
        <v>715</v>
      </c>
    </row>
    <row r="267" spans="2:47" s="1" customFormat="1" ht="27">
      <c r="B267" s="39"/>
      <c r="C267" s="61"/>
      <c r="D267" s="197" t="s">
        <v>1000</v>
      </c>
      <c r="E267" s="61"/>
      <c r="F267" s="198" t="s">
        <v>716</v>
      </c>
      <c r="G267" s="61"/>
      <c r="H267" s="61"/>
      <c r="I267" s="156"/>
      <c r="J267" s="61"/>
      <c r="K267" s="61"/>
      <c r="L267" s="59"/>
      <c r="M267" s="199"/>
      <c r="N267" s="40"/>
      <c r="O267" s="40"/>
      <c r="P267" s="40"/>
      <c r="Q267" s="40"/>
      <c r="R267" s="40"/>
      <c r="S267" s="40"/>
      <c r="T267" s="76"/>
      <c r="AT267" s="22" t="s">
        <v>1000</v>
      </c>
      <c r="AU267" s="22" t="s">
        <v>946</v>
      </c>
    </row>
    <row r="268" spans="2:51" s="11" customFormat="1" ht="13.5">
      <c r="B268" s="200"/>
      <c r="C268" s="201"/>
      <c r="D268" s="197" t="s">
        <v>1002</v>
      </c>
      <c r="E268" s="202" t="s">
        <v>885</v>
      </c>
      <c r="F268" s="203" t="s">
        <v>717</v>
      </c>
      <c r="G268" s="201"/>
      <c r="H268" s="204">
        <v>257</v>
      </c>
      <c r="I268" s="205"/>
      <c r="J268" s="201"/>
      <c r="K268" s="201"/>
      <c r="L268" s="206"/>
      <c r="M268" s="207"/>
      <c r="N268" s="208"/>
      <c r="O268" s="208"/>
      <c r="P268" s="208"/>
      <c r="Q268" s="208"/>
      <c r="R268" s="208"/>
      <c r="S268" s="208"/>
      <c r="T268" s="209"/>
      <c r="AT268" s="210" t="s">
        <v>1002</v>
      </c>
      <c r="AU268" s="210" t="s">
        <v>946</v>
      </c>
      <c r="AV268" s="11" t="s">
        <v>946</v>
      </c>
      <c r="AW268" s="11" t="s">
        <v>899</v>
      </c>
      <c r="AX268" s="11" t="s">
        <v>936</v>
      </c>
      <c r="AY268" s="210" t="s">
        <v>991</v>
      </c>
    </row>
    <row r="269" spans="2:51" s="12" customFormat="1" ht="13.5">
      <c r="B269" s="211"/>
      <c r="C269" s="212"/>
      <c r="D269" s="197" t="s">
        <v>1002</v>
      </c>
      <c r="E269" s="213" t="s">
        <v>885</v>
      </c>
      <c r="F269" s="214" t="s">
        <v>1004</v>
      </c>
      <c r="G269" s="212"/>
      <c r="H269" s="215">
        <v>257</v>
      </c>
      <c r="I269" s="216"/>
      <c r="J269" s="212"/>
      <c r="K269" s="212"/>
      <c r="L269" s="217"/>
      <c r="M269" s="218"/>
      <c r="N269" s="219"/>
      <c r="O269" s="219"/>
      <c r="P269" s="219"/>
      <c r="Q269" s="219"/>
      <c r="R269" s="219"/>
      <c r="S269" s="219"/>
      <c r="T269" s="220"/>
      <c r="AT269" s="221" t="s">
        <v>1002</v>
      </c>
      <c r="AU269" s="221" t="s">
        <v>946</v>
      </c>
      <c r="AV269" s="12" t="s">
        <v>998</v>
      </c>
      <c r="AW269" s="12" t="s">
        <v>899</v>
      </c>
      <c r="AX269" s="12" t="s">
        <v>944</v>
      </c>
      <c r="AY269" s="221" t="s">
        <v>991</v>
      </c>
    </row>
    <row r="270" spans="2:65" s="1" customFormat="1" ht="38.25" customHeight="1">
      <c r="B270" s="39"/>
      <c r="C270" s="185" t="s">
        <v>696</v>
      </c>
      <c r="D270" s="185" t="s">
        <v>993</v>
      </c>
      <c r="E270" s="186" t="s">
        <v>718</v>
      </c>
      <c r="F270" s="187" t="s">
        <v>719</v>
      </c>
      <c r="G270" s="188" t="s">
        <v>1055</v>
      </c>
      <c r="H270" s="189">
        <v>257</v>
      </c>
      <c r="I270" s="190"/>
      <c r="J270" s="191">
        <f>ROUND(I270*H270,2)</f>
        <v>0</v>
      </c>
      <c r="K270" s="187" t="s">
        <v>997</v>
      </c>
      <c r="L270" s="59"/>
      <c r="M270" s="192" t="s">
        <v>885</v>
      </c>
      <c r="N270" s="193" t="s">
        <v>907</v>
      </c>
      <c r="O270" s="40"/>
      <c r="P270" s="194">
        <f>O270*H270</f>
        <v>0</v>
      </c>
      <c r="Q270" s="194">
        <v>0.00022</v>
      </c>
      <c r="R270" s="194">
        <f>Q270*H270</f>
        <v>0.05654</v>
      </c>
      <c r="S270" s="194">
        <v>0</v>
      </c>
      <c r="T270" s="195">
        <f>S270*H270</f>
        <v>0</v>
      </c>
      <c r="AR270" s="22" t="s">
        <v>998</v>
      </c>
      <c r="AT270" s="22" t="s">
        <v>993</v>
      </c>
      <c r="AU270" s="22" t="s">
        <v>946</v>
      </c>
      <c r="AY270" s="22" t="s">
        <v>991</v>
      </c>
      <c r="BE270" s="196">
        <f>IF(N270="základní",J270,0)</f>
        <v>0</v>
      </c>
      <c r="BF270" s="196">
        <f>IF(N270="snížená",J270,0)</f>
        <v>0</v>
      </c>
      <c r="BG270" s="196">
        <f>IF(N270="zákl. přenesená",J270,0)</f>
        <v>0</v>
      </c>
      <c r="BH270" s="196">
        <f>IF(N270="sníž. přenesená",J270,0)</f>
        <v>0</v>
      </c>
      <c r="BI270" s="196">
        <f>IF(N270="nulová",J270,0)</f>
        <v>0</v>
      </c>
      <c r="BJ270" s="22" t="s">
        <v>944</v>
      </c>
      <c r="BK270" s="196">
        <f>ROUND(I270*H270,2)</f>
        <v>0</v>
      </c>
      <c r="BL270" s="22" t="s">
        <v>998</v>
      </c>
      <c r="BM270" s="22" t="s">
        <v>720</v>
      </c>
    </row>
    <row r="271" spans="2:47" s="1" customFormat="1" ht="40.5">
      <c r="B271" s="39"/>
      <c r="C271" s="61"/>
      <c r="D271" s="197" t="s">
        <v>1000</v>
      </c>
      <c r="E271" s="61"/>
      <c r="F271" s="198" t="s">
        <v>721</v>
      </c>
      <c r="G271" s="61"/>
      <c r="H271" s="61"/>
      <c r="I271" s="156"/>
      <c r="J271" s="61"/>
      <c r="K271" s="61"/>
      <c r="L271" s="59"/>
      <c r="M271" s="199"/>
      <c r="N271" s="40"/>
      <c r="O271" s="40"/>
      <c r="P271" s="40"/>
      <c r="Q271" s="40"/>
      <c r="R271" s="40"/>
      <c r="S271" s="40"/>
      <c r="T271" s="76"/>
      <c r="AT271" s="22" t="s">
        <v>1000</v>
      </c>
      <c r="AU271" s="22" t="s">
        <v>946</v>
      </c>
    </row>
    <row r="272" spans="2:65" s="1" customFormat="1" ht="16.5" customHeight="1">
      <c r="B272" s="39"/>
      <c r="C272" s="185" t="s">
        <v>722</v>
      </c>
      <c r="D272" s="185" t="s">
        <v>993</v>
      </c>
      <c r="E272" s="186" t="s">
        <v>723</v>
      </c>
      <c r="F272" s="187" t="s">
        <v>724</v>
      </c>
      <c r="G272" s="188" t="s">
        <v>1007</v>
      </c>
      <c r="H272" s="189">
        <v>1020</v>
      </c>
      <c r="I272" s="190"/>
      <c r="J272" s="191">
        <f>ROUND(I272*H272,2)</f>
        <v>0</v>
      </c>
      <c r="K272" s="187" t="s">
        <v>997</v>
      </c>
      <c r="L272" s="59"/>
      <c r="M272" s="192" t="s">
        <v>885</v>
      </c>
      <c r="N272" s="193" t="s">
        <v>907</v>
      </c>
      <c r="O272" s="40"/>
      <c r="P272" s="194">
        <f>O272*H272</f>
        <v>0</v>
      </c>
      <c r="Q272" s="194">
        <v>0.00195</v>
      </c>
      <c r="R272" s="194">
        <f>Q272*H272</f>
        <v>1.9889999999999999</v>
      </c>
      <c r="S272" s="194">
        <v>0</v>
      </c>
      <c r="T272" s="195">
        <f>S272*H272</f>
        <v>0</v>
      </c>
      <c r="AR272" s="22" t="s">
        <v>998</v>
      </c>
      <c r="AT272" s="22" t="s">
        <v>993</v>
      </c>
      <c r="AU272" s="22" t="s">
        <v>946</v>
      </c>
      <c r="AY272" s="22" t="s">
        <v>991</v>
      </c>
      <c r="BE272" s="196">
        <f>IF(N272="základní",J272,0)</f>
        <v>0</v>
      </c>
      <c r="BF272" s="196">
        <f>IF(N272="snížená",J272,0)</f>
        <v>0</v>
      </c>
      <c r="BG272" s="196">
        <f>IF(N272="zákl. přenesená",J272,0)</f>
        <v>0</v>
      </c>
      <c r="BH272" s="196">
        <f>IF(N272="sníž. přenesená",J272,0)</f>
        <v>0</v>
      </c>
      <c r="BI272" s="196">
        <f>IF(N272="nulová",J272,0)</f>
        <v>0</v>
      </c>
      <c r="BJ272" s="22" t="s">
        <v>944</v>
      </c>
      <c r="BK272" s="196">
        <f>ROUND(I272*H272,2)</f>
        <v>0</v>
      </c>
      <c r="BL272" s="22" t="s">
        <v>998</v>
      </c>
      <c r="BM272" s="22" t="s">
        <v>725</v>
      </c>
    </row>
    <row r="273" spans="2:47" s="1" customFormat="1" ht="94.5">
      <c r="B273" s="39"/>
      <c r="C273" s="61"/>
      <c r="D273" s="197" t="s">
        <v>1000</v>
      </c>
      <c r="E273" s="61"/>
      <c r="F273" s="198" t="s">
        <v>726</v>
      </c>
      <c r="G273" s="61"/>
      <c r="H273" s="61"/>
      <c r="I273" s="156"/>
      <c r="J273" s="61"/>
      <c r="K273" s="61"/>
      <c r="L273" s="59"/>
      <c r="M273" s="199"/>
      <c r="N273" s="40"/>
      <c r="O273" s="40"/>
      <c r="P273" s="40"/>
      <c r="Q273" s="40"/>
      <c r="R273" s="40"/>
      <c r="S273" s="40"/>
      <c r="T273" s="76"/>
      <c r="AT273" s="22" t="s">
        <v>1000</v>
      </c>
      <c r="AU273" s="22" t="s">
        <v>946</v>
      </c>
    </row>
    <row r="274" spans="2:51" s="11" customFormat="1" ht="13.5">
      <c r="B274" s="200"/>
      <c r="C274" s="201"/>
      <c r="D274" s="197" t="s">
        <v>1002</v>
      </c>
      <c r="E274" s="202" t="s">
        <v>885</v>
      </c>
      <c r="F274" s="203" t="s">
        <v>490</v>
      </c>
      <c r="G274" s="201"/>
      <c r="H274" s="204">
        <v>1020</v>
      </c>
      <c r="I274" s="205"/>
      <c r="J274" s="201"/>
      <c r="K274" s="201"/>
      <c r="L274" s="206"/>
      <c r="M274" s="207"/>
      <c r="N274" s="208"/>
      <c r="O274" s="208"/>
      <c r="P274" s="208"/>
      <c r="Q274" s="208"/>
      <c r="R274" s="208"/>
      <c r="S274" s="208"/>
      <c r="T274" s="209"/>
      <c r="AT274" s="210" t="s">
        <v>1002</v>
      </c>
      <c r="AU274" s="210" t="s">
        <v>946</v>
      </c>
      <c r="AV274" s="11" t="s">
        <v>946</v>
      </c>
      <c r="AW274" s="11" t="s">
        <v>899</v>
      </c>
      <c r="AX274" s="11" t="s">
        <v>936</v>
      </c>
      <c r="AY274" s="210" t="s">
        <v>991</v>
      </c>
    </row>
    <row r="275" spans="2:51" s="12" customFormat="1" ht="13.5">
      <c r="B275" s="211"/>
      <c r="C275" s="212"/>
      <c r="D275" s="197" t="s">
        <v>1002</v>
      </c>
      <c r="E275" s="213" t="s">
        <v>885</v>
      </c>
      <c r="F275" s="214" t="s">
        <v>1004</v>
      </c>
      <c r="G275" s="212"/>
      <c r="H275" s="215">
        <v>1020</v>
      </c>
      <c r="I275" s="216"/>
      <c r="J275" s="212"/>
      <c r="K275" s="212"/>
      <c r="L275" s="217"/>
      <c r="M275" s="218"/>
      <c r="N275" s="219"/>
      <c r="O275" s="219"/>
      <c r="P275" s="219"/>
      <c r="Q275" s="219"/>
      <c r="R275" s="219"/>
      <c r="S275" s="219"/>
      <c r="T275" s="220"/>
      <c r="AT275" s="221" t="s">
        <v>1002</v>
      </c>
      <c r="AU275" s="221" t="s">
        <v>946</v>
      </c>
      <c r="AV275" s="12" t="s">
        <v>998</v>
      </c>
      <c r="AW275" s="12" t="s">
        <v>899</v>
      </c>
      <c r="AX275" s="12" t="s">
        <v>944</v>
      </c>
      <c r="AY275" s="221" t="s">
        <v>991</v>
      </c>
    </row>
    <row r="276" spans="2:65" s="1" customFormat="1" ht="25.5" customHeight="1">
      <c r="B276" s="39"/>
      <c r="C276" s="185" t="s">
        <v>727</v>
      </c>
      <c r="D276" s="185" t="s">
        <v>993</v>
      </c>
      <c r="E276" s="186" t="s">
        <v>728</v>
      </c>
      <c r="F276" s="187" t="s">
        <v>729</v>
      </c>
      <c r="G276" s="188" t="s">
        <v>1055</v>
      </c>
      <c r="H276" s="189">
        <v>625</v>
      </c>
      <c r="I276" s="190"/>
      <c r="J276" s="191">
        <f>ROUND(I276*H276,2)</f>
        <v>0</v>
      </c>
      <c r="K276" s="187" t="s">
        <v>997</v>
      </c>
      <c r="L276" s="59"/>
      <c r="M276" s="192" t="s">
        <v>885</v>
      </c>
      <c r="N276" s="193" t="s">
        <v>907</v>
      </c>
      <c r="O276" s="40"/>
      <c r="P276" s="194">
        <f>O276*H276</f>
        <v>0</v>
      </c>
      <c r="Q276" s="194">
        <v>0</v>
      </c>
      <c r="R276" s="194">
        <f>Q276*H276</f>
        <v>0</v>
      </c>
      <c r="S276" s="194">
        <v>0</v>
      </c>
      <c r="T276" s="195">
        <f>S276*H276</f>
        <v>0</v>
      </c>
      <c r="AR276" s="22" t="s">
        <v>998</v>
      </c>
      <c r="AT276" s="22" t="s">
        <v>993</v>
      </c>
      <c r="AU276" s="22" t="s">
        <v>946</v>
      </c>
      <c r="AY276" s="22" t="s">
        <v>991</v>
      </c>
      <c r="BE276" s="196">
        <f>IF(N276="základní",J276,0)</f>
        <v>0</v>
      </c>
      <c r="BF276" s="196">
        <f>IF(N276="snížená",J276,0)</f>
        <v>0</v>
      </c>
      <c r="BG276" s="196">
        <f>IF(N276="zákl. přenesená",J276,0)</f>
        <v>0</v>
      </c>
      <c r="BH276" s="196">
        <f>IF(N276="sníž. přenesená",J276,0)</f>
        <v>0</v>
      </c>
      <c r="BI276" s="196">
        <f>IF(N276="nulová",J276,0)</f>
        <v>0</v>
      </c>
      <c r="BJ276" s="22" t="s">
        <v>944</v>
      </c>
      <c r="BK276" s="196">
        <f>ROUND(I276*H276,2)</f>
        <v>0</v>
      </c>
      <c r="BL276" s="22" t="s">
        <v>998</v>
      </c>
      <c r="BM276" s="22" t="s">
        <v>730</v>
      </c>
    </row>
    <row r="277" spans="2:47" s="1" customFormat="1" ht="27">
      <c r="B277" s="39"/>
      <c r="C277" s="61"/>
      <c r="D277" s="197" t="s">
        <v>1000</v>
      </c>
      <c r="E277" s="61"/>
      <c r="F277" s="198" t="s">
        <v>731</v>
      </c>
      <c r="G277" s="61"/>
      <c r="H277" s="61"/>
      <c r="I277" s="156"/>
      <c r="J277" s="61"/>
      <c r="K277" s="61"/>
      <c r="L277" s="59"/>
      <c r="M277" s="199"/>
      <c r="N277" s="40"/>
      <c r="O277" s="40"/>
      <c r="P277" s="40"/>
      <c r="Q277" s="40"/>
      <c r="R277" s="40"/>
      <c r="S277" s="40"/>
      <c r="T277" s="76"/>
      <c r="AT277" s="22" t="s">
        <v>1000</v>
      </c>
      <c r="AU277" s="22" t="s">
        <v>946</v>
      </c>
    </row>
    <row r="278" spans="2:51" s="11" customFormat="1" ht="13.5">
      <c r="B278" s="200"/>
      <c r="C278" s="201"/>
      <c r="D278" s="197" t="s">
        <v>1002</v>
      </c>
      <c r="E278" s="202" t="s">
        <v>885</v>
      </c>
      <c r="F278" s="203" t="s">
        <v>732</v>
      </c>
      <c r="G278" s="201"/>
      <c r="H278" s="204">
        <v>625</v>
      </c>
      <c r="I278" s="205"/>
      <c r="J278" s="201"/>
      <c r="K278" s="201"/>
      <c r="L278" s="206"/>
      <c r="M278" s="207"/>
      <c r="N278" s="208"/>
      <c r="O278" s="208"/>
      <c r="P278" s="208"/>
      <c r="Q278" s="208"/>
      <c r="R278" s="208"/>
      <c r="S278" s="208"/>
      <c r="T278" s="209"/>
      <c r="AT278" s="210" t="s">
        <v>1002</v>
      </c>
      <c r="AU278" s="210" t="s">
        <v>946</v>
      </c>
      <c r="AV278" s="11" t="s">
        <v>946</v>
      </c>
      <c r="AW278" s="11" t="s">
        <v>899</v>
      </c>
      <c r="AX278" s="11" t="s">
        <v>936</v>
      </c>
      <c r="AY278" s="210" t="s">
        <v>991</v>
      </c>
    </row>
    <row r="279" spans="2:51" s="12" customFormat="1" ht="13.5">
      <c r="B279" s="211"/>
      <c r="C279" s="212"/>
      <c r="D279" s="197" t="s">
        <v>1002</v>
      </c>
      <c r="E279" s="213" t="s">
        <v>885</v>
      </c>
      <c r="F279" s="214" t="s">
        <v>1004</v>
      </c>
      <c r="G279" s="212"/>
      <c r="H279" s="215">
        <v>625</v>
      </c>
      <c r="I279" s="216"/>
      <c r="J279" s="212"/>
      <c r="K279" s="212"/>
      <c r="L279" s="217"/>
      <c r="M279" s="218"/>
      <c r="N279" s="219"/>
      <c r="O279" s="219"/>
      <c r="P279" s="219"/>
      <c r="Q279" s="219"/>
      <c r="R279" s="219"/>
      <c r="S279" s="219"/>
      <c r="T279" s="220"/>
      <c r="AT279" s="221" t="s">
        <v>1002</v>
      </c>
      <c r="AU279" s="221" t="s">
        <v>946</v>
      </c>
      <c r="AV279" s="12" t="s">
        <v>998</v>
      </c>
      <c r="AW279" s="12" t="s">
        <v>899</v>
      </c>
      <c r="AX279" s="12" t="s">
        <v>944</v>
      </c>
      <c r="AY279" s="221" t="s">
        <v>991</v>
      </c>
    </row>
    <row r="280" spans="2:65" s="1" customFormat="1" ht="51" customHeight="1">
      <c r="B280" s="39"/>
      <c r="C280" s="185" t="s">
        <v>733</v>
      </c>
      <c r="D280" s="185" t="s">
        <v>993</v>
      </c>
      <c r="E280" s="186" t="s">
        <v>734</v>
      </c>
      <c r="F280" s="187" t="s">
        <v>735</v>
      </c>
      <c r="G280" s="188" t="s">
        <v>1055</v>
      </c>
      <c r="H280" s="189">
        <v>36</v>
      </c>
      <c r="I280" s="190"/>
      <c r="J280" s="191">
        <f>ROUND(I280*H280,2)</f>
        <v>0</v>
      </c>
      <c r="K280" s="187" t="s">
        <v>997</v>
      </c>
      <c r="L280" s="59"/>
      <c r="M280" s="192" t="s">
        <v>885</v>
      </c>
      <c r="N280" s="193" t="s">
        <v>907</v>
      </c>
      <c r="O280" s="40"/>
      <c r="P280" s="194">
        <f>O280*H280</f>
        <v>0</v>
      </c>
      <c r="Q280" s="194">
        <v>0</v>
      </c>
      <c r="R280" s="194">
        <f>Q280*H280</f>
        <v>0</v>
      </c>
      <c r="S280" s="194">
        <v>0.035</v>
      </c>
      <c r="T280" s="195">
        <f>S280*H280</f>
        <v>1.2600000000000002</v>
      </c>
      <c r="AR280" s="22" t="s">
        <v>998</v>
      </c>
      <c r="AT280" s="22" t="s">
        <v>993</v>
      </c>
      <c r="AU280" s="22" t="s">
        <v>946</v>
      </c>
      <c r="AY280" s="22" t="s">
        <v>991</v>
      </c>
      <c r="BE280" s="196">
        <f>IF(N280="základní",J280,0)</f>
        <v>0</v>
      </c>
      <c r="BF280" s="196">
        <f>IF(N280="snížená",J280,0)</f>
        <v>0</v>
      </c>
      <c r="BG280" s="196">
        <f>IF(N280="zákl. přenesená",J280,0)</f>
        <v>0</v>
      </c>
      <c r="BH280" s="196">
        <f>IF(N280="sníž. přenesená",J280,0)</f>
        <v>0</v>
      </c>
      <c r="BI280" s="196">
        <f>IF(N280="nulová",J280,0)</f>
        <v>0</v>
      </c>
      <c r="BJ280" s="22" t="s">
        <v>944</v>
      </c>
      <c r="BK280" s="196">
        <f>ROUND(I280*H280,2)</f>
        <v>0</v>
      </c>
      <c r="BL280" s="22" t="s">
        <v>998</v>
      </c>
      <c r="BM280" s="22" t="s">
        <v>736</v>
      </c>
    </row>
    <row r="281" spans="2:47" s="1" customFormat="1" ht="108">
      <c r="B281" s="39"/>
      <c r="C281" s="61"/>
      <c r="D281" s="197" t="s">
        <v>1000</v>
      </c>
      <c r="E281" s="61"/>
      <c r="F281" s="198" t="s">
        <v>737</v>
      </c>
      <c r="G281" s="61"/>
      <c r="H281" s="61"/>
      <c r="I281" s="156"/>
      <c r="J281" s="61"/>
      <c r="K281" s="61"/>
      <c r="L281" s="59"/>
      <c r="M281" s="199"/>
      <c r="N281" s="40"/>
      <c r="O281" s="40"/>
      <c r="P281" s="40"/>
      <c r="Q281" s="40"/>
      <c r="R281" s="40"/>
      <c r="S281" s="40"/>
      <c r="T281" s="76"/>
      <c r="AT281" s="22" t="s">
        <v>1000</v>
      </c>
      <c r="AU281" s="22" t="s">
        <v>946</v>
      </c>
    </row>
    <row r="282" spans="2:51" s="11" customFormat="1" ht="13.5">
      <c r="B282" s="200"/>
      <c r="C282" s="201"/>
      <c r="D282" s="197" t="s">
        <v>1002</v>
      </c>
      <c r="E282" s="202" t="s">
        <v>885</v>
      </c>
      <c r="F282" s="203" t="s">
        <v>559</v>
      </c>
      <c r="G282" s="201"/>
      <c r="H282" s="204">
        <v>36</v>
      </c>
      <c r="I282" s="205"/>
      <c r="J282" s="201"/>
      <c r="K282" s="201"/>
      <c r="L282" s="206"/>
      <c r="M282" s="207"/>
      <c r="N282" s="208"/>
      <c r="O282" s="208"/>
      <c r="P282" s="208"/>
      <c r="Q282" s="208"/>
      <c r="R282" s="208"/>
      <c r="S282" s="208"/>
      <c r="T282" s="209"/>
      <c r="AT282" s="210" t="s">
        <v>1002</v>
      </c>
      <c r="AU282" s="210" t="s">
        <v>946</v>
      </c>
      <c r="AV282" s="11" t="s">
        <v>946</v>
      </c>
      <c r="AW282" s="11" t="s">
        <v>899</v>
      </c>
      <c r="AX282" s="11" t="s">
        <v>936</v>
      </c>
      <c r="AY282" s="210" t="s">
        <v>991</v>
      </c>
    </row>
    <row r="283" spans="2:51" s="12" customFormat="1" ht="13.5">
      <c r="B283" s="211"/>
      <c r="C283" s="212"/>
      <c r="D283" s="197" t="s">
        <v>1002</v>
      </c>
      <c r="E283" s="213" t="s">
        <v>885</v>
      </c>
      <c r="F283" s="214" t="s">
        <v>1004</v>
      </c>
      <c r="G283" s="212"/>
      <c r="H283" s="215">
        <v>36</v>
      </c>
      <c r="I283" s="216"/>
      <c r="J283" s="212"/>
      <c r="K283" s="212"/>
      <c r="L283" s="217"/>
      <c r="M283" s="218"/>
      <c r="N283" s="219"/>
      <c r="O283" s="219"/>
      <c r="P283" s="219"/>
      <c r="Q283" s="219"/>
      <c r="R283" s="219"/>
      <c r="S283" s="219"/>
      <c r="T283" s="220"/>
      <c r="AT283" s="221" t="s">
        <v>1002</v>
      </c>
      <c r="AU283" s="221" t="s">
        <v>946</v>
      </c>
      <c r="AV283" s="12" t="s">
        <v>998</v>
      </c>
      <c r="AW283" s="12" t="s">
        <v>899</v>
      </c>
      <c r="AX283" s="12" t="s">
        <v>944</v>
      </c>
      <c r="AY283" s="221" t="s">
        <v>991</v>
      </c>
    </row>
    <row r="284" spans="2:65" s="1" customFormat="1" ht="38.25" customHeight="1">
      <c r="B284" s="39"/>
      <c r="C284" s="185" t="s">
        <v>738</v>
      </c>
      <c r="D284" s="185" t="s">
        <v>993</v>
      </c>
      <c r="E284" s="186" t="s">
        <v>739</v>
      </c>
      <c r="F284" s="187" t="s">
        <v>740</v>
      </c>
      <c r="G284" s="188" t="s">
        <v>1013</v>
      </c>
      <c r="H284" s="189">
        <v>10</v>
      </c>
      <c r="I284" s="190"/>
      <c r="J284" s="191">
        <f>ROUND(I284*H284,2)</f>
        <v>0</v>
      </c>
      <c r="K284" s="187" t="s">
        <v>997</v>
      </c>
      <c r="L284" s="59"/>
      <c r="M284" s="192" t="s">
        <v>885</v>
      </c>
      <c r="N284" s="193" t="s">
        <v>907</v>
      </c>
      <c r="O284" s="40"/>
      <c r="P284" s="194">
        <f>O284*H284</f>
        <v>0</v>
      </c>
      <c r="Q284" s="194">
        <v>0</v>
      </c>
      <c r="R284" s="194">
        <f>Q284*H284</f>
        <v>0</v>
      </c>
      <c r="S284" s="194">
        <v>0.082</v>
      </c>
      <c r="T284" s="195">
        <f>S284*H284</f>
        <v>0.8200000000000001</v>
      </c>
      <c r="AR284" s="22" t="s">
        <v>998</v>
      </c>
      <c r="AT284" s="22" t="s">
        <v>993</v>
      </c>
      <c r="AU284" s="22" t="s">
        <v>946</v>
      </c>
      <c r="AY284" s="22" t="s">
        <v>991</v>
      </c>
      <c r="BE284" s="196">
        <f>IF(N284="základní",J284,0)</f>
        <v>0</v>
      </c>
      <c r="BF284" s="196">
        <f>IF(N284="snížená",J284,0)</f>
        <v>0</v>
      </c>
      <c r="BG284" s="196">
        <f>IF(N284="zákl. přenesená",J284,0)</f>
        <v>0</v>
      </c>
      <c r="BH284" s="196">
        <f>IF(N284="sníž. přenesená",J284,0)</f>
        <v>0</v>
      </c>
      <c r="BI284" s="196">
        <f>IF(N284="nulová",J284,0)</f>
        <v>0</v>
      </c>
      <c r="BJ284" s="22" t="s">
        <v>944</v>
      </c>
      <c r="BK284" s="196">
        <f>ROUND(I284*H284,2)</f>
        <v>0</v>
      </c>
      <c r="BL284" s="22" t="s">
        <v>998</v>
      </c>
      <c r="BM284" s="22" t="s">
        <v>741</v>
      </c>
    </row>
    <row r="285" spans="2:47" s="1" customFormat="1" ht="67.5">
      <c r="B285" s="39"/>
      <c r="C285" s="61"/>
      <c r="D285" s="197" t="s">
        <v>1000</v>
      </c>
      <c r="E285" s="61"/>
      <c r="F285" s="198" t="s">
        <v>742</v>
      </c>
      <c r="G285" s="61"/>
      <c r="H285" s="61"/>
      <c r="I285" s="156"/>
      <c r="J285" s="61"/>
      <c r="K285" s="61"/>
      <c r="L285" s="59"/>
      <c r="M285" s="199"/>
      <c r="N285" s="40"/>
      <c r="O285" s="40"/>
      <c r="P285" s="40"/>
      <c r="Q285" s="40"/>
      <c r="R285" s="40"/>
      <c r="S285" s="40"/>
      <c r="T285" s="76"/>
      <c r="AT285" s="22" t="s">
        <v>1000</v>
      </c>
      <c r="AU285" s="22" t="s">
        <v>946</v>
      </c>
    </row>
    <row r="286" spans="2:65" s="1" customFormat="1" ht="51" customHeight="1">
      <c r="B286" s="39"/>
      <c r="C286" s="185" t="s">
        <v>743</v>
      </c>
      <c r="D286" s="185" t="s">
        <v>993</v>
      </c>
      <c r="E286" s="186" t="s">
        <v>744</v>
      </c>
      <c r="F286" s="187" t="s">
        <v>745</v>
      </c>
      <c r="G286" s="188" t="s">
        <v>1055</v>
      </c>
      <c r="H286" s="189">
        <v>812</v>
      </c>
      <c r="I286" s="190"/>
      <c r="J286" s="191">
        <f>ROUND(I286*H286,2)</f>
        <v>0</v>
      </c>
      <c r="K286" s="187" t="s">
        <v>997</v>
      </c>
      <c r="L286" s="59"/>
      <c r="M286" s="192" t="s">
        <v>885</v>
      </c>
      <c r="N286" s="193" t="s">
        <v>907</v>
      </c>
      <c r="O286" s="40"/>
      <c r="P286" s="194">
        <f>O286*H286</f>
        <v>0</v>
      </c>
      <c r="Q286" s="194">
        <v>0</v>
      </c>
      <c r="R286" s="194">
        <f>Q286*H286</f>
        <v>0</v>
      </c>
      <c r="S286" s="194">
        <v>0</v>
      </c>
      <c r="T286" s="195">
        <f>S286*H286</f>
        <v>0</v>
      </c>
      <c r="AR286" s="22" t="s">
        <v>998</v>
      </c>
      <c r="AT286" s="22" t="s">
        <v>993</v>
      </c>
      <c r="AU286" s="22" t="s">
        <v>946</v>
      </c>
      <c r="AY286" s="22" t="s">
        <v>991</v>
      </c>
      <c r="BE286" s="196">
        <f>IF(N286="základní",J286,0)</f>
        <v>0</v>
      </c>
      <c r="BF286" s="196">
        <f>IF(N286="snížená",J286,0)</f>
        <v>0</v>
      </c>
      <c r="BG286" s="196">
        <f>IF(N286="zákl. přenesená",J286,0)</f>
        <v>0</v>
      </c>
      <c r="BH286" s="196">
        <f>IF(N286="sníž. přenesená",J286,0)</f>
        <v>0</v>
      </c>
      <c r="BI286" s="196">
        <f>IF(N286="nulová",J286,0)</f>
        <v>0</v>
      </c>
      <c r="BJ286" s="22" t="s">
        <v>944</v>
      </c>
      <c r="BK286" s="196">
        <f>ROUND(I286*H286,2)</f>
        <v>0</v>
      </c>
      <c r="BL286" s="22" t="s">
        <v>998</v>
      </c>
      <c r="BM286" s="22" t="s">
        <v>746</v>
      </c>
    </row>
    <row r="287" spans="2:47" s="1" customFormat="1" ht="67.5">
      <c r="B287" s="39"/>
      <c r="C287" s="61"/>
      <c r="D287" s="197" t="s">
        <v>1000</v>
      </c>
      <c r="E287" s="61"/>
      <c r="F287" s="198" t="s">
        <v>747</v>
      </c>
      <c r="G287" s="61"/>
      <c r="H287" s="61"/>
      <c r="I287" s="156"/>
      <c r="J287" s="61"/>
      <c r="K287" s="61"/>
      <c r="L287" s="59"/>
      <c r="M287" s="199"/>
      <c r="N287" s="40"/>
      <c r="O287" s="40"/>
      <c r="P287" s="40"/>
      <c r="Q287" s="40"/>
      <c r="R287" s="40"/>
      <c r="S287" s="40"/>
      <c r="T287" s="76"/>
      <c r="AT287" s="22" t="s">
        <v>1000</v>
      </c>
      <c r="AU287" s="22" t="s">
        <v>946</v>
      </c>
    </row>
    <row r="288" spans="2:51" s="11" customFormat="1" ht="13.5">
      <c r="B288" s="200"/>
      <c r="C288" s="201"/>
      <c r="D288" s="197" t="s">
        <v>1002</v>
      </c>
      <c r="E288" s="202" t="s">
        <v>885</v>
      </c>
      <c r="F288" s="203" t="s">
        <v>748</v>
      </c>
      <c r="G288" s="201"/>
      <c r="H288" s="204">
        <v>812</v>
      </c>
      <c r="I288" s="205"/>
      <c r="J288" s="201"/>
      <c r="K288" s="201"/>
      <c r="L288" s="206"/>
      <c r="M288" s="207"/>
      <c r="N288" s="208"/>
      <c r="O288" s="208"/>
      <c r="P288" s="208"/>
      <c r="Q288" s="208"/>
      <c r="R288" s="208"/>
      <c r="S288" s="208"/>
      <c r="T288" s="209"/>
      <c r="AT288" s="210" t="s">
        <v>1002</v>
      </c>
      <c r="AU288" s="210" t="s">
        <v>946</v>
      </c>
      <c r="AV288" s="11" t="s">
        <v>946</v>
      </c>
      <c r="AW288" s="11" t="s">
        <v>899</v>
      </c>
      <c r="AX288" s="11" t="s">
        <v>936</v>
      </c>
      <c r="AY288" s="210" t="s">
        <v>991</v>
      </c>
    </row>
    <row r="289" spans="2:51" s="12" customFormat="1" ht="13.5">
      <c r="B289" s="211"/>
      <c r="C289" s="212"/>
      <c r="D289" s="197" t="s">
        <v>1002</v>
      </c>
      <c r="E289" s="213" t="s">
        <v>885</v>
      </c>
      <c r="F289" s="214" t="s">
        <v>1004</v>
      </c>
      <c r="G289" s="212"/>
      <c r="H289" s="215">
        <v>812</v>
      </c>
      <c r="I289" s="216"/>
      <c r="J289" s="212"/>
      <c r="K289" s="212"/>
      <c r="L289" s="217"/>
      <c r="M289" s="218"/>
      <c r="N289" s="219"/>
      <c r="O289" s="219"/>
      <c r="P289" s="219"/>
      <c r="Q289" s="219"/>
      <c r="R289" s="219"/>
      <c r="S289" s="219"/>
      <c r="T289" s="220"/>
      <c r="AT289" s="221" t="s">
        <v>1002</v>
      </c>
      <c r="AU289" s="221" t="s">
        <v>946</v>
      </c>
      <c r="AV289" s="12" t="s">
        <v>998</v>
      </c>
      <c r="AW289" s="12" t="s">
        <v>899</v>
      </c>
      <c r="AX289" s="12" t="s">
        <v>944</v>
      </c>
      <c r="AY289" s="221" t="s">
        <v>991</v>
      </c>
    </row>
    <row r="290" spans="2:65" s="1" customFormat="1" ht="51" customHeight="1">
      <c r="B290" s="39"/>
      <c r="C290" s="185" t="s">
        <v>749</v>
      </c>
      <c r="D290" s="185" t="s">
        <v>993</v>
      </c>
      <c r="E290" s="186" t="s">
        <v>750</v>
      </c>
      <c r="F290" s="187" t="s">
        <v>751</v>
      </c>
      <c r="G290" s="188" t="s">
        <v>1007</v>
      </c>
      <c r="H290" s="189">
        <v>5.8</v>
      </c>
      <c r="I290" s="190"/>
      <c r="J290" s="191">
        <f>ROUND(I290*H290,2)</f>
        <v>0</v>
      </c>
      <c r="K290" s="187" t="s">
        <v>997</v>
      </c>
      <c r="L290" s="59"/>
      <c r="M290" s="192" t="s">
        <v>885</v>
      </c>
      <c r="N290" s="193" t="s">
        <v>907</v>
      </c>
      <c r="O290" s="40"/>
      <c r="P290" s="194">
        <f>O290*H290</f>
        <v>0</v>
      </c>
      <c r="Q290" s="194">
        <v>0</v>
      </c>
      <c r="R290" s="194">
        <f>Q290*H290</f>
        <v>0</v>
      </c>
      <c r="S290" s="194">
        <v>0</v>
      </c>
      <c r="T290" s="195">
        <f>S290*H290</f>
        <v>0</v>
      </c>
      <c r="AR290" s="22" t="s">
        <v>998</v>
      </c>
      <c r="AT290" s="22" t="s">
        <v>993</v>
      </c>
      <c r="AU290" s="22" t="s">
        <v>946</v>
      </c>
      <c r="AY290" s="22" t="s">
        <v>991</v>
      </c>
      <c r="BE290" s="196">
        <f>IF(N290="základní",J290,0)</f>
        <v>0</v>
      </c>
      <c r="BF290" s="196">
        <f>IF(N290="snížená",J290,0)</f>
        <v>0</v>
      </c>
      <c r="BG290" s="196">
        <f>IF(N290="zákl. přenesená",J290,0)</f>
        <v>0</v>
      </c>
      <c r="BH290" s="196">
        <f>IF(N290="sníž. přenesená",J290,0)</f>
        <v>0</v>
      </c>
      <c r="BI290" s="196">
        <f>IF(N290="nulová",J290,0)</f>
        <v>0</v>
      </c>
      <c r="BJ290" s="22" t="s">
        <v>944</v>
      </c>
      <c r="BK290" s="196">
        <f>ROUND(I290*H290,2)</f>
        <v>0</v>
      </c>
      <c r="BL290" s="22" t="s">
        <v>998</v>
      </c>
      <c r="BM290" s="22" t="s">
        <v>752</v>
      </c>
    </row>
    <row r="291" spans="2:47" s="1" customFormat="1" ht="54">
      <c r="B291" s="39"/>
      <c r="C291" s="61"/>
      <c r="D291" s="197" t="s">
        <v>1000</v>
      </c>
      <c r="E291" s="61"/>
      <c r="F291" s="198" t="s">
        <v>753</v>
      </c>
      <c r="G291" s="61"/>
      <c r="H291" s="61"/>
      <c r="I291" s="156"/>
      <c r="J291" s="61"/>
      <c r="K291" s="61"/>
      <c r="L291" s="59"/>
      <c r="M291" s="199"/>
      <c r="N291" s="40"/>
      <c r="O291" s="40"/>
      <c r="P291" s="40"/>
      <c r="Q291" s="40"/>
      <c r="R291" s="40"/>
      <c r="S291" s="40"/>
      <c r="T291" s="76"/>
      <c r="AT291" s="22" t="s">
        <v>1000</v>
      </c>
      <c r="AU291" s="22" t="s">
        <v>946</v>
      </c>
    </row>
    <row r="292" spans="2:63" s="10" customFormat="1" ht="29.25" customHeight="1">
      <c r="B292" s="169"/>
      <c r="C292" s="170"/>
      <c r="D292" s="171" t="s">
        <v>935</v>
      </c>
      <c r="E292" s="183" t="s">
        <v>754</v>
      </c>
      <c r="F292" s="183" t="s">
        <v>755</v>
      </c>
      <c r="G292" s="170"/>
      <c r="H292" s="170"/>
      <c r="I292" s="173"/>
      <c r="J292" s="184">
        <f>BK292</f>
        <v>0</v>
      </c>
      <c r="K292" s="170"/>
      <c r="L292" s="175"/>
      <c r="M292" s="176"/>
      <c r="N292" s="177"/>
      <c r="O292" s="177"/>
      <c r="P292" s="178">
        <f>SUM(P293:P320)</f>
        <v>0</v>
      </c>
      <c r="Q292" s="177"/>
      <c r="R292" s="178">
        <f>SUM(R293:R320)</f>
        <v>0</v>
      </c>
      <c r="S292" s="177"/>
      <c r="T292" s="179">
        <f>SUM(T293:T320)</f>
        <v>0</v>
      </c>
      <c r="AR292" s="180" t="s">
        <v>944</v>
      </c>
      <c r="AT292" s="181" t="s">
        <v>935</v>
      </c>
      <c r="AU292" s="181" t="s">
        <v>944</v>
      </c>
      <c r="AY292" s="180" t="s">
        <v>991</v>
      </c>
      <c r="BK292" s="182">
        <f>SUM(BK293:BK320)</f>
        <v>0</v>
      </c>
    </row>
    <row r="293" spans="2:65" s="1" customFormat="1" ht="25.5" customHeight="1">
      <c r="B293" s="39"/>
      <c r="C293" s="185" t="s">
        <v>756</v>
      </c>
      <c r="D293" s="185" t="s">
        <v>993</v>
      </c>
      <c r="E293" s="186" t="s">
        <v>757</v>
      </c>
      <c r="F293" s="187" t="s">
        <v>758</v>
      </c>
      <c r="G293" s="188" t="s">
        <v>1076</v>
      </c>
      <c r="H293" s="189">
        <v>1335.516</v>
      </c>
      <c r="I293" s="190"/>
      <c r="J293" s="191">
        <f>ROUND(I293*H293,2)</f>
        <v>0</v>
      </c>
      <c r="K293" s="187" t="s">
        <v>997</v>
      </c>
      <c r="L293" s="59"/>
      <c r="M293" s="192" t="s">
        <v>885</v>
      </c>
      <c r="N293" s="193" t="s">
        <v>907</v>
      </c>
      <c r="O293" s="40"/>
      <c r="P293" s="194">
        <f>O293*H293</f>
        <v>0</v>
      </c>
      <c r="Q293" s="194">
        <v>0</v>
      </c>
      <c r="R293" s="194">
        <f>Q293*H293</f>
        <v>0</v>
      </c>
      <c r="S293" s="194">
        <v>0</v>
      </c>
      <c r="T293" s="195">
        <f>S293*H293</f>
        <v>0</v>
      </c>
      <c r="AR293" s="22" t="s">
        <v>998</v>
      </c>
      <c r="AT293" s="22" t="s">
        <v>993</v>
      </c>
      <c r="AU293" s="22" t="s">
        <v>946</v>
      </c>
      <c r="AY293" s="22" t="s">
        <v>991</v>
      </c>
      <c r="BE293" s="196">
        <f>IF(N293="základní",J293,0)</f>
        <v>0</v>
      </c>
      <c r="BF293" s="196">
        <f>IF(N293="snížená",J293,0)</f>
        <v>0</v>
      </c>
      <c r="BG293" s="196">
        <f>IF(N293="zákl. přenesená",J293,0)</f>
        <v>0</v>
      </c>
      <c r="BH293" s="196">
        <f>IF(N293="sníž. přenesená",J293,0)</f>
        <v>0</v>
      </c>
      <c r="BI293" s="196">
        <f>IF(N293="nulová",J293,0)</f>
        <v>0</v>
      </c>
      <c r="BJ293" s="22" t="s">
        <v>944</v>
      </c>
      <c r="BK293" s="196">
        <f>ROUND(I293*H293,2)</f>
        <v>0</v>
      </c>
      <c r="BL293" s="22" t="s">
        <v>998</v>
      </c>
      <c r="BM293" s="22" t="s">
        <v>759</v>
      </c>
    </row>
    <row r="294" spans="2:47" s="1" customFormat="1" ht="94.5">
      <c r="B294" s="39"/>
      <c r="C294" s="61"/>
      <c r="D294" s="197" t="s">
        <v>1000</v>
      </c>
      <c r="E294" s="61"/>
      <c r="F294" s="198" t="s">
        <v>760</v>
      </c>
      <c r="G294" s="61"/>
      <c r="H294" s="61"/>
      <c r="I294" s="156"/>
      <c r="J294" s="61"/>
      <c r="K294" s="61"/>
      <c r="L294" s="59"/>
      <c r="M294" s="199"/>
      <c r="N294" s="40"/>
      <c r="O294" s="40"/>
      <c r="P294" s="40"/>
      <c r="Q294" s="40"/>
      <c r="R294" s="40"/>
      <c r="S294" s="40"/>
      <c r="T294" s="76"/>
      <c r="AT294" s="22" t="s">
        <v>1000</v>
      </c>
      <c r="AU294" s="22" t="s">
        <v>946</v>
      </c>
    </row>
    <row r="295" spans="2:65" s="1" customFormat="1" ht="25.5" customHeight="1">
      <c r="B295" s="39"/>
      <c r="C295" s="185" t="s">
        <v>761</v>
      </c>
      <c r="D295" s="185" t="s">
        <v>993</v>
      </c>
      <c r="E295" s="186" t="s">
        <v>762</v>
      </c>
      <c r="F295" s="187" t="s">
        <v>763</v>
      </c>
      <c r="G295" s="188" t="s">
        <v>1076</v>
      </c>
      <c r="H295" s="189">
        <v>26710.32</v>
      </c>
      <c r="I295" s="190"/>
      <c r="J295" s="191">
        <f>ROUND(I295*H295,2)</f>
        <v>0</v>
      </c>
      <c r="K295" s="187" t="s">
        <v>997</v>
      </c>
      <c r="L295" s="59"/>
      <c r="M295" s="192" t="s">
        <v>885</v>
      </c>
      <c r="N295" s="193" t="s">
        <v>907</v>
      </c>
      <c r="O295" s="40"/>
      <c r="P295" s="194">
        <f>O295*H295</f>
        <v>0</v>
      </c>
      <c r="Q295" s="194">
        <v>0</v>
      </c>
      <c r="R295" s="194">
        <f>Q295*H295</f>
        <v>0</v>
      </c>
      <c r="S295" s="194">
        <v>0</v>
      </c>
      <c r="T295" s="195">
        <f>S295*H295</f>
        <v>0</v>
      </c>
      <c r="AR295" s="22" t="s">
        <v>998</v>
      </c>
      <c r="AT295" s="22" t="s">
        <v>993</v>
      </c>
      <c r="AU295" s="22" t="s">
        <v>946</v>
      </c>
      <c r="AY295" s="22" t="s">
        <v>991</v>
      </c>
      <c r="BE295" s="196">
        <f>IF(N295="základní",J295,0)</f>
        <v>0</v>
      </c>
      <c r="BF295" s="196">
        <f>IF(N295="snížená",J295,0)</f>
        <v>0</v>
      </c>
      <c r="BG295" s="196">
        <f>IF(N295="zákl. přenesená",J295,0)</f>
        <v>0</v>
      </c>
      <c r="BH295" s="196">
        <f>IF(N295="sníž. přenesená",J295,0)</f>
        <v>0</v>
      </c>
      <c r="BI295" s="196">
        <f>IF(N295="nulová",J295,0)</f>
        <v>0</v>
      </c>
      <c r="BJ295" s="22" t="s">
        <v>944</v>
      </c>
      <c r="BK295" s="196">
        <f>ROUND(I295*H295,2)</f>
        <v>0</v>
      </c>
      <c r="BL295" s="22" t="s">
        <v>998</v>
      </c>
      <c r="BM295" s="22" t="s">
        <v>764</v>
      </c>
    </row>
    <row r="296" spans="2:47" s="1" customFormat="1" ht="94.5">
      <c r="B296" s="39"/>
      <c r="C296" s="61"/>
      <c r="D296" s="197" t="s">
        <v>1000</v>
      </c>
      <c r="E296" s="61"/>
      <c r="F296" s="198" t="s">
        <v>760</v>
      </c>
      <c r="G296" s="61"/>
      <c r="H296" s="61"/>
      <c r="I296" s="156"/>
      <c r="J296" s="61"/>
      <c r="K296" s="61"/>
      <c r="L296" s="59"/>
      <c r="M296" s="199"/>
      <c r="N296" s="40"/>
      <c r="O296" s="40"/>
      <c r="P296" s="40"/>
      <c r="Q296" s="40"/>
      <c r="R296" s="40"/>
      <c r="S296" s="40"/>
      <c r="T296" s="76"/>
      <c r="AT296" s="22" t="s">
        <v>1000</v>
      </c>
      <c r="AU296" s="22" t="s">
        <v>946</v>
      </c>
    </row>
    <row r="297" spans="2:51" s="11" customFormat="1" ht="13.5">
      <c r="B297" s="200"/>
      <c r="C297" s="201"/>
      <c r="D297" s="197" t="s">
        <v>1002</v>
      </c>
      <c r="E297" s="202" t="s">
        <v>885</v>
      </c>
      <c r="F297" s="203" t="s">
        <v>765</v>
      </c>
      <c r="G297" s="201"/>
      <c r="H297" s="204">
        <v>26710.32</v>
      </c>
      <c r="I297" s="205"/>
      <c r="J297" s="201"/>
      <c r="K297" s="201"/>
      <c r="L297" s="206"/>
      <c r="M297" s="207"/>
      <c r="N297" s="208"/>
      <c r="O297" s="208"/>
      <c r="P297" s="208"/>
      <c r="Q297" s="208"/>
      <c r="R297" s="208"/>
      <c r="S297" s="208"/>
      <c r="T297" s="209"/>
      <c r="AT297" s="210" t="s">
        <v>1002</v>
      </c>
      <c r="AU297" s="210" t="s">
        <v>946</v>
      </c>
      <c r="AV297" s="11" t="s">
        <v>946</v>
      </c>
      <c r="AW297" s="11" t="s">
        <v>899</v>
      </c>
      <c r="AX297" s="11" t="s">
        <v>936</v>
      </c>
      <c r="AY297" s="210" t="s">
        <v>991</v>
      </c>
    </row>
    <row r="298" spans="2:51" s="12" customFormat="1" ht="13.5">
      <c r="B298" s="211"/>
      <c r="C298" s="212"/>
      <c r="D298" s="197" t="s">
        <v>1002</v>
      </c>
      <c r="E298" s="213" t="s">
        <v>885</v>
      </c>
      <c r="F298" s="214" t="s">
        <v>1004</v>
      </c>
      <c r="G298" s="212"/>
      <c r="H298" s="215">
        <v>26710.32</v>
      </c>
      <c r="I298" s="216"/>
      <c r="J298" s="212"/>
      <c r="K298" s="212"/>
      <c r="L298" s="217"/>
      <c r="M298" s="218"/>
      <c r="N298" s="219"/>
      <c r="O298" s="219"/>
      <c r="P298" s="219"/>
      <c r="Q298" s="219"/>
      <c r="R298" s="219"/>
      <c r="S298" s="219"/>
      <c r="T298" s="220"/>
      <c r="AT298" s="221" t="s">
        <v>1002</v>
      </c>
      <c r="AU298" s="221" t="s">
        <v>946</v>
      </c>
      <c r="AV298" s="12" t="s">
        <v>998</v>
      </c>
      <c r="AW298" s="12" t="s">
        <v>899</v>
      </c>
      <c r="AX298" s="12" t="s">
        <v>944</v>
      </c>
      <c r="AY298" s="221" t="s">
        <v>991</v>
      </c>
    </row>
    <row r="299" spans="2:65" s="1" customFormat="1" ht="25.5" customHeight="1">
      <c r="B299" s="39"/>
      <c r="C299" s="185" t="s">
        <v>766</v>
      </c>
      <c r="D299" s="185" t="s">
        <v>993</v>
      </c>
      <c r="E299" s="186" t="s">
        <v>767</v>
      </c>
      <c r="F299" s="187" t="s">
        <v>768</v>
      </c>
      <c r="G299" s="188" t="s">
        <v>1076</v>
      </c>
      <c r="H299" s="189">
        <v>829.5</v>
      </c>
      <c r="I299" s="190"/>
      <c r="J299" s="191">
        <f>ROUND(I299*H299,2)</f>
        <v>0</v>
      </c>
      <c r="K299" s="187" t="s">
        <v>997</v>
      </c>
      <c r="L299" s="59"/>
      <c r="M299" s="192" t="s">
        <v>885</v>
      </c>
      <c r="N299" s="193" t="s">
        <v>907</v>
      </c>
      <c r="O299" s="40"/>
      <c r="P299" s="194">
        <f>O299*H299</f>
        <v>0</v>
      </c>
      <c r="Q299" s="194">
        <v>0</v>
      </c>
      <c r="R299" s="194">
        <f>Q299*H299</f>
        <v>0</v>
      </c>
      <c r="S299" s="194">
        <v>0</v>
      </c>
      <c r="T299" s="195">
        <f>S299*H299</f>
        <v>0</v>
      </c>
      <c r="AR299" s="22" t="s">
        <v>998</v>
      </c>
      <c r="AT299" s="22" t="s">
        <v>993</v>
      </c>
      <c r="AU299" s="22" t="s">
        <v>946</v>
      </c>
      <c r="AY299" s="22" t="s">
        <v>991</v>
      </c>
      <c r="BE299" s="196">
        <f>IF(N299="základní",J299,0)</f>
        <v>0</v>
      </c>
      <c r="BF299" s="196">
        <f>IF(N299="snížená",J299,0)</f>
        <v>0</v>
      </c>
      <c r="BG299" s="196">
        <f>IF(N299="zákl. přenesená",J299,0)</f>
        <v>0</v>
      </c>
      <c r="BH299" s="196">
        <f>IF(N299="sníž. přenesená",J299,0)</f>
        <v>0</v>
      </c>
      <c r="BI299" s="196">
        <f>IF(N299="nulová",J299,0)</f>
        <v>0</v>
      </c>
      <c r="BJ299" s="22" t="s">
        <v>944</v>
      </c>
      <c r="BK299" s="196">
        <f>ROUND(I299*H299,2)</f>
        <v>0</v>
      </c>
      <c r="BL299" s="22" t="s">
        <v>998</v>
      </c>
      <c r="BM299" s="22" t="s">
        <v>769</v>
      </c>
    </row>
    <row r="300" spans="2:47" s="1" customFormat="1" ht="94.5">
      <c r="B300" s="39"/>
      <c r="C300" s="61"/>
      <c r="D300" s="197" t="s">
        <v>1000</v>
      </c>
      <c r="E300" s="61"/>
      <c r="F300" s="198" t="s">
        <v>760</v>
      </c>
      <c r="G300" s="61"/>
      <c r="H300" s="61"/>
      <c r="I300" s="156"/>
      <c r="J300" s="61"/>
      <c r="K300" s="61"/>
      <c r="L300" s="59"/>
      <c r="M300" s="199"/>
      <c r="N300" s="40"/>
      <c r="O300" s="40"/>
      <c r="P300" s="40"/>
      <c r="Q300" s="40"/>
      <c r="R300" s="40"/>
      <c r="S300" s="40"/>
      <c r="T300" s="76"/>
      <c r="AT300" s="22" t="s">
        <v>1000</v>
      </c>
      <c r="AU300" s="22" t="s">
        <v>946</v>
      </c>
    </row>
    <row r="301" spans="2:65" s="1" customFormat="1" ht="25.5" customHeight="1">
      <c r="B301" s="39"/>
      <c r="C301" s="185" t="s">
        <v>770</v>
      </c>
      <c r="D301" s="185" t="s">
        <v>993</v>
      </c>
      <c r="E301" s="186" t="s">
        <v>771</v>
      </c>
      <c r="F301" s="187" t="s">
        <v>763</v>
      </c>
      <c r="G301" s="188" t="s">
        <v>1076</v>
      </c>
      <c r="H301" s="189">
        <v>16590</v>
      </c>
      <c r="I301" s="190"/>
      <c r="J301" s="191">
        <f>ROUND(I301*H301,2)</f>
        <v>0</v>
      </c>
      <c r="K301" s="187" t="s">
        <v>997</v>
      </c>
      <c r="L301" s="59"/>
      <c r="M301" s="192" t="s">
        <v>885</v>
      </c>
      <c r="N301" s="193" t="s">
        <v>907</v>
      </c>
      <c r="O301" s="40"/>
      <c r="P301" s="194">
        <f>O301*H301</f>
        <v>0</v>
      </c>
      <c r="Q301" s="194">
        <v>0</v>
      </c>
      <c r="R301" s="194">
        <f>Q301*H301</f>
        <v>0</v>
      </c>
      <c r="S301" s="194">
        <v>0</v>
      </c>
      <c r="T301" s="195">
        <f>S301*H301</f>
        <v>0</v>
      </c>
      <c r="AR301" s="22" t="s">
        <v>998</v>
      </c>
      <c r="AT301" s="22" t="s">
        <v>993</v>
      </c>
      <c r="AU301" s="22" t="s">
        <v>946</v>
      </c>
      <c r="AY301" s="22" t="s">
        <v>991</v>
      </c>
      <c r="BE301" s="196">
        <f>IF(N301="základní",J301,0)</f>
        <v>0</v>
      </c>
      <c r="BF301" s="196">
        <f>IF(N301="snížená",J301,0)</f>
        <v>0</v>
      </c>
      <c r="BG301" s="196">
        <f>IF(N301="zákl. přenesená",J301,0)</f>
        <v>0</v>
      </c>
      <c r="BH301" s="196">
        <f>IF(N301="sníž. přenesená",J301,0)</f>
        <v>0</v>
      </c>
      <c r="BI301" s="196">
        <f>IF(N301="nulová",J301,0)</f>
        <v>0</v>
      </c>
      <c r="BJ301" s="22" t="s">
        <v>944</v>
      </c>
      <c r="BK301" s="196">
        <f>ROUND(I301*H301,2)</f>
        <v>0</v>
      </c>
      <c r="BL301" s="22" t="s">
        <v>998</v>
      </c>
      <c r="BM301" s="22" t="s">
        <v>772</v>
      </c>
    </row>
    <row r="302" spans="2:47" s="1" customFormat="1" ht="94.5">
      <c r="B302" s="39"/>
      <c r="C302" s="61"/>
      <c r="D302" s="197" t="s">
        <v>1000</v>
      </c>
      <c r="E302" s="61"/>
      <c r="F302" s="198" t="s">
        <v>760</v>
      </c>
      <c r="G302" s="61"/>
      <c r="H302" s="61"/>
      <c r="I302" s="156"/>
      <c r="J302" s="61"/>
      <c r="K302" s="61"/>
      <c r="L302" s="59"/>
      <c r="M302" s="199"/>
      <c r="N302" s="40"/>
      <c r="O302" s="40"/>
      <c r="P302" s="40"/>
      <c r="Q302" s="40"/>
      <c r="R302" s="40"/>
      <c r="S302" s="40"/>
      <c r="T302" s="76"/>
      <c r="AT302" s="22" t="s">
        <v>1000</v>
      </c>
      <c r="AU302" s="22" t="s">
        <v>946</v>
      </c>
    </row>
    <row r="303" spans="2:51" s="11" customFormat="1" ht="13.5">
      <c r="B303" s="200"/>
      <c r="C303" s="201"/>
      <c r="D303" s="197" t="s">
        <v>1002</v>
      </c>
      <c r="E303" s="202" t="s">
        <v>885</v>
      </c>
      <c r="F303" s="203" t="s">
        <v>773</v>
      </c>
      <c r="G303" s="201"/>
      <c r="H303" s="204">
        <v>16590</v>
      </c>
      <c r="I303" s="205"/>
      <c r="J303" s="201"/>
      <c r="K303" s="201"/>
      <c r="L303" s="206"/>
      <c r="M303" s="207"/>
      <c r="N303" s="208"/>
      <c r="O303" s="208"/>
      <c r="P303" s="208"/>
      <c r="Q303" s="208"/>
      <c r="R303" s="208"/>
      <c r="S303" s="208"/>
      <c r="T303" s="209"/>
      <c r="AT303" s="210" t="s">
        <v>1002</v>
      </c>
      <c r="AU303" s="210" t="s">
        <v>946</v>
      </c>
      <c r="AV303" s="11" t="s">
        <v>946</v>
      </c>
      <c r="AW303" s="11" t="s">
        <v>899</v>
      </c>
      <c r="AX303" s="11" t="s">
        <v>936</v>
      </c>
      <c r="AY303" s="210" t="s">
        <v>991</v>
      </c>
    </row>
    <row r="304" spans="2:51" s="12" customFormat="1" ht="13.5">
      <c r="B304" s="211"/>
      <c r="C304" s="212"/>
      <c r="D304" s="197" t="s">
        <v>1002</v>
      </c>
      <c r="E304" s="213" t="s">
        <v>885</v>
      </c>
      <c r="F304" s="214" t="s">
        <v>1004</v>
      </c>
      <c r="G304" s="212"/>
      <c r="H304" s="215">
        <v>16590</v>
      </c>
      <c r="I304" s="216"/>
      <c r="J304" s="212"/>
      <c r="K304" s="212"/>
      <c r="L304" s="217"/>
      <c r="M304" s="218"/>
      <c r="N304" s="219"/>
      <c r="O304" s="219"/>
      <c r="P304" s="219"/>
      <c r="Q304" s="219"/>
      <c r="R304" s="219"/>
      <c r="S304" s="219"/>
      <c r="T304" s="220"/>
      <c r="AT304" s="221" t="s">
        <v>1002</v>
      </c>
      <c r="AU304" s="221" t="s">
        <v>946</v>
      </c>
      <c r="AV304" s="12" t="s">
        <v>998</v>
      </c>
      <c r="AW304" s="12" t="s">
        <v>899</v>
      </c>
      <c r="AX304" s="12" t="s">
        <v>944</v>
      </c>
      <c r="AY304" s="221" t="s">
        <v>991</v>
      </c>
    </row>
    <row r="305" spans="2:65" s="1" customFormat="1" ht="25.5" customHeight="1">
      <c r="B305" s="39"/>
      <c r="C305" s="185" t="s">
        <v>774</v>
      </c>
      <c r="D305" s="185" t="s">
        <v>993</v>
      </c>
      <c r="E305" s="186" t="s">
        <v>775</v>
      </c>
      <c r="F305" s="187" t="s">
        <v>776</v>
      </c>
      <c r="G305" s="188" t="s">
        <v>1076</v>
      </c>
      <c r="H305" s="189">
        <v>159.455</v>
      </c>
      <c r="I305" s="190"/>
      <c r="J305" s="191">
        <f>ROUND(I305*H305,2)</f>
        <v>0</v>
      </c>
      <c r="K305" s="187" t="s">
        <v>997</v>
      </c>
      <c r="L305" s="59"/>
      <c r="M305" s="192" t="s">
        <v>885</v>
      </c>
      <c r="N305" s="193" t="s">
        <v>907</v>
      </c>
      <c r="O305" s="40"/>
      <c r="P305" s="194">
        <f>O305*H305</f>
        <v>0</v>
      </c>
      <c r="Q305" s="194">
        <v>0</v>
      </c>
      <c r="R305" s="194">
        <f>Q305*H305</f>
        <v>0</v>
      </c>
      <c r="S305" s="194">
        <v>0</v>
      </c>
      <c r="T305" s="195">
        <f>S305*H305</f>
        <v>0</v>
      </c>
      <c r="AR305" s="22" t="s">
        <v>998</v>
      </c>
      <c r="AT305" s="22" t="s">
        <v>993</v>
      </c>
      <c r="AU305" s="22" t="s">
        <v>946</v>
      </c>
      <c r="AY305" s="22" t="s">
        <v>991</v>
      </c>
      <c r="BE305" s="196">
        <f>IF(N305="základní",J305,0)</f>
        <v>0</v>
      </c>
      <c r="BF305" s="196">
        <f>IF(N305="snížená",J305,0)</f>
        <v>0</v>
      </c>
      <c r="BG305" s="196">
        <f>IF(N305="zákl. přenesená",J305,0)</f>
        <v>0</v>
      </c>
      <c r="BH305" s="196">
        <f>IF(N305="sníž. přenesená",J305,0)</f>
        <v>0</v>
      </c>
      <c r="BI305" s="196">
        <f>IF(N305="nulová",J305,0)</f>
        <v>0</v>
      </c>
      <c r="BJ305" s="22" t="s">
        <v>944</v>
      </c>
      <c r="BK305" s="196">
        <f>ROUND(I305*H305,2)</f>
        <v>0</v>
      </c>
      <c r="BL305" s="22" t="s">
        <v>998</v>
      </c>
      <c r="BM305" s="22" t="s">
        <v>777</v>
      </c>
    </row>
    <row r="306" spans="2:47" s="1" customFormat="1" ht="67.5">
      <c r="B306" s="39"/>
      <c r="C306" s="61"/>
      <c r="D306" s="197" t="s">
        <v>1000</v>
      </c>
      <c r="E306" s="61"/>
      <c r="F306" s="198" t="s">
        <v>778</v>
      </c>
      <c r="G306" s="61"/>
      <c r="H306" s="61"/>
      <c r="I306" s="156"/>
      <c r="J306" s="61"/>
      <c r="K306" s="61"/>
      <c r="L306" s="59"/>
      <c r="M306" s="199"/>
      <c r="N306" s="40"/>
      <c r="O306" s="40"/>
      <c r="P306" s="40"/>
      <c r="Q306" s="40"/>
      <c r="R306" s="40"/>
      <c r="S306" s="40"/>
      <c r="T306" s="76"/>
      <c r="AT306" s="22" t="s">
        <v>1000</v>
      </c>
      <c r="AU306" s="22" t="s">
        <v>946</v>
      </c>
    </row>
    <row r="307" spans="2:65" s="1" customFormat="1" ht="38.25" customHeight="1">
      <c r="B307" s="39"/>
      <c r="C307" s="185" t="s">
        <v>779</v>
      </c>
      <c r="D307" s="185" t="s">
        <v>993</v>
      </c>
      <c r="E307" s="186" t="s">
        <v>780</v>
      </c>
      <c r="F307" s="187" t="s">
        <v>781</v>
      </c>
      <c r="G307" s="188" t="s">
        <v>1076</v>
      </c>
      <c r="H307" s="189">
        <v>3189.1</v>
      </c>
      <c r="I307" s="190"/>
      <c r="J307" s="191">
        <f>ROUND(I307*H307,2)</f>
        <v>0</v>
      </c>
      <c r="K307" s="187" t="s">
        <v>997</v>
      </c>
      <c r="L307" s="59"/>
      <c r="M307" s="192" t="s">
        <v>885</v>
      </c>
      <c r="N307" s="193" t="s">
        <v>907</v>
      </c>
      <c r="O307" s="40"/>
      <c r="P307" s="194">
        <f>O307*H307</f>
        <v>0</v>
      </c>
      <c r="Q307" s="194">
        <v>0</v>
      </c>
      <c r="R307" s="194">
        <f>Q307*H307</f>
        <v>0</v>
      </c>
      <c r="S307" s="194">
        <v>0</v>
      </c>
      <c r="T307" s="195">
        <f>S307*H307</f>
        <v>0</v>
      </c>
      <c r="AR307" s="22" t="s">
        <v>998</v>
      </c>
      <c r="AT307" s="22" t="s">
        <v>993</v>
      </c>
      <c r="AU307" s="22" t="s">
        <v>946</v>
      </c>
      <c r="AY307" s="22" t="s">
        <v>991</v>
      </c>
      <c r="BE307" s="196">
        <f>IF(N307="základní",J307,0)</f>
        <v>0</v>
      </c>
      <c r="BF307" s="196">
        <f>IF(N307="snížená",J307,0)</f>
        <v>0</v>
      </c>
      <c r="BG307" s="196">
        <f>IF(N307="zákl. přenesená",J307,0)</f>
        <v>0</v>
      </c>
      <c r="BH307" s="196">
        <f>IF(N307="sníž. přenesená",J307,0)</f>
        <v>0</v>
      </c>
      <c r="BI307" s="196">
        <f>IF(N307="nulová",J307,0)</f>
        <v>0</v>
      </c>
      <c r="BJ307" s="22" t="s">
        <v>944</v>
      </c>
      <c r="BK307" s="196">
        <f>ROUND(I307*H307,2)</f>
        <v>0</v>
      </c>
      <c r="BL307" s="22" t="s">
        <v>998</v>
      </c>
      <c r="BM307" s="22" t="s">
        <v>782</v>
      </c>
    </row>
    <row r="308" spans="2:47" s="1" customFormat="1" ht="67.5">
      <c r="B308" s="39"/>
      <c r="C308" s="61"/>
      <c r="D308" s="197" t="s">
        <v>1000</v>
      </c>
      <c r="E308" s="61"/>
      <c r="F308" s="198" t="s">
        <v>778</v>
      </c>
      <c r="G308" s="61"/>
      <c r="H308" s="61"/>
      <c r="I308" s="156"/>
      <c r="J308" s="61"/>
      <c r="K308" s="61"/>
      <c r="L308" s="59"/>
      <c r="M308" s="199"/>
      <c r="N308" s="40"/>
      <c r="O308" s="40"/>
      <c r="P308" s="40"/>
      <c r="Q308" s="40"/>
      <c r="R308" s="40"/>
      <c r="S308" s="40"/>
      <c r="T308" s="76"/>
      <c r="AT308" s="22" t="s">
        <v>1000</v>
      </c>
      <c r="AU308" s="22" t="s">
        <v>946</v>
      </c>
    </row>
    <row r="309" spans="2:51" s="11" customFormat="1" ht="13.5">
      <c r="B309" s="200"/>
      <c r="C309" s="201"/>
      <c r="D309" s="197" t="s">
        <v>1002</v>
      </c>
      <c r="E309" s="202" t="s">
        <v>885</v>
      </c>
      <c r="F309" s="203" t="s">
        <v>783</v>
      </c>
      <c r="G309" s="201"/>
      <c r="H309" s="204">
        <v>3189.1</v>
      </c>
      <c r="I309" s="205"/>
      <c r="J309" s="201"/>
      <c r="K309" s="201"/>
      <c r="L309" s="206"/>
      <c r="M309" s="207"/>
      <c r="N309" s="208"/>
      <c r="O309" s="208"/>
      <c r="P309" s="208"/>
      <c r="Q309" s="208"/>
      <c r="R309" s="208"/>
      <c r="S309" s="208"/>
      <c r="T309" s="209"/>
      <c r="AT309" s="210" t="s">
        <v>1002</v>
      </c>
      <c r="AU309" s="210" t="s">
        <v>946</v>
      </c>
      <c r="AV309" s="11" t="s">
        <v>946</v>
      </c>
      <c r="AW309" s="11" t="s">
        <v>899</v>
      </c>
      <c r="AX309" s="11" t="s">
        <v>936</v>
      </c>
      <c r="AY309" s="210" t="s">
        <v>991</v>
      </c>
    </row>
    <row r="310" spans="2:51" s="12" customFormat="1" ht="13.5">
      <c r="B310" s="211"/>
      <c r="C310" s="212"/>
      <c r="D310" s="197" t="s">
        <v>1002</v>
      </c>
      <c r="E310" s="213" t="s">
        <v>885</v>
      </c>
      <c r="F310" s="214" t="s">
        <v>1004</v>
      </c>
      <c r="G310" s="212"/>
      <c r="H310" s="215">
        <v>3189.1</v>
      </c>
      <c r="I310" s="216"/>
      <c r="J310" s="212"/>
      <c r="K310" s="212"/>
      <c r="L310" s="217"/>
      <c r="M310" s="218"/>
      <c r="N310" s="219"/>
      <c r="O310" s="219"/>
      <c r="P310" s="219"/>
      <c r="Q310" s="219"/>
      <c r="R310" s="219"/>
      <c r="S310" s="219"/>
      <c r="T310" s="220"/>
      <c r="AT310" s="221" t="s">
        <v>1002</v>
      </c>
      <c r="AU310" s="221" t="s">
        <v>946</v>
      </c>
      <c r="AV310" s="12" t="s">
        <v>998</v>
      </c>
      <c r="AW310" s="12" t="s">
        <v>899</v>
      </c>
      <c r="AX310" s="12" t="s">
        <v>944</v>
      </c>
      <c r="AY310" s="221" t="s">
        <v>991</v>
      </c>
    </row>
    <row r="311" spans="2:65" s="1" customFormat="1" ht="16.5" customHeight="1">
      <c r="B311" s="39"/>
      <c r="C311" s="185" t="s">
        <v>784</v>
      </c>
      <c r="D311" s="185" t="s">
        <v>993</v>
      </c>
      <c r="E311" s="186" t="s">
        <v>785</v>
      </c>
      <c r="F311" s="187" t="s">
        <v>786</v>
      </c>
      <c r="G311" s="188" t="s">
        <v>1076</v>
      </c>
      <c r="H311" s="189">
        <v>-567.996</v>
      </c>
      <c r="I311" s="190"/>
      <c r="J311" s="191">
        <f>ROUND(I311*H311,2)</f>
        <v>0</v>
      </c>
      <c r="K311" s="187" t="s">
        <v>885</v>
      </c>
      <c r="L311" s="59"/>
      <c r="M311" s="192" t="s">
        <v>885</v>
      </c>
      <c r="N311" s="193" t="s">
        <v>907</v>
      </c>
      <c r="O311" s="40"/>
      <c r="P311" s="194">
        <f>O311*H311</f>
        <v>0</v>
      </c>
      <c r="Q311" s="194">
        <v>0</v>
      </c>
      <c r="R311" s="194">
        <f>Q311*H311</f>
        <v>0</v>
      </c>
      <c r="S311" s="194">
        <v>0</v>
      </c>
      <c r="T311" s="195">
        <f>S311*H311</f>
        <v>0</v>
      </c>
      <c r="AR311" s="22" t="s">
        <v>998</v>
      </c>
      <c r="AT311" s="22" t="s">
        <v>993</v>
      </c>
      <c r="AU311" s="22" t="s">
        <v>946</v>
      </c>
      <c r="AY311" s="22" t="s">
        <v>991</v>
      </c>
      <c r="BE311" s="196">
        <f>IF(N311="základní",J311,0)</f>
        <v>0</v>
      </c>
      <c r="BF311" s="196">
        <f>IF(N311="snížená",J311,0)</f>
        <v>0</v>
      </c>
      <c r="BG311" s="196">
        <f>IF(N311="zákl. přenesená",J311,0)</f>
        <v>0</v>
      </c>
      <c r="BH311" s="196">
        <f>IF(N311="sníž. přenesená",J311,0)</f>
        <v>0</v>
      </c>
      <c r="BI311" s="196">
        <f>IF(N311="nulová",J311,0)</f>
        <v>0</v>
      </c>
      <c r="BJ311" s="22" t="s">
        <v>944</v>
      </c>
      <c r="BK311" s="196">
        <f>ROUND(I311*H311,2)</f>
        <v>0</v>
      </c>
      <c r="BL311" s="22" t="s">
        <v>998</v>
      </c>
      <c r="BM311" s="22" t="s">
        <v>787</v>
      </c>
    </row>
    <row r="312" spans="2:51" s="11" customFormat="1" ht="13.5">
      <c r="B312" s="200"/>
      <c r="C312" s="201"/>
      <c r="D312" s="197" t="s">
        <v>1002</v>
      </c>
      <c r="E312" s="202" t="s">
        <v>885</v>
      </c>
      <c r="F312" s="203" t="s">
        <v>788</v>
      </c>
      <c r="G312" s="201"/>
      <c r="H312" s="204">
        <v>-567.996</v>
      </c>
      <c r="I312" s="205"/>
      <c r="J312" s="201"/>
      <c r="K312" s="201"/>
      <c r="L312" s="206"/>
      <c r="M312" s="207"/>
      <c r="N312" s="208"/>
      <c r="O312" s="208"/>
      <c r="P312" s="208"/>
      <c r="Q312" s="208"/>
      <c r="R312" s="208"/>
      <c r="S312" s="208"/>
      <c r="T312" s="209"/>
      <c r="AT312" s="210" t="s">
        <v>1002</v>
      </c>
      <c r="AU312" s="210" t="s">
        <v>946</v>
      </c>
      <c r="AV312" s="11" t="s">
        <v>946</v>
      </c>
      <c r="AW312" s="11" t="s">
        <v>899</v>
      </c>
      <c r="AX312" s="11" t="s">
        <v>936</v>
      </c>
      <c r="AY312" s="210" t="s">
        <v>991</v>
      </c>
    </row>
    <row r="313" spans="2:51" s="12" customFormat="1" ht="13.5">
      <c r="B313" s="211"/>
      <c r="C313" s="212"/>
      <c r="D313" s="197" t="s">
        <v>1002</v>
      </c>
      <c r="E313" s="213" t="s">
        <v>885</v>
      </c>
      <c r="F313" s="214" t="s">
        <v>1004</v>
      </c>
      <c r="G313" s="212"/>
      <c r="H313" s="215">
        <v>-567.996</v>
      </c>
      <c r="I313" s="216"/>
      <c r="J313" s="212"/>
      <c r="K313" s="212"/>
      <c r="L313" s="217"/>
      <c r="M313" s="218"/>
      <c r="N313" s="219"/>
      <c r="O313" s="219"/>
      <c r="P313" s="219"/>
      <c r="Q313" s="219"/>
      <c r="R313" s="219"/>
      <c r="S313" s="219"/>
      <c r="T313" s="220"/>
      <c r="AT313" s="221" t="s">
        <v>1002</v>
      </c>
      <c r="AU313" s="221" t="s">
        <v>946</v>
      </c>
      <c r="AV313" s="12" t="s">
        <v>998</v>
      </c>
      <c r="AW313" s="12" t="s">
        <v>899</v>
      </c>
      <c r="AX313" s="12" t="s">
        <v>944</v>
      </c>
      <c r="AY313" s="221" t="s">
        <v>991</v>
      </c>
    </row>
    <row r="314" spans="2:65" s="1" customFormat="1" ht="16.5" customHeight="1">
      <c r="B314" s="39"/>
      <c r="C314" s="185" t="s">
        <v>789</v>
      </c>
      <c r="D314" s="185" t="s">
        <v>993</v>
      </c>
      <c r="E314" s="186" t="s">
        <v>790</v>
      </c>
      <c r="F314" s="187" t="s">
        <v>791</v>
      </c>
      <c r="G314" s="188" t="s">
        <v>1076</v>
      </c>
      <c r="H314" s="189">
        <v>437.64</v>
      </c>
      <c r="I314" s="190"/>
      <c r="J314" s="191">
        <f>ROUND(I314*H314,2)</f>
        <v>0</v>
      </c>
      <c r="K314" s="187" t="s">
        <v>997</v>
      </c>
      <c r="L314" s="59"/>
      <c r="M314" s="192" t="s">
        <v>885</v>
      </c>
      <c r="N314" s="193" t="s">
        <v>907</v>
      </c>
      <c r="O314" s="40"/>
      <c r="P314" s="194">
        <f>O314*H314</f>
        <v>0</v>
      </c>
      <c r="Q314" s="194">
        <v>0</v>
      </c>
      <c r="R314" s="194">
        <f>Q314*H314</f>
        <v>0</v>
      </c>
      <c r="S314" s="194">
        <v>0</v>
      </c>
      <c r="T314" s="195">
        <f>S314*H314</f>
        <v>0</v>
      </c>
      <c r="AR314" s="22" t="s">
        <v>998</v>
      </c>
      <c r="AT314" s="22" t="s">
        <v>993</v>
      </c>
      <c r="AU314" s="22" t="s">
        <v>946</v>
      </c>
      <c r="AY314" s="22" t="s">
        <v>991</v>
      </c>
      <c r="BE314" s="196">
        <f>IF(N314="základní",J314,0)</f>
        <v>0</v>
      </c>
      <c r="BF314" s="196">
        <f>IF(N314="snížená",J314,0)</f>
        <v>0</v>
      </c>
      <c r="BG314" s="196">
        <f>IF(N314="zákl. přenesená",J314,0)</f>
        <v>0</v>
      </c>
      <c r="BH314" s="196">
        <f>IF(N314="sníž. přenesená",J314,0)</f>
        <v>0</v>
      </c>
      <c r="BI314" s="196">
        <f>IF(N314="nulová",J314,0)</f>
        <v>0</v>
      </c>
      <c r="BJ314" s="22" t="s">
        <v>944</v>
      </c>
      <c r="BK314" s="196">
        <f>ROUND(I314*H314,2)</f>
        <v>0</v>
      </c>
      <c r="BL314" s="22" t="s">
        <v>998</v>
      </c>
      <c r="BM314" s="22" t="s">
        <v>792</v>
      </c>
    </row>
    <row r="315" spans="2:47" s="1" customFormat="1" ht="67.5">
      <c r="B315" s="39"/>
      <c r="C315" s="61"/>
      <c r="D315" s="197" t="s">
        <v>1000</v>
      </c>
      <c r="E315" s="61"/>
      <c r="F315" s="198" t="s">
        <v>793</v>
      </c>
      <c r="G315" s="61"/>
      <c r="H315" s="61"/>
      <c r="I315" s="156"/>
      <c r="J315" s="61"/>
      <c r="K315" s="61"/>
      <c r="L315" s="59"/>
      <c r="M315" s="199"/>
      <c r="N315" s="40"/>
      <c r="O315" s="40"/>
      <c r="P315" s="40"/>
      <c r="Q315" s="40"/>
      <c r="R315" s="40"/>
      <c r="S315" s="40"/>
      <c r="T315" s="76"/>
      <c r="AT315" s="22" t="s">
        <v>1000</v>
      </c>
      <c r="AU315" s="22" t="s">
        <v>946</v>
      </c>
    </row>
    <row r="316" spans="2:65" s="1" customFormat="1" ht="16.5" customHeight="1">
      <c r="B316" s="39"/>
      <c r="C316" s="185" t="s">
        <v>794</v>
      </c>
      <c r="D316" s="185" t="s">
        <v>993</v>
      </c>
      <c r="E316" s="186" t="s">
        <v>795</v>
      </c>
      <c r="F316" s="187" t="s">
        <v>796</v>
      </c>
      <c r="G316" s="188" t="s">
        <v>1076</v>
      </c>
      <c r="H316" s="189">
        <v>496.6</v>
      </c>
      <c r="I316" s="190"/>
      <c r="J316" s="191">
        <f>ROUND(I316*H316,2)</f>
        <v>0</v>
      </c>
      <c r="K316" s="187" t="s">
        <v>885</v>
      </c>
      <c r="L316" s="59"/>
      <c r="M316" s="192" t="s">
        <v>885</v>
      </c>
      <c r="N316" s="193" t="s">
        <v>907</v>
      </c>
      <c r="O316" s="40"/>
      <c r="P316" s="194">
        <f>O316*H316</f>
        <v>0</v>
      </c>
      <c r="Q316" s="194">
        <v>0</v>
      </c>
      <c r="R316" s="194">
        <f>Q316*H316</f>
        <v>0</v>
      </c>
      <c r="S316" s="194">
        <v>0</v>
      </c>
      <c r="T316" s="195">
        <f>S316*H316</f>
        <v>0</v>
      </c>
      <c r="AR316" s="22" t="s">
        <v>998</v>
      </c>
      <c r="AT316" s="22" t="s">
        <v>993</v>
      </c>
      <c r="AU316" s="22" t="s">
        <v>946</v>
      </c>
      <c r="AY316" s="22" t="s">
        <v>991</v>
      </c>
      <c r="BE316" s="196">
        <f>IF(N316="základní",J316,0)</f>
        <v>0</v>
      </c>
      <c r="BF316" s="196">
        <f>IF(N316="snížená",J316,0)</f>
        <v>0</v>
      </c>
      <c r="BG316" s="196">
        <f>IF(N316="zákl. přenesená",J316,0)</f>
        <v>0</v>
      </c>
      <c r="BH316" s="196">
        <f>IF(N316="sníž. přenesená",J316,0)</f>
        <v>0</v>
      </c>
      <c r="BI316" s="196">
        <f>IF(N316="nulová",J316,0)</f>
        <v>0</v>
      </c>
      <c r="BJ316" s="22" t="s">
        <v>944</v>
      </c>
      <c r="BK316" s="196">
        <f>ROUND(I316*H316,2)</f>
        <v>0</v>
      </c>
      <c r="BL316" s="22" t="s">
        <v>998</v>
      </c>
      <c r="BM316" s="22" t="s">
        <v>797</v>
      </c>
    </row>
    <row r="317" spans="2:47" s="1" customFormat="1" ht="67.5">
      <c r="B317" s="39"/>
      <c r="C317" s="61"/>
      <c r="D317" s="197" t="s">
        <v>1000</v>
      </c>
      <c r="E317" s="61"/>
      <c r="F317" s="198" t="s">
        <v>793</v>
      </c>
      <c r="G317" s="61"/>
      <c r="H317" s="61"/>
      <c r="I317" s="156"/>
      <c r="J317" s="61"/>
      <c r="K317" s="61"/>
      <c r="L317" s="59"/>
      <c r="M317" s="199"/>
      <c r="N317" s="40"/>
      <c r="O317" s="40"/>
      <c r="P317" s="40"/>
      <c r="Q317" s="40"/>
      <c r="R317" s="40"/>
      <c r="S317" s="40"/>
      <c r="T317" s="76"/>
      <c r="AT317" s="22" t="s">
        <v>1000</v>
      </c>
      <c r="AU317" s="22" t="s">
        <v>946</v>
      </c>
    </row>
    <row r="318" spans="2:65" s="1" customFormat="1" ht="25.5" customHeight="1">
      <c r="B318" s="39"/>
      <c r="C318" s="185" t="s">
        <v>798</v>
      </c>
      <c r="D318" s="185" t="s">
        <v>993</v>
      </c>
      <c r="E318" s="186" t="s">
        <v>799</v>
      </c>
      <c r="F318" s="187" t="s">
        <v>800</v>
      </c>
      <c r="G318" s="188" t="s">
        <v>1076</v>
      </c>
      <c r="H318" s="189">
        <v>767.52</v>
      </c>
      <c r="I318" s="190"/>
      <c r="J318" s="191">
        <f>ROUND(I318*H318,2)</f>
        <v>0</v>
      </c>
      <c r="K318" s="187" t="s">
        <v>997</v>
      </c>
      <c r="L318" s="59"/>
      <c r="M318" s="192" t="s">
        <v>885</v>
      </c>
      <c r="N318" s="193" t="s">
        <v>907</v>
      </c>
      <c r="O318" s="40"/>
      <c r="P318" s="194">
        <f>O318*H318</f>
        <v>0</v>
      </c>
      <c r="Q318" s="194">
        <v>0</v>
      </c>
      <c r="R318" s="194">
        <f>Q318*H318</f>
        <v>0</v>
      </c>
      <c r="S318" s="194">
        <v>0</v>
      </c>
      <c r="T318" s="195">
        <f>S318*H318</f>
        <v>0</v>
      </c>
      <c r="AR318" s="22" t="s">
        <v>998</v>
      </c>
      <c r="AT318" s="22" t="s">
        <v>993</v>
      </c>
      <c r="AU318" s="22" t="s">
        <v>946</v>
      </c>
      <c r="AY318" s="22" t="s">
        <v>991</v>
      </c>
      <c r="BE318" s="196">
        <f>IF(N318="základní",J318,0)</f>
        <v>0</v>
      </c>
      <c r="BF318" s="196">
        <f>IF(N318="snížená",J318,0)</f>
        <v>0</v>
      </c>
      <c r="BG318" s="196">
        <f>IF(N318="zákl. přenesená",J318,0)</f>
        <v>0</v>
      </c>
      <c r="BH318" s="196">
        <f>IF(N318="sníž. přenesená",J318,0)</f>
        <v>0</v>
      </c>
      <c r="BI318" s="196">
        <f>IF(N318="nulová",J318,0)</f>
        <v>0</v>
      </c>
      <c r="BJ318" s="22" t="s">
        <v>944</v>
      </c>
      <c r="BK318" s="196">
        <f>ROUND(I318*H318,2)</f>
        <v>0</v>
      </c>
      <c r="BL318" s="22" t="s">
        <v>998</v>
      </c>
      <c r="BM318" s="22" t="s">
        <v>801</v>
      </c>
    </row>
    <row r="319" spans="2:47" s="1" customFormat="1" ht="67.5">
      <c r="B319" s="39"/>
      <c r="C319" s="61"/>
      <c r="D319" s="197" t="s">
        <v>1000</v>
      </c>
      <c r="E319" s="61"/>
      <c r="F319" s="198" t="s">
        <v>793</v>
      </c>
      <c r="G319" s="61"/>
      <c r="H319" s="61"/>
      <c r="I319" s="156"/>
      <c r="J319" s="61"/>
      <c r="K319" s="61"/>
      <c r="L319" s="59"/>
      <c r="M319" s="199"/>
      <c r="N319" s="40"/>
      <c r="O319" s="40"/>
      <c r="P319" s="40"/>
      <c r="Q319" s="40"/>
      <c r="R319" s="40"/>
      <c r="S319" s="40"/>
      <c r="T319" s="76"/>
      <c r="AT319" s="22" t="s">
        <v>1000</v>
      </c>
      <c r="AU319" s="22" t="s">
        <v>946</v>
      </c>
    </row>
    <row r="320" spans="2:65" s="1" customFormat="1" ht="16.5" customHeight="1">
      <c r="B320" s="39"/>
      <c r="C320" s="185" t="s">
        <v>802</v>
      </c>
      <c r="D320" s="185" t="s">
        <v>993</v>
      </c>
      <c r="E320" s="186" t="s">
        <v>803</v>
      </c>
      <c r="F320" s="187" t="s">
        <v>804</v>
      </c>
      <c r="G320" s="188" t="s">
        <v>1076</v>
      </c>
      <c r="H320" s="189">
        <v>10.13</v>
      </c>
      <c r="I320" s="190"/>
      <c r="J320" s="191">
        <f>ROUND(I320*H320,2)</f>
        <v>0</v>
      </c>
      <c r="K320" s="187" t="s">
        <v>885</v>
      </c>
      <c r="L320" s="59"/>
      <c r="M320" s="192" t="s">
        <v>885</v>
      </c>
      <c r="N320" s="193" t="s">
        <v>907</v>
      </c>
      <c r="O320" s="40"/>
      <c r="P320" s="194">
        <f>O320*H320</f>
        <v>0</v>
      </c>
      <c r="Q320" s="194">
        <v>0</v>
      </c>
      <c r="R320" s="194">
        <f>Q320*H320</f>
        <v>0</v>
      </c>
      <c r="S320" s="194">
        <v>0</v>
      </c>
      <c r="T320" s="195">
        <f>S320*H320</f>
        <v>0</v>
      </c>
      <c r="AR320" s="22" t="s">
        <v>998</v>
      </c>
      <c r="AT320" s="22" t="s">
        <v>993</v>
      </c>
      <c r="AU320" s="22" t="s">
        <v>946</v>
      </c>
      <c r="AY320" s="22" t="s">
        <v>991</v>
      </c>
      <c r="BE320" s="196">
        <f>IF(N320="základní",J320,0)</f>
        <v>0</v>
      </c>
      <c r="BF320" s="196">
        <f>IF(N320="snížená",J320,0)</f>
        <v>0</v>
      </c>
      <c r="BG320" s="196">
        <f>IF(N320="zákl. přenesená",J320,0)</f>
        <v>0</v>
      </c>
      <c r="BH320" s="196">
        <f>IF(N320="sníž. přenesená",J320,0)</f>
        <v>0</v>
      </c>
      <c r="BI320" s="196">
        <f>IF(N320="nulová",J320,0)</f>
        <v>0</v>
      </c>
      <c r="BJ320" s="22" t="s">
        <v>944</v>
      </c>
      <c r="BK320" s="196">
        <f>ROUND(I320*H320,2)</f>
        <v>0</v>
      </c>
      <c r="BL320" s="22" t="s">
        <v>998</v>
      </c>
      <c r="BM320" s="22" t="s">
        <v>805</v>
      </c>
    </row>
    <row r="321" spans="2:63" s="10" customFormat="1" ht="29.25" customHeight="1">
      <c r="B321" s="169"/>
      <c r="C321" s="170"/>
      <c r="D321" s="171" t="s">
        <v>935</v>
      </c>
      <c r="E321" s="183" t="s">
        <v>806</v>
      </c>
      <c r="F321" s="183" t="s">
        <v>807</v>
      </c>
      <c r="G321" s="170"/>
      <c r="H321" s="170"/>
      <c r="I321" s="173"/>
      <c r="J321" s="184">
        <f>BK321</f>
        <v>0</v>
      </c>
      <c r="K321" s="170"/>
      <c r="L321" s="175"/>
      <c r="M321" s="176"/>
      <c r="N321" s="177"/>
      <c r="O321" s="177"/>
      <c r="P321" s="178">
        <f>SUM(P322:P323)</f>
        <v>0</v>
      </c>
      <c r="Q321" s="177"/>
      <c r="R321" s="178">
        <f>SUM(R322:R323)</f>
        <v>0</v>
      </c>
      <c r="S321" s="177"/>
      <c r="T321" s="179">
        <f>SUM(T322:T323)</f>
        <v>0</v>
      </c>
      <c r="AR321" s="180" t="s">
        <v>944</v>
      </c>
      <c r="AT321" s="181" t="s">
        <v>935</v>
      </c>
      <c r="AU321" s="181" t="s">
        <v>944</v>
      </c>
      <c r="AY321" s="180" t="s">
        <v>991</v>
      </c>
      <c r="BK321" s="182">
        <f>SUM(BK322:BK323)</f>
        <v>0</v>
      </c>
    </row>
    <row r="322" spans="2:65" s="1" customFormat="1" ht="25.5" customHeight="1">
      <c r="B322" s="39"/>
      <c r="C322" s="185" t="s">
        <v>808</v>
      </c>
      <c r="D322" s="185" t="s">
        <v>993</v>
      </c>
      <c r="E322" s="186" t="s">
        <v>809</v>
      </c>
      <c r="F322" s="187" t="s">
        <v>810</v>
      </c>
      <c r="G322" s="188" t="s">
        <v>1076</v>
      </c>
      <c r="H322" s="189">
        <v>918.296</v>
      </c>
      <c r="I322" s="190"/>
      <c r="J322" s="191">
        <f>ROUND(I322*H322,2)</f>
        <v>0</v>
      </c>
      <c r="K322" s="187" t="s">
        <v>997</v>
      </c>
      <c r="L322" s="59"/>
      <c r="M322" s="192" t="s">
        <v>885</v>
      </c>
      <c r="N322" s="193" t="s">
        <v>907</v>
      </c>
      <c r="O322" s="40"/>
      <c r="P322" s="194">
        <f>O322*H322</f>
        <v>0</v>
      </c>
      <c r="Q322" s="194">
        <v>0</v>
      </c>
      <c r="R322" s="194">
        <f>Q322*H322</f>
        <v>0</v>
      </c>
      <c r="S322" s="194">
        <v>0</v>
      </c>
      <c r="T322" s="195">
        <f>S322*H322</f>
        <v>0</v>
      </c>
      <c r="AR322" s="22" t="s">
        <v>998</v>
      </c>
      <c r="AT322" s="22" t="s">
        <v>993</v>
      </c>
      <c r="AU322" s="22" t="s">
        <v>946</v>
      </c>
      <c r="AY322" s="22" t="s">
        <v>991</v>
      </c>
      <c r="BE322" s="196">
        <f>IF(N322="základní",J322,0)</f>
        <v>0</v>
      </c>
      <c r="BF322" s="196">
        <f>IF(N322="snížená",J322,0)</f>
        <v>0</v>
      </c>
      <c r="BG322" s="196">
        <f>IF(N322="zákl. přenesená",J322,0)</f>
        <v>0</v>
      </c>
      <c r="BH322" s="196">
        <f>IF(N322="sníž. přenesená",J322,0)</f>
        <v>0</v>
      </c>
      <c r="BI322" s="196">
        <f>IF(N322="nulová",J322,0)</f>
        <v>0</v>
      </c>
      <c r="BJ322" s="22" t="s">
        <v>944</v>
      </c>
      <c r="BK322" s="196">
        <f>ROUND(I322*H322,2)</f>
        <v>0</v>
      </c>
      <c r="BL322" s="22" t="s">
        <v>998</v>
      </c>
      <c r="BM322" s="22" t="s">
        <v>811</v>
      </c>
    </row>
    <row r="323" spans="2:47" s="1" customFormat="1" ht="27">
      <c r="B323" s="39"/>
      <c r="C323" s="61"/>
      <c r="D323" s="197" t="s">
        <v>1000</v>
      </c>
      <c r="E323" s="61"/>
      <c r="F323" s="198" t="s">
        <v>812</v>
      </c>
      <c r="G323" s="61"/>
      <c r="H323" s="61"/>
      <c r="I323" s="156"/>
      <c r="J323" s="61"/>
      <c r="K323" s="61"/>
      <c r="L323" s="59"/>
      <c r="M323" s="199"/>
      <c r="N323" s="40"/>
      <c r="O323" s="40"/>
      <c r="P323" s="40"/>
      <c r="Q323" s="40"/>
      <c r="R323" s="40"/>
      <c r="S323" s="40"/>
      <c r="T323" s="76"/>
      <c r="AT323" s="22" t="s">
        <v>1000</v>
      </c>
      <c r="AU323" s="22" t="s">
        <v>946</v>
      </c>
    </row>
    <row r="324" spans="2:63" s="10" customFormat="1" ht="36.75" customHeight="1">
      <c r="B324" s="169"/>
      <c r="C324" s="170"/>
      <c r="D324" s="171" t="s">
        <v>935</v>
      </c>
      <c r="E324" s="172" t="s">
        <v>813</v>
      </c>
      <c r="F324" s="172" t="s">
        <v>814</v>
      </c>
      <c r="G324" s="170"/>
      <c r="H324" s="170"/>
      <c r="I324" s="173"/>
      <c r="J324" s="174">
        <f>BK324</f>
        <v>0</v>
      </c>
      <c r="K324" s="170"/>
      <c r="L324" s="175"/>
      <c r="M324" s="176"/>
      <c r="N324" s="177"/>
      <c r="O324" s="177"/>
      <c r="P324" s="178">
        <f>P325</f>
        <v>0</v>
      </c>
      <c r="Q324" s="177"/>
      <c r="R324" s="178">
        <f>R325</f>
        <v>0.151892</v>
      </c>
      <c r="S324" s="177"/>
      <c r="T324" s="179">
        <f>T325</f>
        <v>0</v>
      </c>
      <c r="AR324" s="180" t="s">
        <v>946</v>
      </c>
      <c r="AT324" s="181" t="s">
        <v>935</v>
      </c>
      <c r="AU324" s="181" t="s">
        <v>936</v>
      </c>
      <c r="AY324" s="180" t="s">
        <v>991</v>
      </c>
      <c r="BK324" s="182">
        <f>BK325</f>
        <v>0</v>
      </c>
    </row>
    <row r="325" spans="2:63" s="10" customFormat="1" ht="19.5" customHeight="1">
      <c r="B325" s="169"/>
      <c r="C325" s="170"/>
      <c r="D325" s="171" t="s">
        <v>935</v>
      </c>
      <c r="E325" s="183" t="s">
        <v>815</v>
      </c>
      <c r="F325" s="183" t="s">
        <v>816</v>
      </c>
      <c r="G325" s="170"/>
      <c r="H325" s="170"/>
      <c r="I325" s="173"/>
      <c r="J325" s="184">
        <f>BK325</f>
        <v>0</v>
      </c>
      <c r="K325" s="170"/>
      <c r="L325" s="175"/>
      <c r="M325" s="176"/>
      <c r="N325" s="177"/>
      <c r="O325" s="177"/>
      <c r="P325" s="178">
        <f>SUM(P326:P332)</f>
        <v>0</v>
      </c>
      <c r="Q325" s="177"/>
      <c r="R325" s="178">
        <f>SUM(R326:R332)</f>
        <v>0.151892</v>
      </c>
      <c r="S325" s="177"/>
      <c r="T325" s="179">
        <f>SUM(T326:T332)</f>
        <v>0</v>
      </c>
      <c r="AR325" s="180" t="s">
        <v>946</v>
      </c>
      <c r="AT325" s="181" t="s">
        <v>935</v>
      </c>
      <c r="AU325" s="181" t="s">
        <v>944</v>
      </c>
      <c r="AY325" s="180" t="s">
        <v>991</v>
      </c>
      <c r="BK325" s="182">
        <f>SUM(BK326:BK332)</f>
        <v>0</v>
      </c>
    </row>
    <row r="326" spans="2:65" s="1" customFormat="1" ht="25.5" customHeight="1">
      <c r="B326" s="39"/>
      <c r="C326" s="185" t="s">
        <v>817</v>
      </c>
      <c r="D326" s="185" t="s">
        <v>993</v>
      </c>
      <c r="E326" s="186" t="s">
        <v>818</v>
      </c>
      <c r="F326" s="187" t="s">
        <v>819</v>
      </c>
      <c r="G326" s="188" t="s">
        <v>1007</v>
      </c>
      <c r="H326" s="189">
        <v>52</v>
      </c>
      <c r="I326" s="190"/>
      <c r="J326" s="191">
        <f>ROUND(I326*H326,2)</f>
        <v>0</v>
      </c>
      <c r="K326" s="187" t="s">
        <v>997</v>
      </c>
      <c r="L326" s="59"/>
      <c r="M326" s="192" t="s">
        <v>885</v>
      </c>
      <c r="N326" s="193" t="s">
        <v>907</v>
      </c>
      <c r="O326" s="40"/>
      <c r="P326" s="194">
        <f>O326*H326</f>
        <v>0</v>
      </c>
      <c r="Q326" s="194">
        <v>0</v>
      </c>
      <c r="R326" s="194">
        <f>Q326*H326</f>
        <v>0</v>
      </c>
      <c r="S326" s="194">
        <v>0</v>
      </c>
      <c r="T326" s="195">
        <f>S326*H326</f>
        <v>0</v>
      </c>
      <c r="AR326" s="22" t="s">
        <v>1072</v>
      </c>
      <c r="AT326" s="22" t="s">
        <v>993</v>
      </c>
      <c r="AU326" s="22" t="s">
        <v>946</v>
      </c>
      <c r="AY326" s="22" t="s">
        <v>991</v>
      </c>
      <c r="BE326" s="196">
        <f>IF(N326="základní",J326,0)</f>
        <v>0</v>
      </c>
      <c r="BF326" s="196">
        <f>IF(N326="snížená",J326,0)</f>
        <v>0</v>
      </c>
      <c r="BG326" s="196">
        <f>IF(N326="zákl. přenesená",J326,0)</f>
        <v>0</v>
      </c>
      <c r="BH326" s="196">
        <f>IF(N326="sníž. přenesená",J326,0)</f>
        <v>0</v>
      </c>
      <c r="BI326" s="196">
        <f>IF(N326="nulová",J326,0)</f>
        <v>0</v>
      </c>
      <c r="BJ326" s="22" t="s">
        <v>944</v>
      </c>
      <c r="BK326" s="196">
        <f>ROUND(I326*H326,2)</f>
        <v>0</v>
      </c>
      <c r="BL326" s="22" t="s">
        <v>1072</v>
      </c>
      <c r="BM326" s="22" t="s">
        <v>820</v>
      </c>
    </row>
    <row r="327" spans="2:47" s="1" customFormat="1" ht="40.5">
      <c r="B327" s="39"/>
      <c r="C327" s="61"/>
      <c r="D327" s="197" t="s">
        <v>1000</v>
      </c>
      <c r="E327" s="61"/>
      <c r="F327" s="198" t="s">
        <v>821</v>
      </c>
      <c r="G327" s="61"/>
      <c r="H327" s="61"/>
      <c r="I327" s="156"/>
      <c r="J327" s="61"/>
      <c r="K327" s="61"/>
      <c r="L327" s="59"/>
      <c r="M327" s="199"/>
      <c r="N327" s="40"/>
      <c r="O327" s="40"/>
      <c r="P327" s="40"/>
      <c r="Q327" s="40"/>
      <c r="R327" s="40"/>
      <c r="S327" s="40"/>
      <c r="T327" s="76"/>
      <c r="AT327" s="22" t="s">
        <v>1000</v>
      </c>
      <c r="AU327" s="22" t="s">
        <v>946</v>
      </c>
    </row>
    <row r="328" spans="2:65" s="1" customFormat="1" ht="16.5" customHeight="1">
      <c r="B328" s="39"/>
      <c r="C328" s="222" t="s">
        <v>822</v>
      </c>
      <c r="D328" s="222" t="s">
        <v>1073</v>
      </c>
      <c r="E328" s="223" t="s">
        <v>823</v>
      </c>
      <c r="F328" s="224" t="s">
        <v>824</v>
      </c>
      <c r="G328" s="225" t="s">
        <v>1007</v>
      </c>
      <c r="H328" s="226">
        <v>59.8</v>
      </c>
      <c r="I328" s="227"/>
      <c r="J328" s="228">
        <f>ROUND(I328*H328,2)</f>
        <v>0</v>
      </c>
      <c r="K328" s="224" t="s">
        <v>997</v>
      </c>
      <c r="L328" s="229"/>
      <c r="M328" s="230" t="s">
        <v>885</v>
      </c>
      <c r="N328" s="231" t="s">
        <v>907</v>
      </c>
      <c r="O328" s="40"/>
      <c r="P328" s="194">
        <f>O328*H328</f>
        <v>0</v>
      </c>
      <c r="Q328" s="194">
        <v>0.00254</v>
      </c>
      <c r="R328" s="194">
        <f>Q328*H328</f>
        <v>0.151892</v>
      </c>
      <c r="S328" s="194">
        <v>0</v>
      </c>
      <c r="T328" s="195">
        <f>S328*H328</f>
        <v>0</v>
      </c>
      <c r="AR328" s="22" t="s">
        <v>540</v>
      </c>
      <c r="AT328" s="22" t="s">
        <v>1073</v>
      </c>
      <c r="AU328" s="22" t="s">
        <v>946</v>
      </c>
      <c r="AY328" s="22" t="s">
        <v>991</v>
      </c>
      <c r="BE328" s="196">
        <f>IF(N328="základní",J328,0)</f>
        <v>0</v>
      </c>
      <c r="BF328" s="196">
        <f>IF(N328="snížená",J328,0)</f>
        <v>0</v>
      </c>
      <c r="BG328" s="196">
        <f>IF(N328="zákl. přenesená",J328,0)</f>
        <v>0</v>
      </c>
      <c r="BH328" s="196">
        <f>IF(N328="sníž. přenesená",J328,0)</f>
        <v>0</v>
      </c>
      <c r="BI328" s="196">
        <f>IF(N328="nulová",J328,0)</f>
        <v>0</v>
      </c>
      <c r="BJ328" s="22" t="s">
        <v>944</v>
      </c>
      <c r="BK328" s="196">
        <f>ROUND(I328*H328,2)</f>
        <v>0</v>
      </c>
      <c r="BL328" s="22" t="s">
        <v>1072</v>
      </c>
      <c r="BM328" s="22" t="s">
        <v>825</v>
      </c>
    </row>
    <row r="329" spans="2:51" s="11" customFormat="1" ht="13.5">
      <c r="B329" s="200"/>
      <c r="C329" s="201"/>
      <c r="D329" s="197" t="s">
        <v>1002</v>
      </c>
      <c r="E329" s="202" t="s">
        <v>885</v>
      </c>
      <c r="F329" s="203" t="s">
        <v>826</v>
      </c>
      <c r="G329" s="201"/>
      <c r="H329" s="204">
        <v>59.8</v>
      </c>
      <c r="I329" s="205"/>
      <c r="J329" s="201"/>
      <c r="K329" s="201"/>
      <c r="L329" s="206"/>
      <c r="M329" s="207"/>
      <c r="N329" s="208"/>
      <c r="O329" s="208"/>
      <c r="P329" s="208"/>
      <c r="Q329" s="208"/>
      <c r="R329" s="208"/>
      <c r="S329" s="208"/>
      <c r="T329" s="209"/>
      <c r="AT329" s="210" t="s">
        <v>1002</v>
      </c>
      <c r="AU329" s="210" t="s">
        <v>946</v>
      </c>
      <c r="AV329" s="11" t="s">
        <v>946</v>
      </c>
      <c r="AW329" s="11" t="s">
        <v>899</v>
      </c>
      <c r="AX329" s="11" t="s">
        <v>936</v>
      </c>
      <c r="AY329" s="210" t="s">
        <v>991</v>
      </c>
    </row>
    <row r="330" spans="2:51" s="12" customFormat="1" ht="13.5">
      <c r="B330" s="211"/>
      <c r="C330" s="212"/>
      <c r="D330" s="197" t="s">
        <v>1002</v>
      </c>
      <c r="E330" s="213" t="s">
        <v>885</v>
      </c>
      <c r="F330" s="214" t="s">
        <v>1004</v>
      </c>
      <c r="G330" s="212"/>
      <c r="H330" s="215">
        <v>59.8</v>
      </c>
      <c r="I330" s="216"/>
      <c r="J330" s="212"/>
      <c r="K330" s="212"/>
      <c r="L330" s="217"/>
      <c r="M330" s="218"/>
      <c r="N330" s="219"/>
      <c r="O330" s="219"/>
      <c r="P330" s="219"/>
      <c r="Q330" s="219"/>
      <c r="R330" s="219"/>
      <c r="S330" s="219"/>
      <c r="T330" s="220"/>
      <c r="AT330" s="221" t="s">
        <v>1002</v>
      </c>
      <c r="AU330" s="221" t="s">
        <v>946</v>
      </c>
      <c r="AV330" s="12" t="s">
        <v>998</v>
      </c>
      <c r="AW330" s="12" t="s">
        <v>899</v>
      </c>
      <c r="AX330" s="12" t="s">
        <v>944</v>
      </c>
      <c r="AY330" s="221" t="s">
        <v>991</v>
      </c>
    </row>
    <row r="331" spans="2:65" s="1" customFormat="1" ht="38.25" customHeight="1">
      <c r="B331" s="39"/>
      <c r="C331" s="185" t="s">
        <v>827</v>
      </c>
      <c r="D331" s="185" t="s">
        <v>993</v>
      </c>
      <c r="E331" s="186" t="s">
        <v>828</v>
      </c>
      <c r="F331" s="187" t="s">
        <v>829</v>
      </c>
      <c r="G331" s="188" t="s">
        <v>830</v>
      </c>
      <c r="H331" s="232"/>
      <c r="I331" s="190"/>
      <c r="J331" s="191">
        <f>ROUND(I331*H331,2)</f>
        <v>0</v>
      </c>
      <c r="K331" s="187" t="s">
        <v>997</v>
      </c>
      <c r="L331" s="59"/>
      <c r="M331" s="192" t="s">
        <v>885</v>
      </c>
      <c r="N331" s="193" t="s">
        <v>907</v>
      </c>
      <c r="O331" s="40"/>
      <c r="P331" s="194">
        <f>O331*H331</f>
        <v>0</v>
      </c>
      <c r="Q331" s="194">
        <v>0</v>
      </c>
      <c r="R331" s="194">
        <f>Q331*H331</f>
        <v>0</v>
      </c>
      <c r="S331" s="194">
        <v>0</v>
      </c>
      <c r="T331" s="195">
        <f>S331*H331</f>
        <v>0</v>
      </c>
      <c r="AR331" s="22" t="s">
        <v>1072</v>
      </c>
      <c r="AT331" s="22" t="s">
        <v>993</v>
      </c>
      <c r="AU331" s="22" t="s">
        <v>946</v>
      </c>
      <c r="AY331" s="22" t="s">
        <v>991</v>
      </c>
      <c r="BE331" s="196">
        <f>IF(N331="základní",J331,0)</f>
        <v>0</v>
      </c>
      <c r="BF331" s="196">
        <f>IF(N331="snížená",J331,0)</f>
        <v>0</v>
      </c>
      <c r="BG331" s="196">
        <f>IF(N331="zákl. přenesená",J331,0)</f>
        <v>0</v>
      </c>
      <c r="BH331" s="196">
        <f>IF(N331="sníž. přenesená",J331,0)</f>
        <v>0</v>
      </c>
      <c r="BI331" s="196">
        <f>IF(N331="nulová",J331,0)</f>
        <v>0</v>
      </c>
      <c r="BJ331" s="22" t="s">
        <v>944</v>
      </c>
      <c r="BK331" s="196">
        <f>ROUND(I331*H331,2)</f>
        <v>0</v>
      </c>
      <c r="BL331" s="22" t="s">
        <v>1072</v>
      </c>
      <c r="BM331" s="22" t="s">
        <v>831</v>
      </c>
    </row>
    <row r="332" spans="2:47" s="1" customFormat="1" ht="121.5">
      <c r="B332" s="39"/>
      <c r="C332" s="61"/>
      <c r="D332" s="197" t="s">
        <v>1000</v>
      </c>
      <c r="E332" s="61"/>
      <c r="F332" s="198" t="s">
        <v>832</v>
      </c>
      <c r="G332" s="61"/>
      <c r="H332" s="61"/>
      <c r="I332" s="156"/>
      <c r="J332" s="61"/>
      <c r="K332" s="61"/>
      <c r="L332" s="59"/>
      <c r="M332" s="233"/>
      <c r="N332" s="234"/>
      <c r="O332" s="234"/>
      <c r="P332" s="234"/>
      <c r="Q332" s="234"/>
      <c r="R332" s="234"/>
      <c r="S332" s="234"/>
      <c r="T332" s="235"/>
      <c r="AT332" s="22" t="s">
        <v>1000</v>
      </c>
      <c r="AU332" s="22" t="s">
        <v>946</v>
      </c>
    </row>
    <row r="333" spans="2:12" s="1" customFormat="1" ht="6.75" customHeight="1">
      <c r="B333" s="54"/>
      <c r="C333" s="55"/>
      <c r="D333" s="55"/>
      <c r="E333" s="55"/>
      <c r="F333" s="55"/>
      <c r="G333" s="55"/>
      <c r="H333" s="55"/>
      <c r="I333" s="133"/>
      <c r="J333" s="55"/>
      <c r="K333" s="55"/>
      <c r="L333" s="59"/>
    </row>
  </sheetData>
  <sheetProtection password="CC35" sheet="1" objects="1" scenarios="1" formatColumns="0" formatRows="0" autoFilter="0"/>
  <autoFilter ref="C84:K332"/>
  <mergeCells count="10">
    <mergeCell ref="E77:H77"/>
    <mergeCell ref="G1:H1"/>
    <mergeCell ref="E45:H45"/>
    <mergeCell ref="E47:H47"/>
    <mergeCell ref="L2:V2"/>
    <mergeCell ref="E7:H7"/>
    <mergeCell ref="E9:H9"/>
    <mergeCell ref="E24:H24"/>
    <mergeCell ref="J51:J52"/>
    <mergeCell ref="E75:H75"/>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R22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09"/>
      <c r="C1" s="109"/>
      <c r="D1" s="110" t="s">
        <v>865</v>
      </c>
      <c r="E1" s="109"/>
      <c r="F1" s="111" t="s">
        <v>953</v>
      </c>
      <c r="G1" s="363" t="s">
        <v>954</v>
      </c>
      <c r="H1" s="363"/>
      <c r="I1" s="112"/>
      <c r="J1" s="111" t="s">
        <v>955</v>
      </c>
      <c r="K1" s="110" t="s">
        <v>956</v>
      </c>
      <c r="L1" s="111" t="s">
        <v>957</v>
      </c>
      <c r="M1" s="111"/>
      <c r="N1" s="111"/>
      <c r="O1" s="111"/>
      <c r="P1" s="111"/>
      <c r="Q1" s="111"/>
      <c r="R1" s="111"/>
      <c r="S1" s="111"/>
      <c r="T1" s="111"/>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75" customHeight="1">
      <c r="L2" s="352"/>
      <c r="M2" s="352"/>
      <c r="N2" s="352"/>
      <c r="O2" s="352"/>
      <c r="P2" s="352"/>
      <c r="Q2" s="352"/>
      <c r="R2" s="352"/>
      <c r="S2" s="352"/>
      <c r="T2" s="352"/>
      <c r="U2" s="352"/>
      <c r="V2" s="352"/>
      <c r="AT2" s="22" t="s">
        <v>949</v>
      </c>
    </row>
    <row r="3" spans="2:46" ht="6.75" customHeight="1">
      <c r="B3" s="23"/>
      <c r="C3" s="24"/>
      <c r="D3" s="24"/>
      <c r="E3" s="24"/>
      <c r="F3" s="24"/>
      <c r="G3" s="24"/>
      <c r="H3" s="24"/>
      <c r="I3" s="113"/>
      <c r="J3" s="24"/>
      <c r="K3" s="25"/>
      <c r="AT3" s="22" t="s">
        <v>946</v>
      </c>
    </row>
    <row r="4" spans="2:46" ht="36.75" customHeight="1">
      <c r="B4" s="26"/>
      <c r="C4" s="27"/>
      <c r="D4" s="28" t="s">
        <v>958</v>
      </c>
      <c r="E4" s="27"/>
      <c r="F4" s="27"/>
      <c r="G4" s="27"/>
      <c r="H4" s="27"/>
      <c r="I4" s="114"/>
      <c r="J4" s="27"/>
      <c r="K4" s="29"/>
      <c r="M4" s="30" t="s">
        <v>876</v>
      </c>
      <c r="AT4" s="22" t="s">
        <v>870</v>
      </c>
    </row>
    <row r="5" spans="2:11" ht="6.75" customHeight="1">
      <c r="B5" s="26"/>
      <c r="C5" s="27"/>
      <c r="D5" s="27"/>
      <c r="E5" s="27"/>
      <c r="F5" s="27"/>
      <c r="G5" s="27"/>
      <c r="H5" s="27"/>
      <c r="I5" s="114"/>
      <c r="J5" s="27"/>
      <c r="K5" s="29"/>
    </row>
    <row r="6" spans="2:11" ht="15">
      <c r="B6" s="26"/>
      <c r="C6" s="27"/>
      <c r="D6" s="35" t="s">
        <v>882</v>
      </c>
      <c r="E6" s="27"/>
      <c r="F6" s="27"/>
      <c r="G6" s="27"/>
      <c r="H6" s="27"/>
      <c r="I6" s="114"/>
      <c r="J6" s="27"/>
      <c r="K6" s="29"/>
    </row>
    <row r="7" spans="2:11" ht="16.5" customHeight="1">
      <c r="B7" s="26"/>
      <c r="C7" s="27"/>
      <c r="D7" s="27"/>
      <c r="E7" s="355" t="str">
        <f>'Rekapitulace stavby'!K6</f>
        <v>Cafourkova - Praha 8</v>
      </c>
      <c r="F7" s="356"/>
      <c r="G7" s="356"/>
      <c r="H7" s="356"/>
      <c r="I7" s="114"/>
      <c r="J7" s="27"/>
      <c r="K7" s="29"/>
    </row>
    <row r="8" spans="2:11" s="1" customFormat="1" ht="15">
      <c r="B8" s="39"/>
      <c r="C8" s="40"/>
      <c r="D8" s="35" t="s">
        <v>959</v>
      </c>
      <c r="E8" s="40"/>
      <c r="F8" s="40"/>
      <c r="G8" s="40"/>
      <c r="H8" s="40"/>
      <c r="I8" s="115"/>
      <c r="J8" s="40"/>
      <c r="K8" s="43"/>
    </row>
    <row r="9" spans="2:11" s="1" customFormat="1" ht="36.75" customHeight="1">
      <c r="B9" s="39"/>
      <c r="C9" s="40"/>
      <c r="D9" s="40"/>
      <c r="E9" s="357" t="s">
        <v>833</v>
      </c>
      <c r="F9" s="358"/>
      <c r="G9" s="358"/>
      <c r="H9" s="358"/>
      <c r="I9" s="115"/>
      <c r="J9" s="40"/>
      <c r="K9" s="43"/>
    </row>
    <row r="10" spans="2:11" s="1" customFormat="1" ht="13.5">
      <c r="B10" s="39"/>
      <c r="C10" s="40"/>
      <c r="D10" s="40"/>
      <c r="E10" s="40"/>
      <c r="F10" s="40"/>
      <c r="G10" s="40"/>
      <c r="H10" s="40"/>
      <c r="I10" s="115"/>
      <c r="J10" s="40"/>
      <c r="K10" s="43"/>
    </row>
    <row r="11" spans="2:11" s="1" customFormat="1" ht="14.25" customHeight="1">
      <c r="B11" s="39"/>
      <c r="C11" s="40"/>
      <c r="D11" s="35" t="s">
        <v>884</v>
      </c>
      <c r="E11" s="40"/>
      <c r="F11" s="33" t="s">
        <v>885</v>
      </c>
      <c r="G11" s="40"/>
      <c r="H11" s="40"/>
      <c r="I11" s="116" t="s">
        <v>886</v>
      </c>
      <c r="J11" s="33" t="s">
        <v>885</v>
      </c>
      <c r="K11" s="43"/>
    </row>
    <row r="12" spans="2:11" s="1" customFormat="1" ht="14.25" customHeight="1">
      <c r="B12" s="39"/>
      <c r="C12" s="40"/>
      <c r="D12" s="35" t="s">
        <v>887</v>
      </c>
      <c r="E12" s="40"/>
      <c r="F12" s="33" t="s">
        <v>888</v>
      </c>
      <c r="G12" s="40"/>
      <c r="H12" s="40"/>
      <c r="I12" s="116" t="s">
        <v>889</v>
      </c>
      <c r="J12" s="117" t="str">
        <f>'Rekapitulace stavby'!AN8</f>
        <v>16. 11. 2017</v>
      </c>
      <c r="K12" s="43"/>
    </row>
    <row r="13" spans="2:11" s="1" customFormat="1" ht="10.5" customHeight="1">
      <c r="B13" s="39"/>
      <c r="C13" s="40"/>
      <c r="D13" s="40"/>
      <c r="E13" s="40"/>
      <c r="F13" s="40"/>
      <c r="G13" s="40"/>
      <c r="H13" s="40"/>
      <c r="I13" s="115"/>
      <c r="J13" s="40"/>
      <c r="K13" s="43"/>
    </row>
    <row r="14" spans="2:11" s="1" customFormat="1" ht="14.25" customHeight="1">
      <c r="B14" s="39"/>
      <c r="C14" s="40"/>
      <c r="D14" s="35" t="s">
        <v>891</v>
      </c>
      <c r="E14" s="40"/>
      <c r="F14" s="40"/>
      <c r="G14" s="40"/>
      <c r="H14" s="40"/>
      <c r="I14" s="116" t="s">
        <v>892</v>
      </c>
      <c r="J14" s="33" t="s">
        <v>885</v>
      </c>
      <c r="K14" s="43"/>
    </row>
    <row r="15" spans="2:11" s="1" customFormat="1" ht="18" customHeight="1">
      <c r="B15" s="39"/>
      <c r="C15" s="40"/>
      <c r="D15" s="40"/>
      <c r="E15" s="33" t="s">
        <v>893</v>
      </c>
      <c r="F15" s="40"/>
      <c r="G15" s="40"/>
      <c r="H15" s="40"/>
      <c r="I15" s="116" t="s">
        <v>894</v>
      </c>
      <c r="J15" s="33" t="s">
        <v>885</v>
      </c>
      <c r="K15" s="43"/>
    </row>
    <row r="16" spans="2:11" s="1" customFormat="1" ht="6.75" customHeight="1">
      <c r="B16" s="39"/>
      <c r="C16" s="40"/>
      <c r="D16" s="40"/>
      <c r="E16" s="40"/>
      <c r="F16" s="40"/>
      <c r="G16" s="40"/>
      <c r="H16" s="40"/>
      <c r="I16" s="115"/>
      <c r="J16" s="40"/>
      <c r="K16" s="43"/>
    </row>
    <row r="17" spans="2:11" s="1" customFormat="1" ht="14.25" customHeight="1">
      <c r="B17" s="39"/>
      <c r="C17" s="40"/>
      <c r="D17" s="35" t="s">
        <v>895</v>
      </c>
      <c r="E17" s="40"/>
      <c r="F17" s="40"/>
      <c r="G17" s="40"/>
      <c r="H17" s="40"/>
      <c r="I17" s="116" t="s">
        <v>892</v>
      </c>
      <c r="J17" s="33">
        <f>IF('Rekapitulace stavby'!AN13="Vyplň údaj","",IF('Rekapitulace stavby'!AN13="","",'Rekapitulace stavby'!AN13))</f>
      </c>
      <c r="K17" s="43"/>
    </row>
    <row r="18" spans="2:11" s="1" customFormat="1" ht="18" customHeight="1">
      <c r="B18" s="39"/>
      <c r="C18" s="40"/>
      <c r="D18" s="40"/>
      <c r="E18" s="33">
        <f>IF('Rekapitulace stavby'!E14="Vyplň údaj","",IF('Rekapitulace stavby'!E14="","",'Rekapitulace stavby'!E14))</f>
      </c>
      <c r="F18" s="40"/>
      <c r="G18" s="40"/>
      <c r="H18" s="40"/>
      <c r="I18" s="116" t="s">
        <v>894</v>
      </c>
      <c r="J18" s="33">
        <f>IF('Rekapitulace stavby'!AN14="Vyplň údaj","",IF('Rekapitulace stavby'!AN14="","",'Rekapitulace stavby'!AN14))</f>
      </c>
      <c r="K18" s="43"/>
    </row>
    <row r="19" spans="2:11" s="1" customFormat="1" ht="6.75" customHeight="1">
      <c r="B19" s="39"/>
      <c r="C19" s="40"/>
      <c r="D19" s="40"/>
      <c r="E19" s="40"/>
      <c r="F19" s="40"/>
      <c r="G19" s="40"/>
      <c r="H19" s="40"/>
      <c r="I19" s="115"/>
      <c r="J19" s="40"/>
      <c r="K19" s="43"/>
    </row>
    <row r="20" spans="2:11" s="1" customFormat="1" ht="14.25" customHeight="1">
      <c r="B20" s="39"/>
      <c r="C20" s="40"/>
      <c r="D20" s="35" t="s">
        <v>897</v>
      </c>
      <c r="E20" s="40"/>
      <c r="F20" s="40"/>
      <c r="G20" s="40"/>
      <c r="H20" s="40"/>
      <c r="I20" s="116" t="s">
        <v>892</v>
      </c>
      <c r="J20" s="33">
        <f>IF('Rekapitulace stavby'!AN16="","",'Rekapitulace stavby'!AN16)</f>
      </c>
      <c r="K20" s="43"/>
    </row>
    <row r="21" spans="2:11" s="1" customFormat="1" ht="18" customHeight="1">
      <c r="B21" s="39"/>
      <c r="C21" s="40"/>
      <c r="D21" s="40"/>
      <c r="E21" s="33" t="str">
        <f>IF('Rekapitulace stavby'!E17="","",'Rekapitulace stavby'!E17)</f>
        <v> </v>
      </c>
      <c r="F21" s="40"/>
      <c r="G21" s="40"/>
      <c r="H21" s="40"/>
      <c r="I21" s="116" t="s">
        <v>894</v>
      </c>
      <c r="J21" s="33">
        <f>IF('Rekapitulace stavby'!AN17="","",'Rekapitulace stavby'!AN17)</f>
      </c>
      <c r="K21" s="43"/>
    </row>
    <row r="22" spans="2:11" s="1" customFormat="1" ht="6.75" customHeight="1">
      <c r="B22" s="39"/>
      <c r="C22" s="40"/>
      <c r="D22" s="40"/>
      <c r="E22" s="40"/>
      <c r="F22" s="40"/>
      <c r="G22" s="40"/>
      <c r="H22" s="40"/>
      <c r="I22" s="115"/>
      <c r="J22" s="40"/>
      <c r="K22" s="43"/>
    </row>
    <row r="23" spans="2:11" s="1" customFormat="1" ht="14.25" customHeight="1">
      <c r="B23" s="39"/>
      <c r="C23" s="40"/>
      <c r="D23" s="35" t="s">
        <v>900</v>
      </c>
      <c r="E23" s="40"/>
      <c r="F23" s="40"/>
      <c r="G23" s="40"/>
      <c r="H23" s="40"/>
      <c r="I23" s="115"/>
      <c r="J23" s="40"/>
      <c r="K23" s="43"/>
    </row>
    <row r="24" spans="2:11" s="6" customFormat="1" ht="16.5" customHeight="1">
      <c r="B24" s="118"/>
      <c r="C24" s="119"/>
      <c r="D24" s="119"/>
      <c r="E24" s="327" t="s">
        <v>885</v>
      </c>
      <c r="F24" s="327"/>
      <c r="G24" s="327"/>
      <c r="H24" s="327"/>
      <c r="I24" s="120"/>
      <c r="J24" s="119"/>
      <c r="K24" s="121"/>
    </row>
    <row r="25" spans="2:11" s="1" customFormat="1" ht="6.75" customHeight="1">
      <c r="B25" s="39"/>
      <c r="C25" s="40"/>
      <c r="D25" s="40"/>
      <c r="E25" s="40"/>
      <c r="F25" s="40"/>
      <c r="G25" s="40"/>
      <c r="H25" s="40"/>
      <c r="I25" s="115"/>
      <c r="J25" s="40"/>
      <c r="K25" s="43"/>
    </row>
    <row r="26" spans="2:11" s="1" customFormat="1" ht="6.75" customHeight="1">
      <c r="B26" s="39"/>
      <c r="C26" s="40"/>
      <c r="D26" s="82"/>
      <c r="E26" s="82"/>
      <c r="F26" s="82"/>
      <c r="G26" s="82"/>
      <c r="H26" s="82"/>
      <c r="I26" s="122"/>
      <c r="J26" s="82"/>
      <c r="K26" s="123"/>
    </row>
    <row r="27" spans="2:11" s="1" customFormat="1" ht="24.75" customHeight="1">
      <c r="B27" s="39"/>
      <c r="C27" s="40"/>
      <c r="D27" s="124" t="s">
        <v>902</v>
      </c>
      <c r="E27" s="40"/>
      <c r="F27" s="40"/>
      <c r="G27" s="40"/>
      <c r="H27" s="40"/>
      <c r="I27" s="115"/>
      <c r="J27" s="125">
        <f>ROUND(J83,2)</f>
        <v>0</v>
      </c>
      <c r="K27" s="43"/>
    </row>
    <row r="28" spans="2:11" s="1" customFormat="1" ht="6.75" customHeight="1">
      <c r="B28" s="39"/>
      <c r="C28" s="40"/>
      <c r="D28" s="82"/>
      <c r="E28" s="82"/>
      <c r="F28" s="82"/>
      <c r="G28" s="82"/>
      <c r="H28" s="82"/>
      <c r="I28" s="122"/>
      <c r="J28" s="82"/>
      <c r="K28" s="123"/>
    </row>
    <row r="29" spans="2:11" s="1" customFormat="1" ht="14.25" customHeight="1">
      <c r="B29" s="39"/>
      <c r="C29" s="40"/>
      <c r="D29" s="40"/>
      <c r="E29" s="40"/>
      <c r="F29" s="44" t="s">
        <v>904</v>
      </c>
      <c r="G29" s="40"/>
      <c r="H29" s="40"/>
      <c r="I29" s="126" t="s">
        <v>903</v>
      </c>
      <c r="J29" s="44" t="s">
        <v>905</v>
      </c>
      <c r="K29" s="43"/>
    </row>
    <row r="30" spans="2:11" s="1" customFormat="1" ht="14.25" customHeight="1">
      <c r="B30" s="39"/>
      <c r="C30" s="40"/>
      <c r="D30" s="47" t="s">
        <v>906</v>
      </c>
      <c r="E30" s="47" t="s">
        <v>907</v>
      </c>
      <c r="F30" s="127">
        <f>ROUND(SUM(BE83:BE224),2)</f>
        <v>0</v>
      </c>
      <c r="G30" s="40"/>
      <c r="H30" s="40"/>
      <c r="I30" s="128">
        <v>0.21</v>
      </c>
      <c r="J30" s="127">
        <f>ROUND(ROUND((SUM(BE83:BE224)),2)*I30,2)</f>
        <v>0</v>
      </c>
      <c r="K30" s="43"/>
    </row>
    <row r="31" spans="2:11" s="1" customFormat="1" ht="14.25" customHeight="1">
      <c r="B31" s="39"/>
      <c r="C31" s="40"/>
      <c r="D31" s="40"/>
      <c r="E31" s="47" t="s">
        <v>908</v>
      </c>
      <c r="F31" s="127">
        <f>ROUND(SUM(BF83:BF224),2)</f>
        <v>0</v>
      </c>
      <c r="G31" s="40"/>
      <c r="H31" s="40"/>
      <c r="I31" s="128">
        <v>0.15</v>
      </c>
      <c r="J31" s="127">
        <f>ROUND(ROUND((SUM(BF83:BF224)),2)*I31,2)</f>
        <v>0</v>
      </c>
      <c r="K31" s="43"/>
    </row>
    <row r="32" spans="2:11" s="1" customFormat="1" ht="14.25" customHeight="1" hidden="1">
      <c r="B32" s="39"/>
      <c r="C32" s="40"/>
      <c r="D32" s="40"/>
      <c r="E32" s="47" t="s">
        <v>909</v>
      </c>
      <c r="F32" s="127">
        <f>ROUND(SUM(BG83:BG224),2)</f>
        <v>0</v>
      </c>
      <c r="G32" s="40"/>
      <c r="H32" s="40"/>
      <c r="I32" s="128">
        <v>0.21</v>
      </c>
      <c r="J32" s="127">
        <v>0</v>
      </c>
      <c r="K32" s="43"/>
    </row>
    <row r="33" spans="2:11" s="1" customFormat="1" ht="14.25" customHeight="1" hidden="1">
      <c r="B33" s="39"/>
      <c r="C33" s="40"/>
      <c r="D33" s="40"/>
      <c r="E33" s="47" t="s">
        <v>910</v>
      </c>
      <c r="F33" s="127">
        <f>ROUND(SUM(BH83:BH224),2)</f>
        <v>0</v>
      </c>
      <c r="G33" s="40"/>
      <c r="H33" s="40"/>
      <c r="I33" s="128">
        <v>0.15</v>
      </c>
      <c r="J33" s="127">
        <v>0</v>
      </c>
      <c r="K33" s="43"/>
    </row>
    <row r="34" spans="2:11" s="1" customFormat="1" ht="14.25" customHeight="1" hidden="1">
      <c r="B34" s="39"/>
      <c r="C34" s="40"/>
      <c r="D34" s="40"/>
      <c r="E34" s="47" t="s">
        <v>911</v>
      </c>
      <c r="F34" s="127">
        <f>ROUND(SUM(BI83:BI224),2)</f>
        <v>0</v>
      </c>
      <c r="G34" s="40"/>
      <c r="H34" s="40"/>
      <c r="I34" s="128">
        <v>0</v>
      </c>
      <c r="J34" s="127">
        <v>0</v>
      </c>
      <c r="K34" s="43"/>
    </row>
    <row r="35" spans="2:11" s="1" customFormat="1" ht="6.75" customHeight="1">
      <c r="B35" s="39"/>
      <c r="C35" s="40"/>
      <c r="D35" s="40"/>
      <c r="E35" s="40"/>
      <c r="F35" s="40"/>
      <c r="G35" s="40"/>
      <c r="H35" s="40"/>
      <c r="I35" s="115"/>
      <c r="J35" s="40"/>
      <c r="K35" s="43"/>
    </row>
    <row r="36" spans="2:11" s="1" customFormat="1" ht="24.75" customHeight="1">
      <c r="B36" s="39"/>
      <c r="C36" s="49"/>
      <c r="D36" s="50" t="s">
        <v>912</v>
      </c>
      <c r="E36" s="51"/>
      <c r="F36" s="51"/>
      <c r="G36" s="129" t="s">
        <v>913</v>
      </c>
      <c r="H36" s="52" t="s">
        <v>914</v>
      </c>
      <c r="I36" s="130"/>
      <c r="J36" s="131">
        <f>SUM(J27:J34)</f>
        <v>0</v>
      </c>
      <c r="K36" s="132"/>
    </row>
    <row r="37" spans="2:11" s="1" customFormat="1" ht="14.25" customHeight="1">
      <c r="B37" s="54"/>
      <c r="C37" s="55"/>
      <c r="D37" s="55"/>
      <c r="E37" s="55"/>
      <c r="F37" s="55"/>
      <c r="G37" s="55"/>
      <c r="H37" s="55"/>
      <c r="I37" s="133"/>
      <c r="J37" s="55"/>
      <c r="K37" s="56"/>
    </row>
    <row r="41" spans="2:11" s="1" customFormat="1" ht="6.75" customHeight="1">
      <c r="B41" s="134"/>
      <c r="C41" s="135"/>
      <c r="D41" s="135"/>
      <c r="E41" s="135"/>
      <c r="F41" s="135"/>
      <c r="G41" s="135"/>
      <c r="H41" s="135"/>
      <c r="I41" s="136"/>
      <c r="J41" s="135"/>
      <c r="K41" s="137"/>
    </row>
    <row r="42" spans="2:11" s="1" customFormat="1" ht="36.75" customHeight="1">
      <c r="B42" s="39"/>
      <c r="C42" s="28" t="s">
        <v>961</v>
      </c>
      <c r="D42" s="40"/>
      <c r="E42" s="40"/>
      <c r="F42" s="40"/>
      <c r="G42" s="40"/>
      <c r="H42" s="40"/>
      <c r="I42" s="115"/>
      <c r="J42" s="40"/>
      <c r="K42" s="43"/>
    </row>
    <row r="43" spans="2:11" s="1" customFormat="1" ht="6.75" customHeight="1">
      <c r="B43" s="39"/>
      <c r="C43" s="40"/>
      <c r="D43" s="40"/>
      <c r="E43" s="40"/>
      <c r="F43" s="40"/>
      <c r="G43" s="40"/>
      <c r="H43" s="40"/>
      <c r="I43" s="115"/>
      <c r="J43" s="40"/>
      <c r="K43" s="43"/>
    </row>
    <row r="44" spans="2:11" s="1" customFormat="1" ht="14.25" customHeight="1">
      <c r="B44" s="39"/>
      <c r="C44" s="35" t="s">
        <v>882</v>
      </c>
      <c r="D44" s="40"/>
      <c r="E44" s="40"/>
      <c r="F44" s="40"/>
      <c r="G44" s="40"/>
      <c r="H44" s="40"/>
      <c r="I44" s="115"/>
      <c r="J44" s="40"/>
      <c r="K44" s="43"/>
    </row>
    <row r="45" spans="2:11" s="1" customFormat="1" ht="16.5" customHeight="1">
      <c r="B45" s="39"/>
      <c r="C45" s="40"/>
      <c r="D45" s="40"/>
      <c r="E45" s="355" t="str">
        <f>E7</f>
        <v>Cafourkova - Praha 8</v>
      </c>
      <c r="F45" s="356"/>
      <c r="G45" s="356"/>
      <c r="H45" s="356"/>
      <c r="I45" s="115"/>
      <c r="J45" s="40"/>
      <c r="K45" s="43"/>
    </row>
    <row r="46" spans="2:11" s="1" customFormat="1" ht="14.25" customHeight="1">
      <c r="B46" s="39"/>
      <c r="C46" s="35" t="s">
        <v>959</v>
      </c>
      <c r="D46" s="40"/>
      <c r="E46" s="40"/>
      <c r="F46" s="40"/>
      <c r="G46" s="40"/>
      <c r="H46" s="40"/>
      <c r="I46" s="115"/>
      <c r="J46" s="40"/>
      <c r="K46" s="43"/>
    </row>
    <row r="47" spans="2:11" s="1" customFormat="1" ht="17.25" customHeight="1">
      <c r="B47" s="39"/>
      <c r="C47" s="40"/>
      <c r="D47" s="40"/>
      <c r="E47" s="357" t="str">
        <f>E9</f>
        <v>SO 300 - Dešťová kanalizace + uliční vpusti</v>
      </c>
      <c r="F47" s="358"/>
      <c r="G47" s="358"/>
      <c r="H47" s="358"/>
      <c r="I47" s="115"/>
      <c r="J47" s="40"/>
      <c r="K47" s="43"/>
    </row>
    <row r="48" spans="2:11" s="1" customFormat="1" ht="6.75" customHeight="1">
      <c r="B48" s="39"/>
      <c r="C48" s="40"/>
      <c r="D48" s="40"/>
      <c r="E48" s="40"/>
      <c r="F48" s="40"/>
      <c r="G48" s="40"/>
      <c r="H48" s="40"/>
      <c r="I48" s="115"/>
      <c r="J48" s="40"/>
      <c r="K48" s="43"/>
    </row>
    <row r="49" spans="2:11" s="1" customFormat="1" ht="18" customHeight="1">
      <c r="B49" s="39"/>
      <c r="C49" s="35" t="s">
        <v>887</v>
      </c>
      <c r="D49" s="40"/>
      <c r="E49" s="40"/>
      <c r="F49" s="33" t="str">
        <f>F12</f>
        <v>Praha 8, Bohnice</v>
      </c>
      <c r="G49" s="40"/>
      <c r="H49" s="40"/>
      <c r="I49" s="116" t="s">
        <v>889</v>
      </c>
      <c r="J49" s="117" t="str">
        <f>IF(J12="","",J12)</f>
        <v>16. 11. 2017</v>
      </c>
      <c r="K49" s="43"/>
    </row>
    <row r="50" spans="2:11" s="1" customFormat="1" ht="6.75" customHeight="1">
      <c r="B50" s="39"/>
      <c r="C50" s="40"/>
      <c r="D50" s="40"/>
      <c r="E50" s="40"/>
      <c r="F50" s="40"/>
      <c r="G50" s="40"/>
      <c r="H50" s="40"/>
      <c r="I50" s="115"/>
      <c r="J50" s="40"/>
      <c r="K50" s="43"/>
    </row>
    <row r="51" spans="2:11" s="1" customFormat="1" ht="15">
      <c r="B51" s="39"/>
      <c r="C51" s="35" t="s">
        <v>891</v>
      </c>
      <c r="D51" s="40"/>
      <c r="E51" s="40"/>
      <c r="F51" s="33" t="str">
        <f>E15</f>
        <v>TSK Praha  a.s.</v>
      </c>
      <c r="G51" s="40"/>
      <c r="H51" s="40"/>
      <c r="I51" s="116" t="s">
        <v>897</v>
      </c>
      <c r="J51" s="327" t="str">
        <f>E21</f>
        <v> </v>
      </c>
      <c r="K51" s="43"/>
    </row>
    <row r="52" spans="2:11" s="1" customFormat="1" ht="14.25" customHeight="1">
      <c r="B52" s="39"/>
      <c r="C52" s="35" t="s">
        <v>895</v>
      </c>
      <c r="D52" s="40"/>
      <c r="E52" s="40"/>
      <c r="F52" s="33">
        <f>IF(E18="","",E18)</f>
      </c>
      <c r="G52" s="40"/>
      <c r="H52" s="40"/>
      <c r="I52" s="115"/>
      <c r="J52" s="359"/>
      <c r="K52" s="43"/>
    </row>
    <row r="53" spans="2:11" s="1" customFormat="1" ht="9.75" customHeight="1">
      <c r="B53" s="39"/>
      <c r="C53" s="40"/>
      <c r="D53" s="40"/>
      <c r="E53" s="40"/>
      <c r="F53" s="40"/>
      <c r="G53" s="40"/>
      <c r="H53" s="40"/>
      <c r="I53" s="115"/>
      <c r="J53" s="40"/>
      <c r="K53" s="43"/>
    </row>
    <row r="54" spans="2:11" s="1" customFormat="1" ht="29.25" customHeight="1">
      <c r="B54" s="39"/>
      <c r="C54" s="138" t="s">
        <v>962</v>
      </c>
      <c r="D54" s="49"/>
      <c r="E54" s="49"/>
      <c r="F54" s="49"/>
      <c r="G54" s="49"/>
      <c r="H54" s="49"/>
      <c r="I54" s="139"/>
      <c r="J54" s="140" t="s">
        <v>963</v>
      </c>
      <c r="K54" s="53"/>
    </row>
    <row r="55" spans="2:11" s="1" customFormat="1" ht="9.75" customHeight="1">
      <c r="B55" s="39"/>
      <c r="C55" s="40"/>
      <c r="D55" s="40"/>
      <c r="E55" s="40"/>
      <c r="F55" s="40"/>
      <c r="G55" s="40"/>
      <c r="H55" s="40"/>
      <c r="I55" s="115"/>
      <c r="J55" s="40"/>
      <c r="K55" s="43"/>
    </row>
    <row r="56" spans="2:47" s="1" customFormat="1" ht="29.25" customHeight="1">
      <c r="B56" s="39"/>
      <c r="C56" s="141" t="s">
        <v>964</v>
      </c>
      <c r="D56" s="40"/>
      <c r="E56" s="40"/>
      <c r="F56" s="40"/>
      <c r="G56" s="40"/>
      <c r="H56" s="40"/>
      <c r="I56" s="115"/>
      <c r="J56" s="125">
        <f>J83</f>
        <v>0</v>
      </c>
      <c r="K56" s="43"/>
      <c r="AU56" s="22" t="s">
        <v>965</v>
      </c>
    </row>
    <row r="57" spans="2:11" s="7" customFormat="1" ht="24.75" customHeight="1">
      <c r="B57" s="142"/>
      <c r="C57" s="143"/>
      <c r="D57" s="144" t="s">
        <v>966</v>
      </c>
      <c r="E57" s="145"/>
      <c r="F57" s="145"/>
      <c r="G57" s="145"/>
      <c r="H57" s="145"/>
      <c r="I57" s="146"/>
      <c r="J57" s="147">
        <f>J84</f>
        <v>0</v>
      </c>
      <c r="K57" s="148"/>
    </row>
    <row r="58" spans="2:11" s="8" customFormat="1" ht="19.5" customHeight="1">
      <c r="B58" s="149"/>
      <c r="C58" s="150"/>
      <c r="D58" s="151" t="s">
        <v>967</v>
      </c>
      <c r="E58" s="152"/>
      <c r="F58" s="152"/>
      <c r="G58" s="152"/>
      <c r="H58" s="152"/>
      <c r="I58" s="153"/>
      <c r="J58" s="154">
        <f>J85</f>
        <v>0</v>
      </c>
      <c r="K58" s="155"/>
    </row>
    <row r="59" spans="2:11" s="8" customFormat="1" ht="19.5" customHeight="1">
      <c r="B59" s="149"/>
      <c r="C59" s="150"/>
      <c r="D59" s="151" t="s">
        <v>968</v>
      </c>
      <c r="E59" s="152"/>
      <c r="F59" s="152"/>
      <c r="G59" s="152"/>
      <c r="H59" s="152"/>
      <c r="I59" s="153"/>
      <c r="J59" s="154">
        <f>J145</f>
        <v>0</v>
      </c>
      <c r="K59" s="155"/>
    </row>
    <row r="60" spans="2:11" s="8" customFormat="1" ht="19.5" customHeight="1">
      <c r="B60" s="149"/>
      <c r="C60" s="150"/>
      <c r="D60" s="151" t="s">
        <v>834</v>
      </c>
      <c r="E60" s="152"/>
      <c r="F60" s="152"/>
      <c r="G60" s="152"/>
      <c r="H60" s="152"/>
      <c r="I60" s="153"/>
      <c r="J60" s="154">
        <f>J156</f>
        <v>0</v>
      </c>
      <c r="K60" s="155"/>
    </row>
    <row r="61" spans="2:11" s="8" customFormat="1" ht="19.5" customHeight="1">
      <c r="B61" s="149"/>
      <c r="C61" s="150"/>
      <c r="D61" s="151" t="s">
        <v>835</v>
      </c>
      <c r="E61" s="152"/>
      <c r="F61" s="152"/>
      <c r="G61" s="152"/>
      <c r="H61" s="152"/>
      <c r="I61" s="153"/>
      <c r="J61" s="154">
        <f>J159</f>
        <v>0</v>
      </c>
      <c r="K61" s="155"/>
    </row>
    <row r="62" spans="2:11" s="8" customFormat="1" ht="19.5" customHeight="1">
      <c r="B62" s="149"/>
      <c r="C62" s="150"/>
      <c r="D62" s="151" t="s">
        <v>970</v>
      </c>
      <c r="E62" s="152"/>
      <c r="F62" s="152"/>
      <c r="G62" s="152"/>
      <c r="H62" s="152"/>
      <c r="I62" s="153"/>
      <c r="J62" s="154">
        <f>J217</f>
        <v>0</v>
      </c>
      <c r="K62" s="155"/>
    </row>
    <row r="63" spans="2:11" s="8" customFormat="1" ht="19.5" customHeight="1">
      <c r="B63" s="149"/>
      <c r="C63" s="150"/>
      <c r="D63" s="151" t="s">
        <v>972</v>
      </c>
      <c r="E63" s="152"/>
      <c r="F63" s="152"/>
      <c r="G63" s="152"/>
      <c r="H63" s="152"/>
      <c r="I63" s="153"/>
      <c r="J63" s="154">
        <f>J222</f>
        <v>0</v>
      </c>
      <c r="K63" s="155"/>
    </row>
    <row r="64" spans="2:11" s="1" customFormat="1" ht="21.75" customHeight="1">
      <c r="B64" s="39"/>
      <c r="C64" s="40"/>
      <c r="D64" s="40"/>
      <c r="E64" s="40"/>
      <c r="F64" s="40"/>
      <c r="G64" s="40"/>
      <c r="H64" s="40"/>
      <c r="I64" s="115"/>
      <c r="J64" s="40"/>
      <c r="K64" s="43"/>
    </row>
    <row r="65" spans="2:11" s="1" customFormat="1" ht="6.75" customHeight="1">
      <c r="B65" s="54"/>
      <c r="C65" s="55"/>
      <c r="D65" s="55"/>
      <c r="E65" s="55"/>
      <c r="F65" s="55"/>
      <c r="G65" s="55"/>
      <c r="H65" s="55"/>
      <c r="I65" s="133"/>
      <c r="J65" s="55"/>
      <c r="K65" s="56"/>
    </row>
    <row r="69" spans="2:12" s="1" customFormat="1" ht="6.75" customHeight="1">
      <c r="B69" s="57"/>
      <c r="C69" s="58"/>
      <c r="D69" s="58"/>
      <c r="E69" s="58"/>
      <c r="F69" s="58"/>
      <c r="G69" s="58"/>
      <c r="H69" s="58"/>
      <c r="I69" s="136"/>
      <c r="J69" s="58"/>
      <c r="K69" s="58"/>
      <c r="L69" s="59"/>
    </row>
    <row r="70" spans="2:12" s="1" customFormat="1" ht="36.75" customHeight="1">
      <c r="B70" s="39"/>
      <c r="C70" s="60" t="s">
        <v>975</v>
      </c>
      <c r="D70" s="61"/>
      <c r="E70" s="61"/>
      <c r="F70" s="61"/>
      <c r="G70" s="61"/>
      <c r="H70" s="61"/>
      <c r="I70" s="156"/>
      <c r="J70" s="61"/>
      <c r="K70" s="61"/>
      <c r="L70" s="59"/>
    </row>
    <row r="71" spans="2:12" s="1" customFormat="1" ht="6.75" customHeight="1">
      <c r="B71" s="39"/>
      <c r="C71" s="61"/>
      <c r="D71" s="61"/>
      <c r="E71" s="61"/>
      <c r="F71" s="61"/>
      <c r="G71" s="61"/>
      <c r="H71" s="61"/>
      <c r="I71" s="156"/>
      <c r="J71" s="61"/>
      <c r="K71" s="61"/>
      <c r="L71" s="59"/>
    </row>
    <row r="72" spans="2:12" s="1" customFormat="1" ht="14.25" customHeight="1">
      <c r="B72" s="39"/>
      <c r="C72" s="63" t="s">
        <v>882</v>
      </c>
      <c r="D72" s="61"/>
      <c r="E72" s="61"/>
      <c r="F72" s="61"/>
      <c r="G72" s="61"/>
      <c r="H72" s="61"/>
      <c r="I72" s="156"/>
      <c r="J72" s="61"/>
      <c r="K72" s="61"/>
      <c r="L72" s="59"/>
    </row>
    <row r="73" spans="2:12" s="1" customFormat="1" ht="16.5" customHeight="1">
      <c r="B73" s="39"/>
      <c r="C73" s="61"/>
      <c r="D73" s="61"/>
      <c r="E73" s="360" t="str">
        <f>E7</f>
        <v>Cafourkova - Praha 8</v>
      </c>
      <c r="F73" s="361"/>
      <c r="G73" s="361"/>
      <c r="H73" s="361"/>
      <c r="I73" s="156"/>
      <c r="J73" s="61"/>
      <c r="K73" s="61"/>
      <c r="L73" s="59"/>
    </row>
    <row r="74" spans="2:12" s="1" customFormat="1" ht="14.25" customHeight="1">
      <c r="B74" s="39"/>
      <c r="C74" s="63" t="s">
        <v>959</v>
      </c>
      <c r="D74" s="61"/>
      <c r="E74" s="61"/>
      <c r="F74" s="61"/>
      <c r="G74" s="61"/>
      <c r="H74" s="61"/>
      <c r="I74" s="156"/>
      <c r="J74" s="61"/>
      <c r="K74" s="61"/>
      <c r="L74" s="59"/>
    </row>
    <row r="75" spans="2:12" s="1" customFormat="1" ht="17.25" customHeight="1">
      <c r="B75" s="39"/>
      <c r="C75" s="61"/>
      <c r="D75" s="61"/>
      <c r="E75" s="339" t="str">
        <f>E9</f>
        <v>SO 300 - Dešťová kanalizace + uliční vpusti</v>
      </c>
      <c r="F75" s="362"/>
      <c r="G75" s="362"/>
      <c r="H75" s="362"/>
      <c r="I75" s="156"/>
      <c r="J75" s="61"/>
      <c r="K75" s="61"/>
      <c r="L75" s="59"/>
    </row>
    <row r="76" spans="2:12" s="1" customFormat="1" ht="6.75" customHeight="1">
      <c r="B76" s="39"/>
      <c r="C76" s="61"/>
      <c r="D76" s="61"/>
      <c r="E76" s="61"/>
      <c r="F76" s="61"/>
      <c r="G76" s="61"/>
      <c r="H76" s="61"/>
      <c r="I76" s="156"/>
      <c r="J76" s="61"/>
      <c r="K76" s="61"/>
      <c r="L76" s="59"/>
    </row>
    <row r="77" spans="2:12" s="1" customFormat="1" ht="18" customHeight="1">
      <c r="B77" s="39"/>
      <c r="C77" s="63" t="s">
        <v>887</v>
      </c>
      <c r="D77" s="61"/>
      <c r="E77" s="61"/>
      <c r="F77" s="157" t="str">
        <f>F12</f>
        <v>Praha 8, Bohnice</v>
      </c>
      <c r="G77" s="61"/>
      <c r="H77" s="61"/>
      <c r="I77" s="158" t="s">
        <v>889</v>
      </c>
      <c r="J77" s="71" t="str">
        <f>IF(J12="","",J12)</f>
        <v>16. 11. 2017</v>
      </c>
      <c r="K77" s="61"/>
      <c r="L77" s="59"/>
    </row>
    <row r="78" spans="2:12" s="1" customFormat="1" ht="6.75" customHeight="1">
      <c r="B78" s="39"/>
      <c r="C78" s="61"/>
      <c r="D78" s="61"/>
      <c r="E78" s="61"/>
      <c r="F78" s="61"/>
      <c r="G78" s="61"/>
      <c r="H78" s="61"/>
      <c r="I78" s="156"/>
      <c r="J78" s="61"/>
      <c r="K78" s="61"/>
      <c r="L78" s="59"/>
    </row>
    <row r="79" spans="2:12" s="1" customFormat="1" ht="15">
      <c r="B79" s="39"/>
      <c r="C79" s="63" t="s">
        <v>891</v>
      </c>
      <c r="D79" s="61"/>
      <c r="E79" s="61"/>
      <c r="F79" s="157" t="str">
        <f>E15</f>
        <v>TSK Praha  a.s.</v>
      </c>
      <c r="G79" s="61"/>
      <c r="H79" s="61"/>
      <c r="I79" s="158" t="s">
        <v>897</v>
      </c>
      <c r="J79" s="157" t="str">
        <f>E21</f>
        <v> </v>
      </c>
      <c r="K79" s="61"/>
      <c r="L79" s="59"/>
    </row>
    <row r="80" spans="2:12" s="1" customFormat="1" ht="14.25" customHeight="1">
      <c r="B80" s="39"/>
      <c r="C80" s="63" t="s">
        <v>895</v>
      </c>
      <c r="D80" s="61"/>
      <c r="E80" s="61"/>
      <c r="F80" s="157">
        <f>IF(E18="","",E18)</f>
      </c>
      <c r="G80" s="61"/>
      <c r="H80" s="61"/>
      <c r="I80" s="156"/>
      <c r="J80" s="61"/>
      <c r="K80" s="61"/>
      <c r="L80" s="59"/>
    </row>
    <row r="81" spans="2:12" s="1" customFormat="1" ht="9.75" customHeight="1">
      <c r="B81" s="39"/>
      <c r="C81" s="61"/>
      <c r="D81" s="61"/>
      <c r="E81" s="61"/>
      <c r="F81" s="61"/>
      <c r="G81" s="61"/>
      <c r="H81" s="61"/>
      <c r="I81" s="156"/>
      <c r="J81" s="61"/>
      <c r="K81" s="61"/>
      <c r="L81" s="59"/>
    </row>
    <row r="82" spans="2:20" s="9" customFormat="1" ht="29.25" customHeight="1">
      <c r="B82" s="159"/>
      <c r="C82" s="160" t="s">
        <v>976</v>
      </c>
      <c r="D82" s="161" t="s">
        <v>921</v>
      </c>
      <c r="E82" s="161" t="s">
        <v>917</v>
      </c>
      <c r="F82" s="161" t="s">
        <v>977</v>
      </c>
      <c r="G82" s="161" t="s">
        <v>978</v>
      </c>
      <c r="H82" s="161" t="s">
        <v>979</v>
      </c>
      <c r="I82" s="162" t="s">
        <v>980</v>
      </c>
      <c r="J82" s="161" t="s">
        <v>963</v>
      </c>
      <c r="K82" s="163" t="s">
        <v>981</v>
      </c>
      <c r="L82" s="164"/>
      <c r="M82" s="78" t="s">
        <v>982</v>
      </c>
      <c r="N82" s="79" t="s">
        <v>906</v>
      </c>
      <c r="O82" s="79" t="s">
        <v>983</v>
      </c>
      <c r="P82" s="79" t="s">
        <v>984</v>
      </c>
      <c r="Q82" s="79" t="s">
        <v>985</v>
      </c>
      <c r="R82" s="79" t="s">
        <v>986</v>
      </c>
      <c r="S82" s="79" t="s">
        <v>987</v>
      </c>
      <c r="T82" s="80" t="s">
        <v>988</v>
      </c>
    </row>
    <row r="83" spans="2:63" s="1" customFormat="1" ht="29.25" customHeight="1">
      <c r="B83" s="39"/>
      <c r="C83" s="84" t="s">
        <v>964</v>
      </c>
      <c r="D83" s="61"/>
      <c r="E83" s="61"/>
      <c r="F83" s="61"/>
      <c r="G83" s="61"/>
      <c r="H83" s="61"/>
      <c r="I83" s="156"/>
      <c r="J83" s="165">
        <f>BK83</f>
        <v>0</v>
      </c>
      <c r="K83" s="61"/>
      <c r="L83" s="59"/>
      <c r="M83" s="81"/>
      <c r="N83" s="82"/>
      <c r="O83" s="82"/>
      <c r="P83" s="166">
        <f>P84</f>
        <v>0</v>
      </c>
      <c r="Q83" s="82"/>
      <c r="R83" s="166">
        <f>R84</f>
        <v>425.27064100000007</v>
      </c>
      <c r="S83" s="82"/>
      <c r="T83" s="167">
        <f>T84</f>
        <v>0</v>
      </c>
      <c r="AT83" s="22" t="s">
        <v>935</v>
      </c>
      <c r="AU83" s="22" t="s">
        <v>965</v>
      </c>
      <c r="BK83" s="168">
        <f>BK84</f>
        <v>0</v>
      </c>
    </row>
    <row r="84" spans="2:63" s="10" customFormat="1" ht="36.75" customHeight="1">
      <c r="B84" s="169"/>
      <c r="C84" s="170"/>
      <c r="D84" s="171" t="s">
        <v>935</v>
      </c>
      <c r="E84" s="172" t="s">
        <v>989</v>
      </c>
      <c r="F84" s="172" t="s">
        <v>990</v>
      </c>
      <c r="G84" s="170"/>
      <c r="H84" s="170"/>
      <c r="I84" s="173"/>
      <c r="J84" s="174">
        <f>BK84</f>
        <v>0</v>
      </c>
      <c r="K84" s="170"/>
      <c r="L84" s="175"/>
      <c r="M84" s="176"/>
      <c r="N84" s="177"/>
      <c r="O84" s="177"/>
      <c r="P84" s="178">
        <f>P85+P145+P156+P159+P217+P222</f>
        <v>0</v>
      </c>
      <c r="Q84" s="177"/>
      <c r="R84" s="178">
        <f>R85+R145+R156+R159+R217+R222</f>
        <v>425.27064100000007</v>
      </c>
      <c r="S84" s="177"/>
      <c r="T84" s="179">
        <f>T85+T145+T156+T159+T217+T222</f>
        <v>0</v>
      </c>
      <c r="AR84" s="180" t="s">
        <v>944</v>
      </c>
      <c r="AT84" s="181" t="s">
        <v>935</v>
      </c>
      <c r="AU84" s="181" t="s">
        <v>936</v>
      </c>
      <c r="AY84" s="180" t="s">
        <v>991</v>
      </c>
      <c r="BK84" s="182">
        <f>BK85+BK145+BK156+BK159+BK217+BK222</f>
        <v>0</v>
      </c>
    </row>
    <row r="85" spans="2:63" s="10" customFormat="1" ht="19.5" customHeight="1">
      <c r="B85" s="169"/>
      <c r="C85" s="170"/>
      <c r="D85" s="171" t="s">
        <v>935</v>
      </c>
      <c r="E85" s="183" t="s">
        <v>944</v>
      </c>
      <c r="F85" s="183" t="s">
        <v>992</v>
      </c>
      <c r="G85" s="170"/>
      <c r="H85" s="170"/>
      <c r="I85" s="173"/>
      <c r="J85" s="184">
        <f>BK85</f>
        <v>0</v>
      </c>
      <c r="K85" s="170"/>
      <c r="L85" s="175"/>
      <c r="M85" s="176"/>
      <c r="N85" s="177"/>
      <c r="O85" s="177"/>
      <c r="P85" s="178">
        <f>SUM(P86:P144)</f>
        <v>0</v>
      </c>
      <c r="Q85" s="177"/>
      <c r="R85" s="178">
        <f>SUM(R86:R144)</f>
        <v>361.05093600000004</v>
      </c>
      <c r="S85" s="177"/>
      <c r="T85" s="179">
        <f>SUM(T86:T144)</f>
        <v>0</v>
      </c>
      <c r="AR85" s="180" t="s">
        <v>944</v>
      </c>
      <c r="AT85" s="181" t="s">
        <v>935</v>
      </c>
      <c r="AU85" s="181" t="s">
        <v>944</v>
      </c>
      <c r="AY85" s="180" t="s">
        <v>991</v>
      </c>
      <c r="BK85" s="182">
        <f>SUM(BK86:BK144)</f>
        <v>0</v>
      </c>
    </row>
    <row r="86" spans="2:65" s="1" customFormat="1" ht="25.5" customHeight="1">
      <c r="B86" s="39"/>
      <c r="C86" s="185" t="s">
        <v>944</v>
      </c>
      <c r="D86" s="185" t="s">
        <v>993</v>
      </c>
      <c r="E86" s="186" t="s">
        <v>836</v>
      </c>
      <c r="F86" s="187" t="s">
        <v>837</v>
      </c>
      <c r="G86" s="188" t="s">
        <v>1081</v>
      </c>
      <c r="H86" s="189">
        <v>120.75</v>
      </c>
      <c r="I86" s="190"/>
      <c r="J86" s="191">
        <f>ROUND(I86*H86,2)</f>
        <v>0</v>
      </c>
      <c r="K86" s="187" t="s">
        <v>997</v>
      </c>
      <c r="L86" s="59"/>
      <c r="M86" s="192" t="s">
        <v>885</v>
      </c>
      <c r="N86" s="193" t="s">
        <v>907</v>
      </c>
      <c r="O86" s="40"/>
      <c r="P86" s="194">
        <f>O86*H86</f>
        <v>0</v>
      </c>
      <c r="Q86" s="194">
        <v>0</v>
      </c>
      <c r="R86" s="194">
        <f>Q86*H86</f>
        <v>0</v>
      </c>
      <c r="S86" s="194">
        <v>0</v>
      </c>
      <c r="T86" s="195">
        <f>S86*H86</f>
        <v>0</v>
      </c>
      <c r="AR86" s="22" t="s">
        <v>998</v>
      </c>
      <c r="AT86" s="22" t="s">
        <v>993</v>
      </c>
      <c r="AU86" s="22" t="s">
        <v>946</v>
      </c>
      <c r="AY86" s="22" t="s">
        <v>991</v>
      </c>
      <c r="BE86" s="196">
        <f>IF(N86="základní",J86,0)</f>
        <v>0</v>
      </c>
      <c r="BF86" s="196">
        <f>IF(N86="snížená",J86,0)</f>
        <v>0</v>
      </c>
      <c r="BG86" s="196">
        <f>IF(N86="zákl. přenesená",J86,0)</f>
        <v>0</v>
      </c>
      <c r="BH86" s="196">
        <f>IF(N86="sníž. přenesená",J86,0)</f>
        <v>0</v>
      </c>
      <c r="BI86" s="196">
        <f>IF(N86="nulová",J86,0)</f>
        <v>0</v>
      </c>
      <c r="BJ86" s="22" t="s">
        <v>944</v>
      </c>
      <c r="BK86" s="196">
        <f>ROUND(I86*H86,2)</f>
        <v>0</v>
      </c>
      <c r="BL86" s="22" t="s">
        <v>998</v>
      </c>
      <c r="BM86" s="22" t="s">
        <v>838</v>
      </c>
    </row>
    <row r="87" spans="2:47" s="1" customFormat="1" ht="94.5">
      <c r="B87" s="39"/>
      <c r="C87" s="61"/>
      <c r="D87" s="197" t="s">
        <v>1000</v>
      </c>
      <c r="E87" s="61"/>
      <c r="F87" s="198" t="s">
        <v>839</v>
      </c>
      <c r="G87" s="61"/>
      <c r="H87" s="61"/>
      <c r="I87" s="156"/>
      <c r="J87" s="61"/>
      <c r="K87" s="61"/>
      <c r="L87" s="59"/>
      <c r="M87" s="199"/>
      <c r="N87" s="40"/>
      <c r="O87" s="40"/>
      <c r="P87" s="40"/>
      <c r="Q87" s="40"/>
      <c r="R87" s="40"/>
      <c r="S87" s="40"/>
      <c r="T87" s="76"/>
      <c r="AT87" s="22" t="s">
        <v>1000</v>
      </c>
      <c r="AU87" s="22" t="s">
        <v>946</v>
      </c>
    </row>
    <row r="88" spans="2:65" s="1" customFormat="1" ht="25.5" customHeight="1">
      <c r="B88" s="39"/>
      <c r="C88" s="185" t="s">
        <v>946</v>
      </c>
      <c r="D88" s="185" t="s">
        <v>993</v>
      </c>
      <c r="E88" s="186" t="s">
        <v>840</v>
      </c>
      <c r="F88" s="187" t="s">
        <v>841</v>
      </c>
      <c r="G88" s="188" t="s">
        <v>1081</v>
      </c>
      <c r="H88" s="189">
        <v>36.225</v>
      </c>
      <c r="I88" s="190"/>
      <c r="J88" s="191">
        <f>ROUND(I88*H88,2)</f>
        <v>0</v>
      </c>
      <c r="K88" s="187" t="s">
        <v>997</v>
      </c>
      <c r="L88" s="59"/>
      <c r="M88" s="192" t="s">
        <v>885</v>
      </c>
      <c r="N88" s="193" t="s">
        <v>907</v>
      </c>
      <c r="O88" s="40"/>
      <c r="P88" s="194">
        <f>O88*H88</f>
        <v>0</v>
      </c>
      <c r="Q88" s="194">
        <v>0</v>
      </c>
      <c r="R88" s="194">
        <f>Q88*H88</f>
        <v>0</v>
      </c>
      <c r="S88" s="194">
        <v>0</v>
      </c>
      <c r="T88" s="195">
        <f>S88*H88</f>
        <v>0</v>
      </c>
      <c r="AR88" s="22" t="s">
        <v>998</v>
      </c>
      <c r="AT88" s="22" t="s">
        <v>993</v>
      </c>
      <c r="AU88" s="22" t="s">
        <v>946</v>
      </c>
      <c r="AY88" s="22" t="s">
        <v>991</v>
      </c>
      <c r="BE88" s="196">
        <f>IF(N88="základní",J88,0)</f>
        <v>0</v>
      </c>
      <c r="BF88" s="196">
        <f>IF(N88="snížená",J88,0)</f>
        <v>0</v>
      </c>
      <c r="BG88" s="196">
        <f>IF(N88="zákl. přenesená",J88,0)</f>
        <v>0</v>
      </c>
      <c r="BH88" s="196">
        <f>IF(N88="sníž. přenesená",J88,0)</f>
        <v>0</v>
      </c>
      <c r="BI88" s="196">
        <f>IF(N88="nulová",J88,0)</f>
        <v>0</v>
      </c>
      <c r="BJ88" s="22" t="s">
        <v>944</v>
      </c>
      <c r="BK88" s="196">
        <f>ROUND(I88*H88,2)</f>
        <v>0</v>
      </c>
      <c r="BL88" s="22" t="s">
        <v>998</v>
      </c>
      <c r="BM88" s="22" t="s">
        <v>842</v>
      </c>
    </row>
    <row r="89" spans="2:47" s="1" customFormat="1" ht="94.5">
      <c r="B89" s="39"/>
      <c r="C89" s="61"/>
      <c r="D89" s="197" t="s">
        <v>1000</v>
      </c>
      <c r="E89" s="61"/>
      <c r="F89" s="198" t="s">
        <v>839</v>
      </c>
      <c r="G89" s="61"/>
      <c r="H89" s="61"/>
      <c r="I89" s="156"/>
      <c r="J89" s="61"/>
      <c r="K89" s="61"/>
      <c r="L89" s="59"/>
      <c r="M89" s="199"/>
      <c r="N89" s="40"/>
      <c r="O89" s="40"/>
      <c r="P89" s="40"/>
      <c r="Q89" s="40"/>
      <c r="R89" s="40"/>
      <c r="S89" s="40"/>
      <c r="T89" s="76"/>
      <c r="AT89" s="22" t="s">
        <v>1000</v>
      </c>
      <c r="AU89" s="22" t="s">
        <v>946</v>
      </c>
    </row>
    <row r="90" spans="2:51" s="11" customFormat="1" ht="13.5">
      <c r="B90" s="200"/>
      <c r="C90" s="201"/>
      <c r="D90" s="197" t="s">
        <v>1002</v>
      </c>
      <c r="E90" s="202" t="s">
        <v>885</v>
      </c>
      <c r="F90" s="203" t="s">
        <v>843</v>
      </c>
      <c r="G90" s="201"/>
      <c r="H90" s="204">
        <v>36.225</v>
      </c>
      <c r="I90" s="205"/>
      <c r="J90" s="201"/>
      <c r="K90" s="201"/>
      <c r="L90" s="206"/>
      <c r="M90" s="207"/>
      <c r="N90" s="208"/>
      <c r="O90" s="208"/>
      <c r="P90" s="208"/>
      <c r="Q90" s="208"/>
      <c r="R90" s="208"/>
      <c r="S90" s="208"/>
      <c r="T90" s="209"/>
      <c r="AT90" s="210" t="s">
        <v>1002</v>
      </c>
      <c r="AU90" s="210" t="s">
        <v>946</v>
      </c>
      <c r="AV90" s="11" t="s">
        <v>946</v>
      </c>
      <c r="AW90" s="11" t="s">
        <v>899</v>
      </c>
      <c r="AX90" s="11" t="s">
        <v>936</v>
      </c>
      <c r="AY90" s="210" t="s">
        <v>991</v>
      </c>
    </row>
    <row r="91" spans="2:51" s="12" customFormat="1" ht="13.5">
      <c r="B91" s="211"/>
      <c r="C91" s="212"/>
      <c r="D91" s="197" t="s">
        <v>1002</v>
      </c>
      <c r="E91" s="213" t="s">
        <v>885</v>
      </c>
      <c r="F91" s="214" t="s">
        <v>1004</v>
      </c>
      <c r="G91" s="212"/>
      <c r="H91" s="215">
        <v>36.225</v>
      </c>
      <c r="I91" s="216"/>
      <c r="J91" s="212"/>
      <c r="K91" s="212"/>
      <c r="L91" s="217"/>
      <c r="M91" s="218"/>
      <c r="N91" s="219"/>
      <c r="O91" s="219"/>
      <c r="P91" s="219"/>
      <c r="Q91" s="219"/>
      <c r="R91" s="219"/>
      <c r="S91" s="219"/>
      <c r="T91" s="220"/>
      <c r="AT91" s="221" t="s">
        <v>1002</v>
      </c>
      <c r="AU91" s="221" t="s">
        <v>946</v>
      </c>
      <c r="AV91" s="12" t="s">
        <v>998</v>
      </c>
      <c r="AW91" s="12" t="s">
        <v>899</v>
      </c>
      <c r="AX91" s="12" t="s">
        <v>944</v>
      </c>
      <c r="AY91" s="221" t="s">
        <v>991</v>
      </c>
    </row>
    <row r="92" spans="2:65" s="1" customFormat="1" ht="25.5" customHeight="1">
      <c r="B92" s="39"/>
      <c r="C92" s="185" t="s">
        <v>1010</v>
      </c>
      <c r="D92" s="185" t="s">
        <v>993</v>
      </c>
      <c r="E92" s="186" t="s">
        <v>844</v>
      </c>
      <c r="F92" s="187" t="s">
        <v>845</v>
      </c>
      <c r="G92" s="188" t="s">
        <v>1081</v>
      </c>
      <c r="H92" s="189">
        <v>120.75</v>
      </c>
      <c r="I92" s="190"/>
      <c r="J92" s="191">
        <f>ROUND(I92*H92,2)</f>
        <v>0</v>
      </c>
      <c r="K92" s="187" t="s">
        <v>997</v>
      </c>
      <c r="L92" s="59"/>
      <c r="M92" s="192" t="s">
        <v>885</v>
      </c>
      <c r="N92" s="193" t="s">
        <v>907</v>
      </c>
      <c r="O92" s="40"/>
      <c r="P92" s="194">
        <f>O92*H92</f>
        <v>0</v>
      </c>
      <c r="Q92" s="194">
        <v>0</v>
      </c>
      <c r="R92" s="194">
        <f>Q92*H92</f>
        <v>0</v>
      </c>
      <c r="S92" s="194">
        <v>0</v>
      </c>
      <c r="T92" s="195">
        <f>S92*H92</f>
        <v>0</v>
      </c>
      <c r="AR92" s="22" t="s">
        <v>998</v>
      </c>
      <c r="AT92" s="22" t="s">
        <v>993</v>
      </c>
      <c r="AU92" s="22" t="s">
        <v>946</v>
      </c>
      <c r="AY92" s="22" t="s">
        <v>991</v>
      </c>
      <c r="BE92" s="196">
        <f>IF(N92="základní",J92,0)</f>
        <v>0</v>
      </c>
      <c r="BF92" s="196">
        <f>IF(N92="snížená",J92,0)</f>
        <v>0</v>
      </c>
      <c r="BG92" s="196">
        <f>IF(N92="zákl. přenesená",J92,0)</f>
        <v>0</v>
      </c>
      <c r="BH92" s="196">
        <f>IF(N92="sníž. přenesená",J92,0)</f>
        <v>0</v>
      </c>
      <c r="BI92" s="196">
        <f>IF(N92="nulová",J92,0)</f>
        <v>0</v>
      </c>
      <c r="BJ92" s="22" t="s">
        <v>944</v>
      </c>
      <c r="BK92" s="196">
        <f>ROUND(I92*H92,2)</f>
        <v>0</v>
      </c>
      <c r="BL92" s="22" t="s">
        <v>998</v>
      </c>
      <c r="BM92" s="22" t="s">
        <v>846</v>
      </c>
    </row>
    <row r="93" spans="2:47" s="1" customFormat="1" ht="94.5">
      <c r="B93" s="39"/>
      <c r="C93" s="61"/>
      <c r="D93" s="197" t="s">
        <v>1000</v>
      </c>
      <c r="E93" s="61"/>
      <c r="F93" s="198" t="s">
        <v>839</v>
      </c>
      <c r="G93" s="61"/>
      <c r="H93" s="61"/>
      <c r="I93" s="156"/>
      <c r="J93" s="61"/>
      <c r="K93" s="61"/>
      <c r="L93" s="59"/>
      <c r="M93" s="199"/>
      <c r="N93" s="40"/>
      <c r="O93" s="40"/>
      <c r="P93" s="40"/>
      <c r="Q93" s="40"/>
      <c r="R93" s="40"/>
      <c r="S93" s="40"/>
      <c r="T93" s="76"/>
      <c r="AT93" s="22" t="s">
        <v>1000</v>
      </c>
      <c r="AU93" s="22" t="s">
        <v>946</v>
      </c>
    </row>
    <row r="94" spans="2:65" s="1" customFormat="1" ht="25.5" customHeight="1">
      <c r="B94" s="39"/>
      <c r="C94" s="185" t="s">
        <v>998</v>
      </c>
      <c r="D94" s="185" t="s">
        <v>993</v>
      </c>
      <c r="E94" s="186" t="s">
        <v>847</v>
      </c>
      <c r="F94" s="187" t="s">
        <v>848</v>
      </c>
      <c r="G94" s="188" t="s">
        <v>1081</v>
      </c>
      <c r="H94" s="189">
        <v>36.225</v>
      </c>
      <c r="I94" s="190"/>
      <c r="J94" s="191">
        <f>ROUND(I94*H94,2)</f>
        <v>0</v>
      </c>
      <c r="K94" s="187" t="s">
        <v>997</v>
      </c>
      <c r="L94" s="59"/>
      <c r="M94" s="192" t="s">
        <v>885</v>
      </c>
      <c r="N94" s="193" t="s">
        <v>907</v>
      </c>
      <c r="O94" s="40"/>
      <c r="P94" s="194">
        <f>O94*H94</f>
        <v>0</v>
      </c>
      <c r="Q94" s="194">
        <v>0</v>
      </c>
      <c r="R94" s="194">
        <f>Q94*H94</f>
        <v>0</v>
      </c>
      <c r="S94" s="194">
        <v>0</v>
      </c>
      <c r="T94" s="195">
        <f>S94*H94</f>
        <v>0</v>
      </c>
      <c r="AR94" s="22" t="s">
        <v>998</v>
      </c>
      <c r="AT94" s="22" t="s">
        <v>993</v>
      </c>
      <c r="AU94" s="22" t="s">
        <v>946</v>
      </c>
      <c r="AY94" s="22" t="s">
        <v>991</v>
      </c>
      <c r="BE94" s="196">
        <f>IF(N94="základní",J94,0)</f>
        <v>0</v>
      </c>
      <c r="BF94" s="196">
        <f>IF(N94="snížená",J94,0)</f>
        <v>0</v>
      </c>
      <c r="BG94" s="196">
        <f>IF(N94="zákl. přenesená",J94,0)</f>
        <v>0</v>
      </c>
      <c r="BH94" s="196">
        <f>IF(N94="sníž. přenesená",J94,0)</f>
        <v>0</v>
      </c>
      <c r="BI94" s="196">
        <f>IF(N94="nulová",J94,0)</f>
        <v>0</v>
      </c>
      <c r="BJ94" s="22" t="s">
        <v>944</v>
      </c>
      <c r="BK94" s="196">
        <f>ROUND(I94*H94,2)</f>
        <v>0</v>
      </c>
      <c r="BL94" s="22" t="s">
        <v>998</v>
      </c>
      <c r="BM94" s="22" t="s">
        <v>849</v>
      </c>
    </row>
    <row r="95" spans="2:47" s="1" customFormat="1" ht="94.5">
      <c r="B95" s="39"/>
      <c r="C95" s="61"/>
      <c r="D95" s="197" t="s">
        <v>1000</v>
      </c>
      <c r="E95" s="61"/>
      <c r="F95" s="198" t="s">
        <v>839</v>
      </c>
      <c r="G95" s="61"/>
      <c r="H95" s="61"/>
      <c r="I95" s="156"/>
      <c r="J95" s="61"/>
      <c r="K95" s="61"/>
      <c r="L95" s="59"/>
      <c r="M95" s="199"/>
      <c r="N95" s="40"/>
      <c r="O95" s="40"/>
      <c r="P95" s="40"/>
      <c r="Q95" s="40"/>
      <c r="R95" s="40"/>
      <c r="S95" s="40"/>
      <c r="T95" s="76"/>
      <c r="AT95" s="22" t="s">
        <v>1000</v>
      </c>
      <c r="AU95" s="22" t="s">
        <v>946</v>
      </c>
    </row>
    <row r="96" spans="2:51" s="11" customFormat="1" ht="13.5">
      <c r="B96" s="200"/>
      <c r="C96" s="201"/>
      <c r="D96" s="197" t="s">
        <v>1002</v>
      </c>
      <c r="E96" s="202" t="s">
        <v>885</v>
      </c>
      <c r="F96" s="203" t="s">
        <v>843</v>
      </c>
      <c r="G96" s="201"/>
      <c r="H96" s="204">
        <v>36.225</v>
      </c>
      <c r="I96" s="205"/>
      <c r="J96" s="201"/>
      <c r="K96" s="201"/>
      <c r="L96" s="206"/>
      <c r="M96" s="207"/>
      <c r="N96" s="208"/>
      <c r="O96" s="208"/>
      <c r="P96" s="208"/>
      <c r="Q96" s="208"/>
      <c r="R96" s="208"/>
      <c r="S96" s="208"/>
      <c r="T96" s="209"/>
      <c r="AT96" s="210" t="s">
        <v>1002</v>
      </c>
      <c r="AU96" s="210" t="s">
        <v>946</v>
      </c>
      <c r="AV96" s="11" t="s">
        <v>946</v>
      </c>
      <c r="AW96" s="11" t="s">
        <v>899</v>
      </c>
      <c r="AX96" s="11" t="s">
        <v>936</v>
      </c>
      <c r="AY96" s="210" t="s">
        <v>991</v>
      </c>
    </row>
    <row r="97" spans="2:51" s="12" customFormat="1" ht="13.5">
      <c r="B97" s="211"/>
      <c r="C97" s="212"/>
      <c r="D97" s="197" t="s">
        <v>1002</v>
      </c>
      <c r="E97" s="213" t="s">
        <v>885</v>
      </c>
      <c r="F97" s="214" t="s">
        <v>1004</v>
      </c>
      <c r="G97" s="212"/>
      <c r="H97" s="215">
        <v>36.225</v>
      </c>
      <c r="I97" s="216"/>
      <c r="J97" s="212"/>
      <c r="K97" s="212"/>
      <c r="L97" s="217"/>
      <c r="M97" s="218"/>
      <c r="N97" s="219"/>
      <c r="O97" s="219"/>
      <c r="P97" s="219"/>
      <c r="Q97" s="219"/>
      <c r="R97" s="219"/>
      <c r="S97" s="219"/>
      <c r="T97" s="220"/>
      <c r="AT97" s="221" t="s">
        <v>1002</v>
      </c>
      <c r="AU97" s="221" t="s">
        <v>946</v>
      </c>
      <c r="AV97" s="12" t="s">
        <v>998</v>
      </c>
      <c r="AW97" s="12" t="s">
        <v>899</v>
      </c>
      <c r="AX97" s="12" t="s">
        <v>944</v>
      </c>
      <c r="AY97" s="221" t="s">
        <v>991</v>
      </c>
    </row>
    <row r="98" spans="2:65" s="1" customFormat="1" ht="25.5" customHeight="1">
      <c r="B98" s="39"/>
      <c r="C98" s="185" t="s">
        <v>1021</v>
      </c>
      <c r="D98" s="185" t="s">
        <v>993</v>
      </c>
      <c r="E98" s="186" t="s">
        <v>850</v>
      </c>
      <c r="F98" s="187" t="s">
        <v>851</v>
      </c>
      <c r="G98" s="188" t="s">
        <v>1081</v>
      </c>
      <c r="H98" s="189">
        <v>31.505</v>
      </c>
      <c r="I98" s="190"/>
      <c r="J98" s="191">
        <f>ROUND(I98*H98,2)</f>
        <v>0</v>
      </c>
      <c r="K98" s="187" t="s">
        <v>997</v>
      </c>
      <c r="L98" s="59"/>
      <c r="M98" s="192" t="s">
        <v>885</v>
      </c>
      <c r="N98" s="193" t="s">
        <v>907</v>
      </c>
      <c r="O98" s="40"/>
      <c r="P98" s="194">
        <f>O98*H98</f>
        <v>0</v>
      </c>
      <c r="Q98" s="194">
        <v>0</v>
      </c>
      <c r="R98" s="194">
        <f>Q98*H98</f>
        <v>0</v>
      </c>
      <c r="S98" s="194">
        <v>0</v>
      </c>
      <c r="T98" s="195">
        <f>S98*H98</f>
        <v>0</v>
      </c>
      <c r="AR98" s="22" t="s">
        <v>998</v>
      </c>
      <c r="AT98" s="22" t="s">
        <v>993</v>
      </c>
      <c r="AU98" s="22" t="s">
        <v>946</v>
      </c>
      <c r="AY98" s="22" t="s">
        <v>991</v>
      </c>
      <c r="BE98" s="196">
        <f>IF(N98="základní",J98,0)</f>
        <v>0</v>
      </c>
      <c r="BF98" s="196">
        <f>IF(N98="snížená",J98,0)</f>
        <v>0</v>
      </c>
      <c r="BG98" s="196">
        <f>IF(N98="zákl. přenesená",J98,0)</f>
        <v>0</v>
      </c>
      <c r="BH98" s="196">
        <f>IF(N98="sníž. přenesená",J98,0)</f>
        <v>0</v>
      </c>
      <c r="BI98" s="196">
        <f>IF(N98="nulová",J98,0)</f>
        <v>0</v>
      </c>
      <c r="BJ98" s="22" t="s">
        <v>944</v>
      </c>
      <c r="BK98" s="196">
        <f>ROUND(I98*H98,2)</f>
        <v>0</v>
      </c>
      <c r="BL98" s="22" t="s">
        <v>998</v>
      </c>
      <c r="BM98" s="22" t="s">
        <v>852</v>
      </c>
    </row>
    <row r="99" spans="2:47" s="1" customFormat="1" ht="189">
      <c r="B99" s="39"/>
      <c r="C99" s="61"/>
      <c r="D99" s="197" t="s">
        <v>1000</v>
      </c>
      <c r="E99" s="61"/>
      <c r="F99" s="198" t="s">
        <v>853</v>
      </c>
      <c r="G99" s="61"/>
      <c r="H99" s="61"/>
      <c r="I99" s="156"/>
      <c r="J99" s="61"/>
      <c r="K99" s="61"/>
      <c r="L99" s="59"/>
      <c r="M99" s="199"/>
      <c r="N99" s="40"/>
      <c r="O99" s="40"/>
      <c r="P99" s="40"/>
      <c r="Q99" s="40"/>
      <c r="R99" s="40"/>
      <c r="S99" s="40"/>
      <c r="T99" s="76"/>
      <c r="AT99" s="22" t="s">
        <v>1000</v>
      </c>
      <c r="AU99" s="22" t="s">
        <v>946</v>
      </c>
    </row>
    <row r="100" spans="2:65" s="1" customFormat="1" ht="38.25" customHeight="1">
      <c r="B100" s="39"/>
      <c r="C100" s="185" t="s">
        <v>1026</v>
      </c>
      <c r="D100" s="185" t="s">
        <v>993</v>
      </c>
      <c r="E100" s="186" t="s">
        <v>854</v>
      </c>
      <c r="F100" s="187" t="s">
        <v>855</v>
      </c>
      <c r="G100" s="188" t="s">
        <v>1081</v>
      </c>
      <c r="H100" s="189">
        <v>9.452</v>
      </c>
      <c r="I100" s="190"/>
      <c r="J100" s="191">
        <f>ROUND(I100*H100,2)</f>
        <v>0</v>
      </c>
      <c r="K100" s="187" t="s">
        <v>997</v>
      </c>
      <c r="L100" s="59"/>
      <c r="M100" s="192" t="s">
        <v>885</v>
      </c>
      <c r="N100" s="193" t="s">
        <v>907</v>
      </c>
      <c r="O100" s="40"/>
      <c r="P100" s="194">
        <f>O100*H100</f>
        <v>0</v>
      </c>
      <c r="Q100" s="194">
        <v>0</v>
      </c>
      <c r="R100" s="194">
        <f>Q100*H100</f>
        <v>0</v>
      </c>
      <c r="S100" s="194">
        <v>0</v>
      </c>
      <c r="T100" s="195">
        <f>S100*H100</f>
        <v>0</v>
      </c>
      <c r="AR100" s="22" t="s">
        <v>998</v>
      </c>
      <c r="AT100" s="22" t="s">
        <v>993</v>
      </c>
      <c r="AU100" s="22" t="s">
        <v>946</v>
      </c>
      <c r="AY100" s="22" t="s">
        <v>991</v>
      </c>
      <c r="BE100" s="196">
        <f>IF(N100="základní",J100,0)</f>
        <v>0</v>
      </c>
      <c r="BF100" s="196">
        <f>IF(N100="snížená",J100,0)</f>
        <v>0</v>
      </c>
      <c r="BG100" s="196">
        <f>IF(N100="zákl. přenesená",J100,0)</f>
        <v>0</v>
      </c>
      <c r="BH100" s="196">
        <f>IF(N100="sníž. přenesená",J100,0)</f>
        <v>0</v>
      </c>
      <c r="BI100" s="196">
        <f>IF(N100="nulová",J100,0)</f>
        <v>0</v>
      </c>
      <c r="BJ100" s="22" t="s">
        <v>944</v>
      </c>
      <c r="BK100" s="196">
        <f>ROUND(I100*H100,2)</f>
        <v>0</v>
      </c>
      <c r="BL100" s="22" t="s">
        <v>998</v>
      </c>
      <c r="BM100" s="22" t="s">
        <v>856</v>
      </c>
    </row>
    <row r="101" spans="2:47" s="1" customFormat="1" ht="189">
      <c r="B101" s="39"/>
      <c r="C101" s="61"/>
      <c r="D101" s="197" t="s">
        <v>1000</v>
      </c>
      <c r="E101" s="61"/>
      <c r="F101" s="198" t="s">
        <v>853</v>
      </c>
      <c r="G101" s="61"/>
      <c r="H101" s="61"/>
      <c r="I101" s="156"/>
      <c r="J101" s="61"/>
      <c r="K101" s="61"/>
      <c r="L101" s="59"/>
      <c r="M101" s="199"/>
      <c r="N101" s="40"/>
      <c r="O101" s="40"/>
      <c r="P101" s="40"/>
      <c r="Q101" s="40"/>
      <c r="R101" s="40"/>
      <c r="S101" s="40"/>
      <c r="T101" s="76"/>
      <c r="AT101" s="22" t="s">
        <v>1000</v>
      </c>
      <c r="AU101" s="22" t="s">
        <v>946</v>
      </c>
    </row>
    <row r="102" spans="2:51" s="11" customFormat="1" ht="13.5">
      <c r="B102" s="200"/>
      <c r="C102" s="201"/>
      <c r="D102" s="197" t="s">
        <v>1002</v>
      </c>
      <c r="E102" s="202" t="s">
        <v>885</v>
      </c>
      <c r="F102" s="203" t="s">
        <v>857</v>
      </c>
      <c r="G102" s="201"/>
      <c r="H102" s="204">
        <v>9.452</v>
      </c>
      <c r="I102" s="205"/>
      <c r="J102" s="201"/>
      <c r="K102" s="201"/>
      <c r="L102" s="206"/>
      <c r="M102" s="207"/>
      <c r="N102" s="208"/>
      <c r="O102" s="208"/>
      <c r="P102" s="208"/>
      <c r="Q102" s="208"/>
      <c r="R102" s="208"/>
      <c r="S102" s="208"/>
      <c r="T102" s="209"/>
      <c r="AT102" s="210" t="s">
        <v>1002</v>
      </c>
      <c r="AU102" s="210" t="s">
        <v>946</v>
      </c>
      <c r="AV102" s="11" t="s">
        <v>946</v>
      </c>
      <c r="AW102" s="11" t="s">
        <v>899</v>
      </c>
      <c r="AX102" s="11" t="s">
        <v>936</v>
      </c>
      <c r="AY102" s="210" t="s">
        <v>991</v>
      </c>
    </row>
    <row r="103" spans="2:51" s="12" customFormat="1" ht="13.5">
      <c r="B103" s="211"/>
      <c r="C103" s="212"/>
      <c r="D103" s="197" t="s">
        <v>1002</v>
      </c>
      <c r="E103" s="213" t="s">
        <v>885</v>
      </c>
      <c r="F103" s="214" t="s">
        <v>1004</v>
      </c>
      <c r="G103" s="212"/>
      <c r="H103" s="215">
        <v>9.452</v>
      </c>
      <c r="I103" s="216"/>
      <c r="J103" s="212"/>
      <c r="K103" s="212"/>
      <c r="L103" s="217"/>
      <c r="M103" s="218"/>
      <c r="N103" s="219"/>
      <c r="O103" s="219"/>
      <c r="P103" s="219"/>
      <c r="Q103" s="219"/>
      <c r="R103" s="219"/>
      <c r="S103" s="219"/>
      <c r="T103" s="220"/>
      <c r="AT103" s="221" t="s">
        <v>1002</v>
      </c>
      <c r="AU103" s="221" t="s">
        <v>946</v>
      </c>
      <c r="AV103" s="12" t="s">
        <v>998</v>
      </c>
      <c r="AW103" s="12" t="s">
        <v>899</v>
      </c>
      <c r="AX103" s="12" t="s">
        <v>944</v>
      </c>
      <c r="AY103" s="221" t="s">
        <v>991</v>
      </c>
    </row>
    <row r="104" spans="2:65" s="1" customFormat="1" ht="25.5" customHeight="1">
      <c r="B104" s="39"/>
      <c r="C104" s="185" t="s">
        <v>1031</v>
      </c>
      <c r="D104" s="185" t="s">
        <v>993</v>
      </c>
      <c r="E104" s="186" t="s">
        <v>1079</v>
      </c>
      <c r="F104" s="187" t="s">
        <v>858</v>
      </c>
      <c r="G104" s="188" t="s">
        <v>1081</v>
      </c>
      <c r="H104" s="189">
        <v>72.45</v>
      </c>
      <c r="I104" s="190"/>
      <c r="J104" s="191">
        <f>ROUND(I104*H104,2)</f>
        <v>0</v>
      </c>
      <c r="K104" s="187" t="s">
        <v>997</v>
      </c>
      <c r="L104" s="59"/>
      <c r="M104" s="192" t="s">
        <v>885</v>
      </c>
      <c r="N104" s="193" t="s">
        <v>907</v>
      </c>
      <c r="O104" s="40"/>
      <c r="P104" s="194">
        <f>O104*H104</f>
        <v>0</v>
      </c>
      <c r="Q104" s="194">
        <v>0</v>
      </c>
      <c r="R104" s="194">
        <f>Q104*H104</f>
        <v>0</v>
      </c>
      <c r="S104" s="194">
        <v>0</v>
      </c>
      <c r="T104" s="195">
        <f>S104*H104</f>
        <v>0</v>
      </c>
      <c r="AR104" s="22" t="s">
        <v>998</v>
      </c>
      <c r="AT104" s="22" t="s">
        <v>993</v>
      </c>
      <c r="AU104" s="22" t="s">
        <v>946</v>
      </c>
      <c r="AY104" s="22" t="s">
        <v>991</v>
      </c>
      <c r="BE104" s="196">
        <f>IF(N104="základní",J104,0)</f>
        <v>0</v>
      </c>
      <c r="BF104" s="196">
        <f>IF(N104="snížená",J104,0)</f>
        <v>0</v>
      </c>
      <c r="BG104" s="196">
        <f>IF(N104="zákl. přenesená",J104,0)</f>
        <v>0</v>
      </c>
      <c r="BH104" s="196">
        <f>IF(N104="sníž. přenesená",J104,0)</f>
        <v>0</v>
      </c>
      <c r="BI104" s="196">
        <f>IF(N104="nulová",J104,0)</f>
        <v>0</v>
      </c>
      <c r="BJ104" s="22" t="s">
        <v>944</v>
      </c>
      <c r="BK104" s="196">
        <f>ROUND(I104*H104,2)</f>
        <v>0</v>
      </c>
      <c r="BL104" s="22" t="s">
        <v>998</v>
      </c>
      <c r="BM104" s="22" t="s">
        <v>859</v>
      </c>
    </row>
    <row r="105" spans="2:47" s="1" customFormat="1" ht="378">
      <c r="B105" s="39"/>
      <c r="C105" s="61"/>
      <c r="D105" s="197" t="s">
        <v>1000</v>
      </c>
      <c r="E105" s="61"/>
      <c r="F105" s="198" t="s">
        <v>863</v>
      </c>
      <c r="G105" s="61"/>
      <c r="H105" s="61"/>
      <c r="I105" s="156"/>
      <c r="J105" s="61"/>
      <c r="K105" s="61"/>
      <c r="L105" s="59"/>
      <c r="M105" s="199"/>
      <c r="N105" s="40"/>
      <c r="O105" s="40"/>
      <c r="P105" s="40"/>
      <c r="Q105" s="40"/>
      <c r="R105" s="40"/>
      <c r="S105" s="40"/>
      <c r="T105" s="76"/>
      <c r="AT105" s="22" t="s">
        <v>1000</v>
      </c>
      <c r="AU105" s="22" t="s">
        <v>946</v>
      </c>
    </row>
    <row r="106" spans="2:65" s="1" customFormat="1" ht="25.5" customHeight="1">
      <c r="B106" s="39"/>
      <c r="C106" s="185" t="s">
        <v>1034</v>
      </c>
      <c r="D106" s="185" t="s">
        <v>993</v>
      </c>
      <c r="E106" s="186" t="s">
        <v>860</v>
      </c>
      <c r="F106" s="187" t="s">
        <v>861</v>
      </c>
      <c r="G106" s="188" t="s">
        <v>1007</v>
      </c>
      <c r="H106" s="189">
        <v>409.8</v>
      </c>
      <c r="I106" s="190"/>
      <c r="J106" s="191">
        <f>ROUND(I106*H106,2)</f>
        <v>0</v>
      </c>
      <c r="K106" s="187" t="s">
        <v>997</v>
      </c>
      <c r="L106" s="59"/>
      <c r="M106" s="192" t="s">
        <v>885</v>
      </c>
      <c r="N106" s="193" t="s">
        <v>907</v>
      </c>
      <c r="O106" s="40"/>
      <c r="P106" s="194">
        <f>O106*H106</f>
        <v>0</v>
      </c>
      <c r="Q106" s="194">
        <v>0.00085</v>
      </c>
      <c r="R106" s="194">
        <f>Q106*H106</f>
        <v>0.34833</v>
      </c>
      <c r="S106" s="194">
        <v>0</v>
      </c>
      <c r="T106" s="195">
        <f>S106*H106</f>
        <v>0</v>
      </c>
      <c r="AR106" s="22" t="s">
        <v>998</v>
      </c>
      <c r="AT106" s="22" t="s">
        <v>993</v>
      </c>
      <c r="AU106" s="22" t="s">
        <v>946</v>
      </c>
      <c r="AY106" s="22" t="s">
        <v>991</v>
      </c>
      <c r="BE106" s="196">
        <f>IF(N106="základní",J106,0)</f>
        <v>0</v>
      </c>
      <c r="BF106" s="196">
        <f>IF(N106="snížená",J106,0)</f>
        <v>0</v>
      </c>
      <c r="BG106" s="196">
        <f>IF(N106="zákl. přenesená",J106,0)</f>
        <v>0</v>
      </c>
      <c r="BH106" s="196">
        <f>IF(N106="sníž. přenesená",J106,0)</f>
        <v>0</v>
      </c>
      <c r="BI106" s="196">
        <f>IF(N106="nulová",J106,0)</f>
        <v>0</v>
      </c>
      <c r="BJ106" s="22" t="s">
        <v>944</v>
      </c>
      <c r="BK106" s="196">
        <f>ROUND(I106*H106,2)</f>
        <v>0</v>
      </c>
      <c r="BL106" s="22" t="s">
        <v>998</v>
      </c>
      <c r="BM106" s="22" t="s">
        <v>862</v>
      </c>
    </row>
    <row r="107" spans="2:47" s="1" customFormat="1" ht="148.5">
      <c r="B107" s="39"/>
      <c r="C107" s="61"/>
      <c r="D107" s="197" t="s">
        <v>1000</v>
      </c>
      <c r="E107" s="61"/>
      <c r="F107" s="198" t="s">
        <v>442</v>
      </c>
      <c r="G107" s="61"/>
      <c r="H107" s="61"/>
      <c r="I107" s="156"/>
      <c r="J107" s="61"/>
      <c r="K107" s="61"/>
      <c r="L107" s="59"/>
      <c r="M107" s="199"/>
      <c r="N107" s="40"/>
      <c r="O107" s="40"/>
      <c r="P107" s="40"/>
      <c r="Q107" s="40"/>
      <c r="R107" s="40"/>
      <c r="S107" s="40"/>
      <c r="T107" s="76"/>
      <c r="AT107" s="22" t="s">
        <v>1000</v>
      </c>
      <c r="AU107" s="22" t="s">
        <v>946</v>
      </c>
    </row>
    <row r="108" spans="2:65" s="1" customFormat="1" ht="25.5" customHeight="1">
      <c r="B108" s="39"/>
      <c r="C108" s="185" t="s">
        <v>1038</v>
      </c>
      <c r="D108" s="185" t="s">
        <v>993</v>
      </c>
      <c r="E108" s="186" t="s">
        <v>443</v>
      </c>
      <c r="F108" s="187" t="s">
        <v>444</v>
      </c>
      <c r="G108" s="188" t="s">
        <v>1007</v>
      </c>
      <c r="H108" s="189">
        <v>27.4</v>
      </c>
      <c r="I108" s="190"/>
      <c r="J108" s="191">
        <f>ROUND(I108*H108,2)</f>
        <v>0</v>
      </c>
      <c r="K108" s="187" t="s">
        <v>997</v>
      </c>
      <c r="L108" s="59"/>
      <c r="M108" s="192" t="s">
        <v>885</v>
      </c>
      <c r="N108" s="193" t="s">
        <v>907</v>
      </c>
      <c r="O108" s="40"/>
      <c r="P108" s="194">
        <f>O108*H108</f>
        <v>0</v>
      </c>
      <c r="Q108" s="194">
        <v>0.00119</v>
      </c>
      <c r="R108" s="194">
        <f>Q108*H108</f>
        <v>0.032606</v>
      </c>
      <c r="S108" s="194">
        <v>0</v>
      </c>
      <c r="T108" s="195">
        <f>S108*H108</f>
        <v>0</v>
      </c>
      <c r="AR108" s="22" t="s">
        <v>998</v>
      </c>
      <c r="AT108" s="22" t="s">
        <v>993</v>
      </c>
      <c r="AU108" s="22" t="s">
        <v>946</v>
      </c>
      <c r="AY108" s="22" t="s">
        <v>991</v>
      </c>
      <c r="BE108" s="196">
        <f>IF(N108="základní",J108,0)</f>
        <v>0</v>
      </c>
      <c r="BF108" s="196">
        <f>IF(N108="snížená",J108,0)</f>
        <v>0</v>
      </c>
      <c r="BG108" s="196">
        <f>IF(N108="zákl. přenesená",J108,0)</f>
        <v>0</v>
      </c>
      <c r="BH108" s="196">
        <f>IF(N108="sníž. přenesená",J108,0)</f>
        <v>0</v>
      </c>
      <c r="BI108" s="196">
        <f>IF(N108="nulová",J108,0)</f>
        <v>0</v>
      </c>
      <c r="BJ108" s="22" t="s">
        <v>944</v>
      </c>
      <c r="BK108" s="196">
        <f>ROUND(I108*H108,2)</f>
        <v>0</v>
      </c>
      <c r="BL108" s="22" t="s">
        <v>998</v>
      </c>
      <c r="BM108" s="22" t="s">
        <v>445</v>
      </c>
    </row>
    <row r="109" spans="2:47" s="1" customFormat="1" ht="148.5">
      <c r="B109" s="39"/>
      <c r="C109" s="61"/>
      <c r="D109" s="197" t="s">
        <v>1000</v>
      </c>
      <c r="E109" s="61"/>
      <c r="F109" s="198" t="s">
        <v>442</v>
      </c>
      <c r="G109" s="61"/>
      <c r="H109" s="61"/>
      <c r="I109" s="156"/>
      <c r="J109" s="61"/>
      <c r="K109" s="61"/>
      <c r="L109" s="59"/>
      <c r="M109" s="199"/>
      <c r="N109" s="40"/>
      <c r="O109" s="40"/>
      <c r="P109" s="40"/>
      <c r="Q109" s="40"/>
      <c r="R109" s="40"/>
      <c r="S109" s="40"/>
      <c r="T109" s="76"/>
      <c r="AT109" s="22" t="s">
        <v>1000</v>
      </c>
      <c r="AU109" s="22" t="s">
        <v>946</v>
      </c>
    </row>
    <row r="110" spans="2:65" s="1" customFormat="1" ht="38.25" customHeight="1">
      <c r="B110" s="39"/>
      <c r="C110" s="185" t="s">
        <v>1042</v>
      </c>
      <c r="D110" s="185" t="s">
        <v>993</v>
      </c>
      <c r="E110" s="186" t="s">
        <v>446</v>
      </c>
      <c r="F110" s="187" t="s">
        <v>447</v>
      </c>
      <c r="G110" s="188" t="s">
        <v>1007</v>
      </c>
      <c r="H110" s="189">
        <v>409.8</v>
      </c>
      <c r="I110" s="190"/>
      <c r="J110" s="191">
        <f>ROUND(I110*H110,2)</f>
        <v>0</v>
      </c>
      <c r="K110" s="187" t="s">
        <v>997</v>
      </c>
      <c r="L110" s="59"/>
      <c r="M110" s="192" t="s">
        <v>885</v>
      </c>
      <c r="N110" s="193" t="s">
        <v>907</v>
      </c>
      <c r="O110" s="40"/>
      <c r="P110" s="194">
        <f>O110*H110</f>
        <v>0</v>
      </c>
      <c r="Q110" s="194">
        <v>0</v>
      </c>
      <c r="R110" s="194">
        <f>Q110*H110</f>
        <v>0</v>
      </c>
      <c r="S110" s="194">
        <v>0</v>
      </c>
      <c r="T110" s="195">
        <f>S110*H110</f>
        <v>0</v>
      </c>
      <c r="AR110" s="22" t="s">
        <v>998</v>
      </c>
      <c r="AT110" s="22" t="s">
        <v>993</v>
      </c>
      <c r="AU110" s="22" t="s">
        <v>946</v>
      </c>
      <c r="AY110" s="22" t="s">
        <v>991</v>
      </c>
      <c r="BE110" s="196">
        <f>IF(N110="základní",J110,0)</f>
        <v>0</v>
      </c>
      <c r="BF110" s="196">
        <f>IF(N110="snížená",J110,0)</f>
        <v>0</v>
      </c>
      <c r="BG110" s="196">
        <f>IF(N110="zákl. přenesená",J110,0)</f>
        <v>0</v>
      </c>
      <c r="BH110" s="196">
        <f>IF(N110="sníž. přenesená",J110,0)</f>
        <v>0</v>
      </c>
      <c r="BI110" s="196">
        <f>IF(N110="nulová",J110,0)</f>
        <v>0</v>
      </c>
      <c r="BJ110" s="22" t="s">
        <v>944</v>
      </c>
      <c r="BK110" s="196">
        <f>ROUND(I110*H110,2)</f>
        <v>0</v>
      </c>
      <c r="BL110" s="22" t="s">
        <v>998</v>
      </c>
      <c r="BM110" s="22" t="s">
        <v>448</v>
      </c>
    </row>
    <row r="111" spans="2:65" s="1" customFormat="1" ht="38.25" customHeight="1">
      <c r="B111" s="39"/>
      <c r="C111" s="185" t="s">
        <v>1046</v>
      </c>
      <c r="D111" s="185" t="s">
        <v>993</v>
      </c>
      <c r="E111" s="186" t="s">
        <v>449</v>
      </c>
      <c r="F111" s="187" t="s">
        <v>450</v>
      </c>
      <c r="G111" s="188" t="s">
        <v>1007</v>
      </c>
      <c r="H111" s="189">
        <v>27.4</v>
      </c>
      <c r="I111" s="190"/>
      <c r="J111" s="191">
        <f>ROUND(I111*H111,2)</f>
        <v>0</v>
      </c>
      <c r="K111" s="187" t="s">
        <v>997</v>
      </c>
      <c r="L111" s="59"/>
      <c r="M111" s="192" t="s">
        <v>885</v>
      </c>
      <c r="N111" s="193" t="s">
        <v>907</v>
      </c>
      <c r="O111" s="40"/>
      <c r="P111" s="194">
        <f>O111*H111</f>
        <v>0</v>
      </c>
      <c r="Q111" s="194">
        <v>0</v>
      </c>
      <c r="R111" s="194">
        <f>Q111*H111</f>
        <v>0</v>
      </c>
      <c r="S111" s="194">
        <v>0</v>
      </c>
      <c r="T111" s="195">
        <f>S111*H111</f>
        <v>0</v>
      </c>
      <c r="AR111" s="22" t="s">
        <v>998</v>
      </c>
      <c r="AT111" s="22" t="s">
        <v>993</v>
      </c>
      <c r="AU111" s="22" t="s">
        <v>946</v>
      </c>
      <c r="AY111" s="22" t="s">
        <v>991</v>
      </c>
      <c r="BE111" s="196">
        <f>IF(N111="základní",J111,0)</f>
        <v>0</v>
      </c>
      <c r="BF111" s="196">
        <f>IF(N111="snížená",J111,0)</f>
        <v>0</v>
      </c>
      <c r="BG111" s="196">
        <f>IF(N111="zákl. přenesená",J111,0)</f>
        <v>0</v>
      </c>
      <c r="BH111" s="196">
        <f>IF(N111="sníž. přenesená",J111,0)</f>
        <v>0</v>
      </c>
      <c r="BI111" s="196">
        <f>IF(N111="nulová",J111,0)</f>
        <v>0</v>
      </c>
      <c r="BJ111" s="22" t="s">
        <v>944</v>
      </c>
      <c r="BK111" s="196">
        <f>ROUND(I111*H111,2)</f>
        <v>0</v>
      </c>
      <c r="BL111" s="22" t="s">
        <v>998</v>
      </c>
      <c r="BM111" s="22" t="s">
        <v>451</v>
      </c>
    </row>
    <row r="112" spans="2:65" s="1" customFormat="1" ht="38.25" customHeight="1">
      <c r="B112" s="39"/>
      <c r="C112" s="185" t="s">
        <v>1052</v>
      </c>
      <c r="D112" s="185" t="s">
        <v>993</v>
      </c>
      <c r="E112" s="186" t="s">
        <v>452</v>
      </c>
      <c r="F112" s="187" t="s">
        <v>453</v>
      </c>
      <c r="G112" s="188" t="s">
        <v>1081</v>
      </c>
      <c r="H112" s="189">
        <v>138.6</v>
      </c>
      <c r="I112" s="190"/>
      <c r="J112" s="191">
        <f>ROUND(I112*H112,2)</f>
        <v>0</v>
      </c>
      <c r="K112" s="187" t="s">
        <v>997</v>
      </c>
      <c r="L112" s="59"/>
      <c r="M112" s="192" t="s">
        <v>885</v>
      </c>
      <c r="N112" s="193" t="s">
        <v>907</v>
      </c>
      <c r="O112" s="40"/>
      <c r="P112" s="194">
        <f>O112*H112</f>
        <v>0</v>
      </c>
      <c r="Q112" s="194">
        <v>0</v>
      </c>
      <c r="R112" s="194">
        <f>Q112*H112</f>
        <v>0</v>
      </c>
      <c r="S112" s="194">
        <v>0</v>
      </c>
      <c r="T112" s="195">
        <f>S112*H112</f>
        <v>0</v>
      </c>
      <c r="AR112" s="22" t="s">
        <v>998</v>
      </c>
      <c r="AT112" s="22" t="s">
        <v>993</v>
      </c>
      <c r="AU112" s="22" t="s">
        <v>946</v>
      </c>
      <c r="AY112" s="22" t="s">
        <v>991</v>
      </c>
      <c r="BE112" s="196">
        <f>IF(N112="základní",J112,0)</f>
        <v>0</v>
      </c>
      <c r="BF112" s="196">
        <f>IF(N112="snížená",J112,0)</f>
        <v>0</v>
      </c>
      <c r="BG112" s="196">
        <f>IF(N112="zákl. přenesená",J112,0)</f>
        <v>0</v>
      </c>
      <c r="BH112" s="196">
        <f>IF(N112="sníž. přenesená",J112,0)</f>
        <v>0</v>
      </c>
      <c r="BI112" s="196">
        <f>IF(N112="nulová",J112,0)</f>
        <v>0</v>
      </c>
      <c r="BJ112" s="22" t="s">
        <v>944</v>
      </c>
      <c r="BK112" s="196">
        <f>ROUND(I112*H112,2)</f>
        <v>0</v>
      </c>
      <c r="BL112" s="22" t="s">
        <v>998</v>
      </c>
      <c r="BM112" s="22" t="s">
        <v>454</v>
      </c>
    </row>
    <row r="113" spans="2:47" s="1" customFormat="1" ht="94.5">
      <c r="B113" s="39"/>
      <c r="C113" s="61"/>
      <c r="D113" s="197" t="s">
        <v>1000</v>
      </c>
      <c r="E113" s="61"/>
      <c r="F113" s="198" t="s">
        <v>455</v>
      </c>
      <c r="G113" s="61"/>
      <c r="H113" s="61"/>
      <c r="I113" s="156"/>
      <c r="J113" s="61"/>
      <c r="K113" s="61"/>
      <c r="L113" s="59"/>
      <c r="M113" s="199"/>
      <c r="N113" s="40"/>
      <c r="O113" s="40"/>
      <c r="P113" s="40"/>
      <c r="Q113" s="40"/>
      <c r="R113" s="40"/>
      <c r="S113" s="40"/>
      <c r="T113" s="76"/>
      <c r="AT113" s="22" t="s">
        <v>1000</v>
      </c>
      <c r="AU113" s="22" t="s">
        <v>946</v>
      </c>
    </row>
    <row r="114" spans="2:65" s="1" customFormat="1" ht="25.5" customHeight="1">
      <c r="B114" s="39"/>
      <c r="C114" s="185" t="s">
        <v>1059</v>
      </c>
      <c r="D114" s="185" t="s">
        <v>993</v>
      </c>
      <c r="E114" s="186" t="s">
        <v>456</v>
      </c>
      <c r="F114" s="187" t="s">
        <v>457</v>
      </c>
      <c r="G114" s="188" t="s">
        <v>1081</v>
      </c>
      <c r="H114" s="189">
        <v>66.7</v>
      </c>
      <c r="I114" s="190"/>
      <c r="J114" s="191">
        <f>ROUND(I114*H114,2)</f>
        <v>0</v>
      </c>
      <c r="K114" s="187" t="s">
        <v>885</v>
      </c>
      <c r="L114" s="59"/>
      <c r="M114" s="192" t="s">
        <v>885</v>
      </c>
      <c r="N114" s="193" t="s">
        <v>907</v>
      </c>
      <c r="O114" s="40"/>
      <c r="P114" s="194">
        <f>O114*H114</f>
        <v>0</v>
      </c>
      <c r="Q114" s="194">
        <v>0</v>
      </c>
      <c r="R114" s="194">
        <f>Q114*H114</f>
        <v>0</v>
      </c>
      <c r="S114" s="194">
        <v>0</v>
      </c>
      <c r="T114" s="195">
        <f>S114*H114</f>
        <v>0</v>
      </c>
      <c r="AR114" s="22" t="s">
        <v>998</v>
      </c>
      <c r="AT114" s="22" t="s">
        <v>993</v>
      </c>
      <c r="AU114" s="22" t="s">
        <v>946</v>
      </c>
      <c r="AY114" s="22" t="s">
        <v>991</v>
      </c>
      <c r="BE114" s="196">
        <f>IF(N114="základní",J114,0)</f>
        <v>0</v>
      </c>
      <c r="BF114" s="196">
        <f>IF(N114="snížená",J114,0)</f>
        <v>0</v>
      </c>
      <c r="BG114" s="196">
        <f>IF(N114="zákl. přenesená",J114,0)</f>
        <v>0</v>
      </c>
      <c r="BH114" s="196">
        <f>IF(N114="sníž. přenesená",J114,0)</f>
        <v>0</v>
      </c>
      <c r="BI114" s="196">
        <f>IF(N114="nulová",J114,0)</f>
        <v>0</v>
      </c>
      <c r="BJ114" s="22" t="s">
        <v>944</v>
      </c>
      <c r="BK114" s="196">
        <f>ROUND(I114*H114,2)</f>
        <v>0</v>
      </c>
      <c r="BL114" s="22" t="s">
        <v>998</v>
      </c>
      <c r="BM114" s="22" t="s">
        <v>458</v>
      </c>
    </row>
    <row r="115" spans="2:47" s="1" customFormat="1" ht="94.5">
      <c r="B115" s="39"/>
      <c r="C115" s="61"/>
      <c r="D115" s="197" t="s">
        <v>1000</v>
      </c>
      <c r="E115" s="61"/>
      <c r="F115" s="198" t="s">
        <v>455</v>
      </c>
      <c r="G115" s="61"/>
      <c r="H115" s="61"/>
      <c r="I115" s="156"/>
      <c r="J115" s="61"/>
      <c r="K115" s="61"/>
      <c r="L115" s="59"/>
      <c r="M115" s="199"/>
      <c r="N115" s="40"/>
      <c r="O115" s="40"/>
      <c r="P115" s="40"/>
      <c r="Q115" s="40"/>
      <c r="R115" s="40"/>
      <c r="S115" s="40"/>
      <c r="T115" s="76"/>
      <c r="AT115" s="22" t="s">
        <v>1000</v>
      </c>
      <c r="AU115" s="22" t="s">
        <v>946</v>
      </c>
    </row>
    <row r="116" spans="2:65" s="1" customFormat="1" ht="38.25" customHeight="1">
      <c r="B116" s="39"/>
      <c r="C116" s="185" t="s">
        <v>1064</v>
      </c>
      <c r="D116" s="185" t="s">
        <v>993</v>
      </c>
      <c r="E116" s="186" t="s">
        <v>459</v>
      </c>
      <c r="F116" s="187" t="s">
        <v>460</v>
      </c>
      <c r="G116" s="188" t="s">
        <v>1081</v>
      </c>
      <c r="H116" s="189">
        <v>138.6</v>
      </c>
      <c r="I116" s="190"/>
      <c r="J116" s="191">
        <f>ROUND(I116*H116,2)</f>
        <v>0</v>
      </c>
      <c r="K116" s="187" t="s">
        <v>997</v>
      </c>
      <c r="L116" s="59"/>
      <c r="M116" s="192" t="s">
        <v>885</v>
      </c>
      <c r="N116" s="193" t="s">
        <v>907</v>
      </c>
      <c r="O116" s="40"/>
      <c r="P116" s="194">
        <f>O116*H116</f>
        <v>0</v>
      </c>
      <c r="Q116" s="194">
        <v>0</v>
      </c>
      <c r="R116" s="194">
        <f>Q116*H116</f>
        <v>0</v>
      </c>
      <c r="S116" s="194">
        <v>0</v>
      </c>
      <c r="T116" s="195">
        <f>S116*H116</f>
        <v>0</v>
      </c>
      <c r="AR116" s="22" t="s">
        <v>998</v>
      </c>
      <c r="AT116" s="22" t="s">
        <v>993</v>
      </c>
      <c r="AU116" s="22" t="s">
        <v>946</v>
      </c>
      <c r="AY116" s="22" t="s">
        <v>991</v>
      </c>
      <c r="BE116" s="196">
        <f>IF(N116="základní",J116,0)</f>
        <v>0</v>
      </c>
      <c r="BF116" s="196">
        <f>IF(N116="snížená",J116,0)</f>
        <v>0</v>
      </c>
      <c r="BG116" s="196">
        <f>IF(N116="zákl. přenesená",J116,0)</f>
        <v>0</v>
      </c>
      <c r="BH116" s="196">
        <f>IF(N116="sníž. přenesená",J116,0)</f>
        <v>0</v>
      </c>
      <c r="BI116" s="196">
        <f>IF(N116="nulová",J116,0)</f>
        <v>0</v>
      </c>
      <c r="BJ116" s="22" t="s">
        <v>944</v>
      </c>
      <c r="BK116" s="196">
        <f>ROUND(I116*H116,2)</f>
        <v>0</v>
      </c>
      <c r="BL116" s="22" t="s">
        <v>998</v>
      </c>
      <c r="BM116" s="22" t="s">
        <v>461</v>
      </c>
    </row>
    <row r="117" spans="2:47" s="1" customFormat="1" ht="189">
      <c r="B117" s="39"/>
      <c r="C117" s="61"/>
      <c r="D117" s="197" t="s">
        <v>1000</v>
      </c>
      <c r="E117" s="61"/>
      <c r="F117" s="198" t="s">
        <v>462</v>
      </c>
      <c r="G117" s="61"/>
      <c r="H117" s="61"/>
      <c r="I117" s="156"/>
      <c r="J117" s="61"/>
      <c r="K117" s="61"/>
      <c r="L117" s="59"/>
      <c r="M117" s="199"/>
      <c r="N117" s="40"/>
      <c r="O117" s="40"/>
      <c r="P117" s="40"/>
      <c r="Q117" s="40"/>
      <c r="R117" s="40"/>
      <c r="S117" s="40"/>
      <c r="T117" s="76"/>
      <c r="AT117" s="22" t="s">
        <v>1000</v>
      </c>
      <c r="AU117" s="22" t="s">
        <v>946</v>
      </c>
    </row>
    <row r="118" spans="2:65" s="1" customFormat="1" ht="51" customHeight="1">
      <c r="B118" s="39"/>
      <c r="C118" s="185" t="s">
        <v>874</v>
      </c>
      <c r="D118" s="185" t="s">
        <v>993</v>
      </c>
      <c r="E118" s="186" t="s">
        <v>463</v>
      </c>
      <c r="F118" s="187" t="s">
        <v>464</v>
      </c>
      <c r="G118" s="188" t="s">
        <v>1081</v>
      </c>
      <c r="H118" s="189">
        <v>66.7</v>
      </c>
      <c r="I118" s="190"/>
      <c r="J118" s="191">
        <f>ROUND(I118*H118,2)</f>
        <v>0</v>
      </c>
      <c r="K118" s="187" t="s">
        <v>885</v>
      </c>
      <c r="L118" s="59"/>
      <c r="M118" s="192" t="s">
        <v>885</v>
      </c>
      <c r="N118" s="193" t="s">
        <v>907</v>
      </c>
      <c r="O118" s="40"/>
      <c r="P118" s="194">
        <f>O118*H118</f>
        <v>0</v>
      </c>
      <c r="Q118" s="194">
        <v>0</v>
      </c>
      <c r="R118" s="194">
        <f>Q118*H118</f>
        <v>0</v>
      </c>
      <c r="S118" s="194">
        <v>0</v>
      </c>
      <c r="T118" s="195">
        <f>S118*H118</f>
        <v>0</v>
      </c>
      <c r="AR118" s="22" t="s">
        <v>998</v>
      </c>
      <c r="AT118" s="22" t="s">
        <v>993</v>
      </c>
      <c r="AU118" s="22" t="s">
        <v>946</v>
      </c>
      <c r="AY118" s="22" t="s">
        <v>991</v>
      </c>
      <c r="BE118" s="196">
        <f>IF(N118="základní",J118,0)</f>
        <v>0</v>
      </c>
      <c r="BF118" s="196">
        <f>IF(N118="snížená",J118,0)</f>
        <v>0</v>
      </c>
      <c r="BG118" s="196">
        <f>IF(N118="zákl. přenesená",J118,0)</f>
        <v>0</v>
      </c>
      <c r="BH118" s="196">
        <f>IF(N118="sníž. přenesená",J118,0)</f>
        <v>0</v>
      </c>
      <c r="BI118" s="196">
        <f>IF(N118="nulová",J118,0)</f>
        <v>0</v>
      </c>
      <c r="BJ118" s="22" t="s">
        <v>944</v>
      </c>
      <c r="BK118" s="196">
        <f>ROUND(I118*H118,2)</f>
        <v>0</v>
      </c>
      <c r="BL118" s="22" t="s">
        <v>998</v>
      </c>
      <c r="BM118" s="22" t="s">
        <v>465</v>
      </c>
    </row>
    <row r="119" spans="2:47" s="1" customFormat="1" ht="189">
      <c r="B119" s="39"/>
      <c r="C119" s="61"/>
      <c r="D119" s="197" t="s">
        <v>1000</v>
      </c>
      <c r="E119" s="61"/>
      <c r="F119" s="198" t="s">
        <v>462</v>
      </c>
      <c r="G119" s="61"/>
      <c r="H119" s="61"/>
      <c r="I119" s="156"/>
      <c r="J119" s="61"/>
      <c r="K119" s="61"/>
      <c r="L119" s="59"/>
      <c r="M119" s="199"/>
      <c r="N119" s="40"/>
      <c r="O119" s="40"/>
      <c r="P119" s="40"/>
      <c r="Q119" s="40"/>
      <c r="R119" s="40"/>
      <c r="S119" s="40"/>
      <c r="T119" s="76"/>
      <c r="AT119" s="22" t="s">
        <v>1000</v>
      </c>
      <c r="AU119" s="22" t="s">
        <v>946</v>
      </c>
    </row>
    <row r="120" spans="2:65" s="1" customFormat="1" ht="51" customHeight="1">
      <c r="B120" s="39"/>
      <c r="C120" s="185" t="s">
        <v>1072</v>
      </c>
      <c r="D120" s="185" t="s">
        <v>993</v>
      </c>
      <c r="E120" s="186" t="s">
        <v>466</v>
      </c>
      <c r="F120" s="187" t="s">
        <v>467</v>
      </c>
      <c r="G120" s="188" t="s">
        <v>1081</v>
      </c>
      <c r="H120" s="189">
        <v>2772</v>
      </c>
      <c r="I120" s="190"/>
      <c r="J120" s="191">
        <f>ROUND(I120*H120,2)</f>
        <v>0</v>
      </c>
      <c r="K120" s="187" t="s">
        <v>997</v>
      </c>
      <c r="L120" s="59"/>
      <c r="M120" s="192" t="s">
        <v>885</v>
      </c>
      <c r="N120" s="193" t="s">
        <v>907</v>
      </c>
      <c r="O120" s="40"/>
      <c r="P120" s="194">
        <f>O120*H120</f>
        <v>0</v>
      </c>
      <c r="Q120" s="194">
        <v>0</v>
      </c>
      <c r="R120" s="194">
        <f>Q120*H120</f>
        <v>0</v>
      </c>
      <c r="S120" s="194">
        <v>0</v>
      </c>
      <c r="T120" s="195">
        <f>S120*H120</f>
        <v>0</v>
      </c>
      <c r="AR120" s="22" t="s">
        <v>998</v>
      </c>
      <c r="AT120" s="22" t="s">
        <v>993</v>
      </c>
      <c r="AU120" s="22" t="s">
        <v>946</v>
      </c>
      <c r="AY120" s="22" t="s">
        <v>991</v>
      </c>
      <c r="BE120" s="196">
        <f>IF(N120="základní",J120,0)</f>
        <v>0</v>
      </c>
      <c r="BF120" s="196">
        <f>IF(N120="snížená",J120,0)</f>
        <v>0</v>
      </c>
      <c r="BG120" s="196">
        <f>IF(N120="zákl. přenesená",J120,0)</f>
        <v>0</v>
      </c>
      <c r="BH120" s="196">
        <f>IF(N120="sníž. přenesená",J120,0)</f>
        <v>0</v>
      </c>
      <c r="BI120" s="196">
        <f>IF(N120="nulová",J120,0)</f>
        <v>0</v>
      </c>
      <c r="BJ120" s="22" t="s">
        <v>944</v>
      </c>
      <c r="BK120" s="196">
        <f>ROUND(I120*H120,2)</f>
        <v>0</v>
      </c>
      <c r="BL120" s="22" t="s">
        <v>998</v>
      </c>
      <c r="BM120" s="22" t="s">
        <v>468</v>
      </c>
    </row>
    <row r="121" spans="2:47" s="1" customFormat="1" ht="189">
      <c r="B121" s="39"/>
      <c r="C121" s="61"/>
      <c r="D121" s="197" t="s">
        <v>1000</v>
      </c>
      <c r="E121" s="61"/>
      <c r="F121" s="198" t="s">
        <v>462</v>
      </c>
      <c r="G121" s="61"/>
      <c r="H121" s="61"/>
      <c r="I121" s="156"/>
      <c r="J121" s="61"/>
      <c r="K121" s="61"/>
      <c r="L121" s="59"/>
      <c r="M121" s="199"/>
      <c r="N121" s="40"/>
      <c r="O121" s="40"/>
      <c r="P121" s="40"/>
      <c r="Q121" s="40"/>
      <c r="R121" s="40"/>
      <c r="S121" s="40"/>
      <c r="T121" s="76"/>
      <c r="AT121" s="22" t="s">
        <v>1000</v>
      </c>
      <c r="AU121" s="22" t="s">
        <v>946</v>
      </c>
    </row>
    <row r="122" spans="2:51" s="11" customFormat="1" ht="13.5">
      <c r="B122" s="200"/>
      <c r="C122" s="201"/>
      <c r="D122" s="197" t="s">
        <v>1002</v>
      </c>
      <c r="E122" s="202" t="s">
        <v>885</v>
      </c>
      <c r="F122" s="203" t="s">
        <v>469</v>
      </c>
      <c r="G122" s="201"/>
      <c r="H122" s="204">
        <v>2772</v>
      </c>
      <c r="I122" s="205"/>
      <c r="J122" s="201"/>
      <c r="K122" s="201"/>
      <c r="L122" s="206"/>
      <c r="M122" s="207"/>
      <c r="N122" s="208"/>
      <c r="O122" s="208"/>
      <c r="P122" s="208"/>
      <c r="Q122" s="208"/>
      <c r="R122" s="208"/>
      <c r="S122" s="208"/>
      <c r="T122" s="209"/>
      <c r="AT122" s="210" t="s">
        <v>1002</v>
      </c>
      <c r="AU122" s="210" t="s">
        <v>946</v>
      </c>
      <c r="AV122" s="11" t="s">
        <v>946</v>
      </c>
      <c r="AW122" s="11" t="s">
        <v>899</v>
      </c>
      <c r="AX122" s="11" t="s">
        <v>936</v>
      </c>
      <c r="AY122" s="210" t="s">
        <v>991</v>
      </c>
    </row>
    <row r="123" spans="2:51" s="12" customFormat="1" ht="13.5">
      <c r="B123" s="211"/>
      <c r="C123" s="212"/>
      <c r="D123" s="197" t="s">
        <v>1002</v>
      </c>
      <c r="E123" s="213" t="s">
        <v>885</v>
      </c>
      <c r="F123" s="214" t="s">
        <v>1004</v>
      </c>
      <c r="G123" s="212"/>
      <c r="H123" s="215">
        <v>2772</v>
      </c>
      <c r="I123" s="216"/>
      <c r="J123" s="212"/>
      <c r="K123" s="212"/>
      <c r="L123" s="217"/>
      <c r="M123" s="218"/>
      <c r="N123" s="219"/>
      <c r="O123" s="219"/>
      <c r="P123" s="219"/>
      <c r="Q123" s="219"/>
      <c r="R123" s="219"/>
      <c r="S123" s="219"/>
      <c r="T123" s="220"/>
      <c r="AT123" s="221" t="s">
        <v>1002</v>
      </c>
      <c r="AU123" s="221" t="s">
        <v>946</v>
      </c>
      <c r="AV123" s="12" t="s">
        <v>998</v>
      </c>
      <c r="AW123" s="12" t="s">
        <v>899</v>
      </c>
      <c r="AX123" s="12" t="s">
        <v>944</v>
      </c>
      <c r="AY123" s="221" t="s">
        <v>991</v>
      </c>
    </row>
    <row r="124" spans="2:65" s="1" customFormat="1" ht="51" customHeight="1">
      <c r="B124" s="39"/>
      <c r="C124" s="185" t="s">
        <v>1078</v>
      </c>
      <c r="D124" s="185" t="s">
        <v>993</v>
      </c>
      <c r="E124" s="186" t="s">
        <v>470</v>
      </c>
      <c r="F124" s="187" t="s">
        <v>471</v>
      </c>
      <c r="G124" s="188" t="s">
        <v>1081</v>
      </c>
      <c r="H124" s="189">
        <v>66.7</v>
      </c>
      <c r="I124" s="190"/>
      <c r="J124" s="191">
        <f>ROUND(I124*H124,2)</f>
        <v>0</v>
      </c>
      <c r="K124" s="187" t="s">
        <v>997</v>
      </c>
      <c r="L124" s="59"/>
      <c r="M124" s="192" t="s">
        <v>885</v>
      </c>
      <c r="N124" s="193" t="s">
        <v>907</v>
      </c>
      <c r="O124" s="40"/>
      <c r="P124" s="194">
        <f>O124*H124</f>
        <v>0</v>
      </c>
      <c r="Q124" s="194">
        <v>0</v>
      </c>
      <c r="R124" s="194">
        <f>Q124*H124</f>
        <v>0</v>
      </c>
      <c r="S124" s="194">
        <v>0</v>
      </c>
      <c r="T124" s="195">
        <f>S124*H124</f>
        <v>0</v>
      </c>
      <c r="AR124" s="22" t="s">
        <v>998</v>
      </c>
      <c r="AT124" s="22" t="s">
        <v>993</v>
      </c>
      <c r="AU124" s="22" t="s">
        <v>946</v>
      </c>
      <c r="AY124" s="22" t="s">
        <v>991</v>
      </c>
      <c r="BE124" s="196">
        <f>IF(N124="základní",J124,0)</f>
        <v>0</v>
      </c>
      <c r="BF124" s="196">
        <f>IF(N124="snížená",J124,0)</f>
        <v>0</v>
      </c>
      <c r="BG124" s="196">
        <f>IF(N124="zákl. přenesená",J124,0)</f>
        <v>0</v>
      </c>
      <c r="BH124" s="196">
        <f>IF(N124="sníž. přenesená",J124,0)</f>
        <v>0</v>
      </c>
      <c r="BI124" s="196">
        <f>IF(N124="nulová",J124,0)</f>
        <v>0</v>
      </c>
      <c r="BJ124" s="22" t="s">
        <v>944</v>
      </c>
      <c r="BK124" s="196">
        <f>ROUND(I124*H124,2)</f>
        <v>0</v>
      </c>
      <c r="BL124" s="22" t="s">
        <v>998</v>
      </c>
      <c r="BM124" s="22" t="s">
        <v>472</v>
      </c>
    </row>
    <row r="125" spans="2:47" s="1" customFormat="1" ht="409.5">
      <c r="B125" s="39"/>
      <c r="C125" s="61"/>
      <c r="D125" s="197" t="s">
        <v>1000</v>
      </c>
      <c r="E125" s="61"/>
      <c r="F125" s="198" t="s">
        <v>441</v>
      </c>
      <c r="G125" s="61"/>
      <c r="H125" s="61"/>
      <c r="I125" s="156"/>
      <c r="J125" s="61"/>
      <c r="K125" s="61"/>
      <c r="L125" s="59"/>
      <c r="M125" s="199"/>
      <c r="N125" s="40"/>
      <c r="O125" s="40"/>
      <c r="P125" s="40"/>
      <c r="Q125" s="40"/>
      <c r="R125" s="40"/>
      <c r="S125" s="40"/>
      <c r="T125" s="76"/>
      <c r="AT125" s="22" t="s">
        <v>1000</v>
      </c>
      <c r="AU125" s="22" t="s">
        <v>946</v>
      </c>
    </row>
    <row r="126" spans="2:65" s="1" customFormat="1" ht="16.5" customHeight="1">
      <c r="B126" s="39"/>
      <c r="C126" s="222" t="s">
        <v>473</v>
      </c>
      <c r="D126" s="222" t="s">
        <v>1073</v>
      </c>
      <c r="E126" s="223" t="s">
        <v>423</v>
      </c>
      <c r="F126" s="224" t="s">
        <v>424</v>
      </c>
      <c r="G126" s="225" t="s">
        <v>1076</v>
      </c>
      <c r="H126" s="226">
        <v>126.73</v>
      </c>
      <c r="I126" s="227"/>
      <c r="J126" s="228">
        <f>ROUND(I126*H126,2)</f>
        <v>0</v>
      </c>
      <c r="K126" s="224" t="s">
        <v>997</v>
      </c>
      <c r="L126" s="229"/>
      <c r="M126" s="230" t="s">
        <v>885</v>
      </c>
      <c r="N126" s="231" t="s">
        <v>907</v>
      </c>
      <c r="O126" s="40"/>
      <c r="P126" s="194">
        <f>O126*H126</f>
        <v>0</v>
      </c>
      <c r="Q126" s="194">
        <v>1</v>
      </c>
      <c r="R126" s="194">
        <f>Q126*H126</f>
        <v>126.73</v>
      </c>
      <c r="S126" s="194">
        <v>0</v>
      </c>
      <c r="T126" s="195">
        <f>S126*H126</f>
        <v>0</v>
      </c>
      <c r="AR126" s="22" t="s">
        <v>1034</v>
      </c>
      <c r="AT126" s="22" t="s">
        <v>1073</v>
      </c>
      <c r="AU126" s="22" t="s">
        <v>946</v>
      </c>
      <c r="AY126" s="22" t="s">
        <v>991</v>
      </c>
      <c r="BE126" s="196">
        <f>IF(N126="základní",J126,0)</f>
        <v>0</v>
      </c>
      <c r="BF126" s="196">
        <f>IF(N126="snížená",J126,0)</f>
        <v>0</v>
      </c>
      <c r="BG126" s="196">
        <f>IF(N126="zákl. přenesená",J126,0)</f>
        <v>0</v>
      </c>
      <c r="BH126" s="196">
        <f>IF(N126="sníž. přenesená",J126,0)</f>
        <v>0</v>
      </c>
      <c r="BI126" s="196">
        <f>IF(N126="nulová",J126,0)</f>
        <v>0</v>
      </c>
      <c r="BJ126" s="22" t="s">
        <v>944</v>
      </c>
      <c r="BK126" s="196">
        <f>ROUND(I126*H126,2)</f>
        <v>0</v>
      </c>
      <c r="BL126" s="22" t="s">
        <v>998</v>
      </c>
      <c r="BM126" s="22" t="s">
        <v>425</v>
      </c>
    </row>
    <row r="127" spans="2:51" s="11" customFormat="1" ht="13.5">
      <c r="B127" s="200"/>
      <c r="C127" s="201"/>
      <c r="D127" s="197" t="s">
        <v>1002</v>
      </c>
      <c r="E127" s="202" t="s">
        <v>885</v>
      </c>
      <c r="F127" s="203" t="s">
        <v>426</v>
      </c>
      <c r="G127" s="201"/>
      <c r="H127" s="204">
        <v>126.73</v>
      </c>
      <c r="I127" s="205"/>
      <c r="J127" s="201"/>
      <c r="K127" s="201"/>
      <c r="L127" s="206"/>
      <c r="M127" s="207"/>
      <c r="N127" s="208"/>
      <c r="O127" s="208"/>
      <c r="P127" s="208"/>
      <c r="Q127" s="208"/>
      <c r="R127" s="208"/>
      <c r="S127" s="208"/>
      <c r="T127" s="209"/>
      <c r="AT127" s="210" t="s">
        <v>1002</v>
      </c>
      <c r="AU127" s="210" t="s">
        <v>946</v>
      </c>
      <c r="AV127" s="11" t="s">
        <v>946</v>
      </c>
      <c r="AW127" s="11" t="s">
        <v>899</v>
      </c>
      <c r="AX127" s="11" t="s">
        <v>936</v>
      </c>
      <c r="AY127" s="210" t="s">
        <v>991</v>
      </c>
    </row>
    <row r="128" spans="2:51" s="12" customFormat="1" ht="13.5">
      <c r="B128" s="211"/>
      <c r="C128" s="212"/>
      <c r="D128" s="197" t="s">
        <v>1002</v>
      </c>
      <c r="E128" s="213" t="s">
        <v>885</v>
      </c>
      <c r="F128" s="214" t="s">
        <v>1004</v>
      </c>
      <c r="G128" s="212"/>
      <c r="H128" s="215">
        <v>126.73</v>
      </c>
      <c r="I128" s="216"/>
      <c r="J128" s="212"/>
      <c r="K128" s="212"/>
      <c r="L128" s="217"/>
      <c r="M128" s="218"/>
      <c r="N128" s="219"/>
      <c r="O128" s="219"/>
      <c r="P128" s="219"/>
      <c r="Q128" s="219"/>
      <c r="R128" s="219"/>
      <c r="S128" s="219"/>
      <c r="T128" s="220"/>
      <c r="AT128" s="221" t="s">
        <v>1002</v>
      </c>
      <c r="AU128" s="221" t="s">
        <v>946</v>
      </c>
      <c r="AV128" s="12" t="s">
        <v>998</v>
      </c>
      <c r="AW128" s="12" t="s">
        <v>899</v>
      </c>
      <c r="AX128" s="12" t="s">
        <v>944</v>
      </c>
      <c r="AY128" s="221" t="s">
        <v>991</v>
      </c>
    </row>
    <row r="129" spans="2:65" s="1" customFormat="1" ht="16.5" customHeight="1">
      <c r="B129" s="39"/>
      <c r="C129" s="222" t="s">
        <v>479</v>
      </c>
      <c r="D129" s="222" t="s">
        <v>1073</v>
      </c>
      <c r="E129" s="223" t="s">
        <v>427</v>
      </c>
      <c r="F129" s="224" t="s">
        <v>428</v>
      </c>
      <c r="G129" s="225" t="s">
        <v>1076</v>
      </c>
      <c r="H129" s="226">
        <v>146.74</v>
      </c>
      <c r="I129" s="227"/>
      <c r="J129" s="228">
        <f>ROUND(I129*H129,2)</f>
        <v>0</v>
      </c>
      <c r="K129" s="224" t="s">
        <v>997</v>
      </c>
      <c r="L129" s="229"/>
      <c r="M129" s="230" t="s">
        <v>885</v>
      </c>
      <c r="N129" s="231" t="s">
        <v>907</v>
      </c>
      <c r="O129" s="40"/>
      <c r="P129" s="194">
        <f>O129*H129</f>
        <v>0</v>
      </c>
      <c r="Q129" s="194">
        <v>1</v>
      </c>
      <c r="R129" s="194">
        <f>Q129*H129</f>
        <v>146.74</v>
      </c>
      <c r="S129" s="194">
        <v>0</v>
      </c>
      <c r="T129" s="195">
        <f>S129*H129</f>
        <v>0</v>
      </c>
      <c r="AR129" s="22" t="s">
        <v>1034</v>
      </c>
      <c r="AT129" s="22" t="s">
        <v>1073</v>
      </c>
      <c r="AU129" s="22" t="s">
        <v>946</v>
      </c>
      <c r="AY129" s="22" t="s">
        <v>991</v>
      </c>
      <c r="BE129" s="196">
        <f>IF(N129="základní",J129,0)</f>
        <v>0</v>
      </c>
      <c r="BF129" s="196">
        <f>IF(N129="snížená",J129,0)</f>
        <v>0</v>
      </c>
      <c r="BG129" s="196">
        <f>IF(N129="zákl. přenesená",J129,0)</f>
        <v>0</v>
      </c>
      <c r="BH129" s="196">
        <f>IF(N129="sníž. přenesená",J129,0)</f>
        <v>0</v>
      </c>
      <c r="BI129" s="196">
        <f>IF(N129="nulová",J129,0)</f>
        <v>0</v>
      </c>
      <c r="BJ129" s="22" t="s">
        <v>944</v>
      </c>
      <c r="BK129" s="196">
        <f>ROUND(I129*H129,2)</f>
        <v>0</v>
      </c>
      <c r="BL129" s="22" t="s">
        <v>998</v>
      </c>
      <c r="BM129" s="22" t="s">
        <v>429</v>
      </c>
    </row>
    <row r="130" spans="2:65" s="1" customFormat="1" ht="16.5" customHeight="1">
      <c r="B130" s="39"/>
      <c r="C130" s="185" t="s">
        <v>485</v>
      </c>
      <c r="D130" s="185" t="s">
        <v>993</v>
      </c>
      <c r="E130" s="186" t="s">
        <v>430</v>
      </c>
      <c r="F130" s="187" t="s">
        <v>431</v>
      </c>
      <c r="G130" s="188" t="s">
        <v>1081</v>
      </c>
      <c r="H130" s="189">
        <v>138.6</v>
      </c>
      <c r="I130" s="190"/>
      <c r="J130" s="191">
        <f>ROUND(I130*H130,2)</f>
        <v>0</v>
      </c>
      <c r="K130" s="187" t="s">
        <v>997</v>
      </c>
      <c r="L130" s="59"/>
      <c r="M130" s="192" t="s">
        <v>885</v>
      </c>
      <c r="N130" s="193" t="s">
        <v>907</v>
      </c>
      <c r="O130" s="40"/>
      <c r="P130" s="194">
        <f>O130*H130</f>
        <v>0</v>
      </c>
      <c r="Q130" s="194">
        <v>0</v>
      </c>
      <c r="R130" s="194">
        <f>Q130*H130</f>
        <v>0</v>
      </c>
      <c r="S130" s="194">
        <v>0</v>
      </c>
      <c r="T130" s="195">
        <f>S130*H130</f>
        <v>0</v>
      </c>
      <c r="AR130" s="22" t="s">
        <v>998</v>
      </c>
      <c r="AT130" s="22" t="s">
        <v>993</v>
      </c>
      <c r="AU130" s="22" t="s">
        <v>946</v>
      </c>
      <c r="AY130" s="22" t="s">
        <v>991</v>
      </c>
      <c r="BE130" s="196">
        <f>IF(N130="základní",J130,0)</f>
        <v>0</v>
      </c>
      <c r="BF130" s="196">
        <f>IF(N130="snížená",J130,0)</f>
        <v>0</v>
      </c>
      <c r="BG130" s="196">
        <f>IF(N130="zákl. přenesená",J130,0)</f>
        <v>0</v>
      </c>
      <c r="BH130" s="196">
        <f>IF(N130="sníž. přenesená",J130,0)</f>
        <v>0</v>
      </c>
      <c r="BI130" s="196">
        <f>IF(N130="nulová",J130,0)</f>
        <v>0</v>
      </c>
      <c r="BJ130" s="22" t="s">
        <v>944</v>
      </c>
      <c r="BK130" s="196">
        <f>ROUND(I130*H130,2)</f>
        <v>0</v>
      </c>
      <c r="BL130" s="22" t="s">
        <v>998</v>
      </c>
      <c r="BM130" s="22" t="s">
        <v>432</v>
      </c>
    </row>
    <row r="131" spans="2:47" s="1" customFormat="1" ht="297">
      <c r="B131" s="39"/>
      <c r="C131" s="61"/>
      <c r="D131" s="197" t="s">
        <v>1000</v>
      </c>
      <c r="E131" s="61"/>
      <c r="F131" s="198" t="s">
        <v>433</v>
      </c>
      <c r="G131" s="61"/>
      <c r="H131" s="61"/>
      <c r="I131" s="156"/>
      <c r="J131" s="61"/>
      <c r="K131" s="61"/>
      <c r="L131" s="59"/>
      <c r="M131" s="199"/>
      <c r="N131" s="40"/>
      <c r="O131" s="40"/>
      <c r="P131" s="40"/>
      <c r="Q131" s="40"/>
      <c r="R131" s="40"/>
      <c r="S131" s="40"/>
      <c r="T131" s="76"/>
      <c r="AT131" s="22" t="s">
        <v>1000</v>
      </c>
      <c r="AU131" s="22" t="s">
        <v>946</v>
      </c>
    </row>
    <row r="132" spans="2:65" s="1" customFormat="1" ht="16.5" customHeight="1">
      <c r="B132" s="39"/>
      <c r="C132" s="185" t="s">
        <v>873</v>
      </c>
      <c r="D132" s="185" t="s">
        <v>993</v>
      </c>
      <c r="E132" s="186" t="s">
        <v>434</v>
      </c>
      <c r="F132" s="187" t="s">
        <v>435</v>
      </c>
      <c r="G132" s="188" t="s">
        <v>1076</v>
      </c>
      <c r="H132" s="189">
        <v>277.2</v>
      </c>
      <c r="I132" s="190"/>
      <c r="J132" s="191">
        <f>ROUND(I132*H132,2)</f>
        <v>0</v>
      </c>
      <c r="K132" s="187" t="s">
        <v>997</v>
      </c>
      <c r="L132" s="59"/>
      <c r="M132" s="192" t="s">
        <v>885</v>
      </c>
      <c r="N132" s="193" t="s">
        <v>907</v>
      </c>
      <c r="O132" s="40"/>
      <c r="P132" s="194">
        <f>O132*H132</f>
        <v>0</v>
      </c>
      <c r="Q132" s="194">
        <v>0</v>
      </c>
      <c r="R132" s="194">
        <f>Q132*H132</f>
        <v>0</v>
      </c>
      <c r="S132" s="194">
        <v>0</v>
      </c>
      <c r="T132" s="195">
        <f>S132*H132</f>
        <v>0</v>
      </c>
      <c r="AR132" s="22" t="s">
        <v>998</v>
      </c>
      <c r="AT132" s="22" t="s">
        <v>993</v>
      </c>
      <c r="AU132" s="22" t="s">
        <v>946</v>
      </c>
      <c r="AY132" s="22" t="s">
        <v>991</v>
      </c>
      <c r="BE132" s="196">
        <f>IF(N132="základní",J132,0)</f>
        <v>0</v>
      </c>
      <c r="BF132" s="196">
        <f>IF(N132="snížená",J132,0)</f>
        <v>0</v>
      </c>
      <c r="BG132" s="196">
        <f>IF(N132="zákl. přenesená",J132,0)</f>
        <v>0</v>
      </c>
      <c r="BH132" s="196">
        <f>IF(N132="sníž. přenesená",J132,0)</f>
        <v>0</v>
      </c>
      <c r="BI132" s="196">
        <f>IF(N132="nulová",J132,0)</f>
        <v>0</v>
      </c>
      <c r="BJ132" s="22" t="s">
        <v>944</v>
      </c>
      <c r="BK132" s="196">
        <f>ROUND(I132*H132,2)</f>
        <v>0</v>
      </c>
      <c r="BL132" s="22" t="s">
        <v>998</v>
      </c>
      <c r="BM132" s="22" t="s">
        <v>436</v>
      </c>
    </row>
    <row r="133" spans="2:47" s="1" customFormat="1" ht="297">
      <c r="B133" s="39"/>
      <c r="C133" s="61"/>
      <c r="D133" s="197" t="s">
        <v>1000</v>
      </c>
      <c r="E133" s="61"/>
      <c r="F133" s="198" t="s">
        <v>433</v>
      </c>
      <c r="G133" s="61"/>
      <c r="H133" s="61"/>
      <c r="I133" s="156"/>
      <c r="J133" s="61"/>
      <c r="K133" s="61"/>
      <c r="L133" s="59"/>
      <c r="M133" s="199"/>
      <c r="N133" s="40"/>
      <c r="O133" s="40"/>
      <c r="P133" s="40"/>
      <c r="Q133" s="40"/>
      <c r="R133" s="40"/>
      <c r="S133" s="40"/>
      <c r="T133" s="76"/>
      <c r="AT133" s="22" t="s">
        <v>1000</v>
      </c>
      <c r="AU133" s="22" t="s">
        <v>946</v>
      </c>
    </row>
    <row r="134" spans="2:51" s="11" customFormat="1" ht="13.5">
      <c r="B134" s="200"/>
      <c r="C134" s="201"/>
      <c r="D134" s="197" t="s">
        <v>1002</v>
      </c>
      <c r="E134" s="202" t="s">
        <v>885</v>
      </c>
      <c r="F134" s="203" t="s">
        <v>437</v>
      </c>
      <c r="G134" s="201"/>
      <c r="H134" s="204">
        <v>277.2</v>
      </c>
      <c r="I134" s="205"/>
      <c r="J134" s="201"/>
      <c r="K134" s="201"/>
      <c r="L134" s="206"/>
      <c r="M134" s="207"/>
      <c r="N134" s="208"/>
      <c r="O134" s="208"/>
      <c r="P134" s="208"/>
      <c r="Q134" s="208"/>
      <c r="R134" s="208"/>
      <c r="S134" s="208"/>
      <c r="T134" s="209"/>
      <c r="AT134" s="210" t="s">
        <v>1002</v>
      </c>
      <c r="AU134" s="210" t="s">
        <v>946</v>
      </c>
      <c r="AV134" s="11" t="s">
        <v>946</v>
      </c>
      <c r="AW134" s="11" t="s">
        <v>899</v>
      </c>
      <c r="AX134" s="11" t="s">
        <v>936</v>
      </c>
      <c r="AY134" s="210" t="s">
        <v>991</v>
      </c>
    </row>
    <row r="135" spans="2:51" s="12" customFormat="1" ht="13.5">
      <c r="B135" s="211"/>
      <c r="C135" s="212"/>
      <c r="D135" s="197" t="s">
        <v>1002</v>
      </c>
      <c r="E135" s="213" t="s">
        <v>885</v>
      </c>
      <c r="F135" s="214" t="s">
        <v>1004</v>
      </c>
      <c r="G135" s="212"/>
      <c r="H135" s="215">
        <v>277.2</v>
      </c>
      <c r="I135" s="216"/>
      <c r="J135" s="212"/>
      <c r="K135" s="212"/>
      <c r="L135" s="217"/>
      <c r="M135" s="218"/>
      <c r="N135" s="219"/>
      <c r="O135" s="219"/>
      <c r="P135" s="219"/>
      <c r="Q135" s="219"/>
      <c r="R135" s="219"/>
      <c r="S135" s="219"/>
      <c r="T135" s="220"/>
      <c r="AT135" s="221" t="s">
        <v>1002</v>
      </c>
      <c r="AU135" s="221" t="s">
        <v>946</v>
      </c>
      <c r="AV135" s="12" t="s">
        <v>998</v>
      </c>
      <c r="AW135" s="12" t="s">
        <v>899</v>
      </c>
      <c r="AX135" s="12" t="s">
        <v>944</v>
      </c>
      <c r="AY135" s="221" t="s">
        <v>991</v>
      </c>
    </row>
    <row r="136" spans="2:65" s="1" customFormat="1" ht="25.5" customHeight="1">
      <c r="B136" s="39"/>
      <c r="C136" s="185" t="s">
        <v>495</v>
      </c>
      <c r="D136" s="185" t="s">
        <v>993</v>
      </c>
      <c r="E136" s="186" t="s">
        <v>438</v>
      </c>
      <c r="F136" s="187" t="s">
        <v>439</v>
      </c>
      <c r="G136" s="188" t="s">
        <v>1081</v>
      </c>
      <c r="H136" s="189">
        <v>273</v>
      </c>
      <c r="I136" s="190"/>
      <c r="J136" s="191">
        <f>ROUND(I136*H136,2)</f>
        <v>0</v>
      </c>
      <c r="K136" s="187" t="s">
        <v>997</v>
      </c>
      <c r="L136" s="59"/>
      <c r="M136" s="192" t="s">
        <v>885</v>
      </c>
      <c r="N136" s="193" t="s">
        <v>907</v>
      </c>
      <c r="O136" s="40"/>
      <c r="P136" s="194">
        <f>O136*H136</f>
        <v>0</v>
      </c>
      <c r="Q136" s="194">
        <v>0</v>
      </c>
      <c r="R136" s="194">
        <f>Q136*H136</f>
        <v>0</v>
      </c>
      <c r="S136" s="194">
        <v>0</v>
      </c>
      <c r="T136" s="195">
        <f>S136*H136</f>
        <v>0</v>
      </c>
      <c r="AR136" s="22" t="s">
        <v>998</v>
      </c>
      <c r="AT136" s="22" t="s">
        <v>993</v>
      </c>
      <c r="AU136" s="22" t="s">
        <v>946</v>
      </c>
      <c r="AY136" s="22" t="s">
        <v>991</v>
      </c>
      <c r="BE136" s="196">
        <f>IF(N136="základní",J136,0)</f>
        <v>0</v>
      </c>
      <c r="BF136" s="196">
        <f>IF(N136="snížená",J136,0)</f>
        <v>0</v>
      </c>
      <c r="BG136" s="196">
        <f>IF(N136="zákl. přenesená",J136,0)</f>
        <v>0</v>
      </c>
      <c r="BH136" s="196">
        <f>IF(N136="sníž. přenesená",J136,0)</f>
        <v>0</v>
      </c>
      <c r="BI136" s="196">
        <f>IF(N136="nulová",J136,0)</f>
        <v>0</v>
      </c>
      <c r="BJ136" s="22" t="s">
        <v>944</v>
      </c>
      <c r="BK136" s="196">
        <f>ROUND(I136*H136,2)</f>
        <v>0</v>
      </c>
      <c r="BL136" s="22" t="s">
        <v>998</v>
      </c>
      <c r="BM136" s="22" t="s">
        <v>440</v>
      </c>
    </row>
    <row r="137" spans="2:47" s="1" customFormat="1" ht="409.5">
      <c r="B137" s="39"/>
      <c r="C137" s="61"/>
      <c r="D137" s="197" t="s">
        <v>1000</v>
      </c>
      <c r="E137" s="61"/>
      <c r="F137" s="198" t="s">
        <v>422</v>
      </c>
      <c r="G137" s="61"/>
      <c r="H137" s="61"/>
      <c r="I137" s="156"/>
      <c r="J137" s="61"/>
      <c r="K137" s="61"/>
      <c r="L137" s="59"/>
      <c r="M137" s="199"/>
      <c r="N137" s="40"/>
      <c r="O137" s="40"/>
      <c r="P137" s="40"/>
      <c r="Q137" s="40"/>
      <c r="R137" s="40"/>
      <c r="S137" s="40"/>
      <c r="T137" s="76"/>
      <c r="AT137" s="22" t="s">
        <v>1000</v>
      </c>
      <c r="AU137" s="22" t="s">
        <v>946</v>
      </c>
    </row>
    <row r="138" spans="2:65" s="1" customFormat="1" ht="38.25" customHeight="1">
      <c r="B138" s="39"/>
      <c r="C138" s="185" t="s">
        <v>499</v>
      </c>
      <c r="D138" s="185" t="s">
        <v>993</v>
      </c>
      <c r="E138" s="186" t="s">
        <v>0</v>
      </c>
      <c r="F138" s="187" t="s">
        <v>1</v>
      </c>
      <c r="G138" s="188" t="s">
        <v>1081</v>
      </c>
      <c r="H138" s="189">
        <v>43.6</v>
      </c>
      <c r="I138" s="190"/>
      <c r="J138" s="191">
        <f>ROUND(I138*H138,2)</f>
        <v>0</v>
      </c>
      <c r="K138" s="187" t="s">
        <v>997</v>
      </c>
      <c r="L138" s="59"/>
      <c r="M138" s="192" t="s">
        <v>885</v>
      </c>
      <c r="N138" s="193" t="s">
        <v>907</v>
      </c>
      <c r="O138" s="40"/>
      <c r="P138" s="194">
        <f>O138*H138</f>
        <v>0</v>
      </c>
      <c r="Q138" s="194">
        <v>0</v>
      </c>
      <c r="R138" s="194">
        <f>Q138*H138</f>
        <v>0</v>
      </c>
      <c r="S138" s="194">
        <v>0</v>
      </c>
      <c r="T138" s="195">
        <f>S138*H138</f>
        <v>0</v>
      </c>
      <c r="AR138" s="22" t="s">
        <v>998</v>
      </c>
      <c r="AT138" s="22" t="s">
        <v>993</v>
      </c>
      <c r="AU138" s="22" t="s">
        <v>946</v>
      </c>
      <c r="AY138" s="22" t="s">
        <v>991</v>
      </c>
      <c r="BE138" s="196">
        <f>IF(N138="základní",J138,0)</f>
        <v>0</v>
      </c>
      <c r="BF138" s="196">
        <f>IF(N138="snížená",J138,0)</f>
        <v>0</v>
      </c>
      <c r="BG138" s="196">
        <f>IF(N138="zákl. přenesená",J138,0)</f>
        <v>0</v>
      </c>
      <c r="BH138" s="196">
        <f>IF(N138="sníž. přenesená",J138,0)</f>
        <v>0</v>
      </c>
      <c r="BI138" s="196">
        <f>IF(N138="nulová",J138,0)</f>
        <v>0</v>
      </c>
      <c r="BJ138" s="22" t="s">
        <v>944</v>
      </c>
      <c r="BK138" s="196">
        <f>ROUND(I138*H138,2)</f>
        <v>0</v>
      </c>
      <c r="BL138" s="22" t="s">
        <v>998</v>
      </c>
      <c r="BM138" s="22" t="s">
        <v>2</v>
      </c>
    </row>
    <row r="139" spans="2:47" s="1" customFormat="1" ht="108">
      <c r="B139" s="39"/>
      <c r="C139" s="61"/>
      <c r="D139" s="197" t="s">
        <v>1000</v>
      </c>
      <c r="E139" s="61"/>
      <c r="F139" s="198" t="s">
        <v>3</v>
      </c>
      <c r="G139" s="61"/>
      <c r="H139" s="61"/>
      <c r="I139" s="156"/>
      <c r="J139" s="61"/>
      <c r="K139" s="61"/>
      <c r="L139" s="59"/>
      <c r="M139" s="199"/>
      <c r="N139" s="40"/>
      <c r="O139" s="40"/>
      <c r="P139" s="40"/>
      <c r="Q139" s="40"/>
      <c r="R139" s="40"/>
      <c r="S139" s="40"/>
      <c r="T139" s="76"/>
      <c r="AT139" s="22" t="s">
        <v>1000</v>
      </c>
      <c r="AU139" s="22" t="s">
        <v>946</v>
      </c>
    </row>
    <row r="140" spans="2:65" s="1" customFormat="1" ht="16.5" customHeight="1">
      <c r="B140" s="39"/>
      <c r="C140" s="222" t="s">
        <v>504</v>
      </c>
      <c r="D140" s="222" t="s">
        <v>1073</v>
      </c>
      <c r="E140" s="223" t="s">
        <v>4</v>
      </c>
      <c r="F140" s="224" t="s">
        <v>5</v>
      </c>
      <c r="G140" s="225" t="s">
        <v>1076</v>
      </c>
      <c r="H140" s="226">
        <v>87.2</v>
      </c>
      <c r="I140" s="227"/>
      <c r="J140" s="228">
        <f>ROUND(I140*H140,2)</f>
        <v>0</v>
      </c>
      <c r="K140" s="224" t="s">
        <v>997</v>
      </c>
      <c r="L140" s="229"/>
      <c r="M140" s="230" t="s">
        <v>885</v>
      </c>
      <c r="N140" s="231" t="s">
        <v>907</v>
      </c>
      <c r="O140" s="40"/>
      <c r="P140" s="194">
        <f>O140*H140</f>
        <v>0</v>
      </c>
      <c r="Q140" s="194">
        <v>1</v>
      </c>
      <c r="R140" s="194">
        <f>Q140*H140</f>
        <v>87.2</v>
      </c>
      <c r="S140" s="194">
        <v>0</v>
      </c>
      <c r="T140" s="195">
        <f>S140*H140</f>
        <v>0</v>
      </c>
      <c r="AR140" s="22" t="s">
        <v>1034</v>
      </c>
      <c r="AT140" s="22" t="s">
        <v>1073</v>
      </c>
      <c r="AU140" s="22" t="s">
        <v>946</v>
      </c>
      <c r="AY140" s="22" t="s">
        <v>991</v>
      </c>
      <c r="BE140" s="196">
        <f>IF(N140="základní",J140,0)</f>
        <v>0</v>
      </c>
      <c r="BF140" s="196">
        <f>IF(N140="snížená",J140,0)</f>
        <v>0</v>
      </c>
      <c r="BG140" s="196">
        <f>IF(N140="zákl. přenesená",J140,0)</f>
        <v>0</v>
      </c>
      <c r="BH140" s="196">
        <f>IF(N140="sníž. přenesená",J140,0)</f>
        <v>0</v>
      </c>
      <c r="BI140" s="196">
        <f>IF(N140="nulová",J140,0)</f>
        <v>0</v>
      </c>
      <c r="BJ140" s="22" t="s">
        <v>944</v>
      </c>
      <c r="BK140" s="196">
        <f>ROUND(I140*H140,2)</f>
        <v>0</v>
      </c>
      <c r="BL140" s="22" t="s">
        <v>998</v>
      </c>
      <c r="BM140" s="22" t="s">
        <v>6</v>
      </c>
    </row>
    <row r="141" spans="2:51" s="11" customFormat="1" ht="13.5">
      <c r="B141" s="200"/>
      <c r="C141" s="201"/>
      <c r="D141" s="197" t="s">
        <v>1002</v>
      </c>
      <c r="E141" s="202" t="s">
        <v>885</v>
      </c>
      <c r="F141" s="203" t="s">
        <v>7</v>
      </c>
      <c r="G141" s="201"/>
      <c r="H141" s="204">
        <v>43.6</v>
      </c>
      <c r="I141" s="205"/>
      <c r="J141" s="201"/>
      <c r="K141" s="201"/>
      <c r="L141" s="206"/>
      <c r="M141" s="207"/>
      <c r="N141" s="208"/>
      <c r="O141" s="208"/>
      <c r="P141" s="208"/>
      <c r="Q141" s="208"/>
      <c r="R141" s="208"/>
      <c r="S141" s="208"/>
      <c r="T141" s="209"/>
      <c r="AT141" s="210" t="s">
        <v>1002</v>
      </c>
      <c r="AU141" s="210" t="s">
        <v>946</v>
      </c>
      <c r="AV141" s="11" t="s">
        <v>946</v>
      </c>
      <c r="AW141" s="11" t="s">
        <v>899</v>
      </c>
      <c r="AX141" s="11" t="s">
        <v>936</v>
      </c>
      <c r="AY141" s="210" t="s">
        <v>991</v>
      </c>
    </row>
    <row r="142" spans="2:51" s="12" customFormat="1" ht="13.5">
      <c r="B142" s="211"/>
      <c r="C142" s="212"/>
      <c r="D142" s="197" t="s">
        <v>1002</v>
      </c>
      <c r="E142" s="213" t="s">
        <v>885</v>
      </c>
      <c r="F142" s="214" t="s">
        <v>1004</v>
      </c>
      <c r="G142" s="212"/>
      <c r="H142" s="215">
        <v>43.6</v>
      </c>
      <c r="I142" s="216"/>
      <c r="J142" s="212"/>
      <c r="K142" s="212"/>
      <c r="L142" s="217"/>
      <c r="M142" s="218"/>
      <c r="N142" s="219"/>
      <c r="O142" s="219"/>
      <c r="P142" s="219"/>
      <c r="Q142" s="219"/>
      <c r="R142" s="219"/>
      <c r="S142" s="219"/>
      <c r="T142" s="220"/>
      <c r="AT142" s="221" t="s">
        <v>1002</v>
      </c>
      <c r="AU142" s="221" t="s">
        <v>946</v>
      </c>
      <c r="AV142" s="12" t="s">
        <v>998</v>
      </c>
      <c r="AW142" s="12" t="s">
        <v>899</v>
      </c>
      <c r="AX142" s="12" t="s">
        <v>944</v>
      </c>
      <c r="AY142" s="221" t="s">
        <v>991</v>
      </c>
    </row>
    <row r="143" spans="2:51" s="11" customFormat="1" ht="13.5">
      <c r="B143" s="200"/>
      <c r="C143" s="201"/>
      <c r="D143" s="197" t="s">
        <v>1002</v>
      </c>
      <c r="E143" s="201"/>
      <c r="F143" s="203" t="s">
        <v>8</v>
      </c>
      <c r="G143" s="201"/>
      <c r="H143" s="204">
        <v>87.2</v>
      </c>
      <c r="I143" s="205"/>
      <c r="J143" s="201"/>
      <c r="K143" s="201"/>
      <c r="L143" s="206"/>
      <c r="M143" s="207"/>
      <c r="N143" s="208"/>
      <c r="O143" s="208"/>
      <c r="P143" s="208"/>
      <c r="Q143" s="208"/>
      <c r="R143" s="208"/>
      <c r="S143" s="208"/>
      <c r="T143" s="209"/>
      <c r="AT143" s="210" t="s">
        <v>1002</v>
      </c>
      <c r="AU143" s="210" t="s">
        <v>946</v>
      </c>
      <c r="AV143" s="11" t="s">
        <v>946</v>
      </c>
      <c r="AW143" s="11" t="s">
        <v>870</v>
      </c>
      <c r="AX143" s="11" t="s">
        <v>944</v>
      </c>
      <c r="AY143" s="210" t="s">
        <v>991</v>
      </c>
    </row>
    <row r="144" spans="2:65" s="1" customFormat="1" ht="16.5" customHeight="1">
      <c r="B144" s="39"/>
      <c r="C144" s="185" t="s">
        <v>509</v>
      </c>
      <c r="D144" s="185" t="s">
        <v>993</v>
      </c>
      <c r="E144" s="186" t="s">
        <v>9</v>
      </c>
      <c r="F144" s="187" t="s">
        <v>10</v>
      </c>
      <c r="G144" s="188" t="s">
        <v>1007</v>
      </c>
      <c r="H144" s="189">
        <v>88.9</v>
      </c>
      <c r="I144" s="190"/>
      <c r="J144" s="191">
        <f>ROUND(I144*H144,2)</f>
        <v>0</v>
      </c>
      <c r="K144" s="187" t="s">
        <v>885</v>
      </c>
      <c r="L144" s="59"/>
      <c r="M144" s="192" t="s">
        <v>885</v>
      </c>
      <c r="N144" s="193" t="s">
        <v>907</v>
      </c>
      <c r="O144" s="40"/>
      <c r="P144" s="194">
        <f>O144*H144</f>
        <v>0</v>
      </c>
      <c r="Q144" s="194">
        <v>0</v>
      </c>
      <c r="R144" s="194">
        <f>Q144*H144</f>
        <v>0</v>
      </c>
      <c r="S144" s="194">
        <v>0</v>
      </c>
      <c r="T144" s="195">
        <f>S144*H144</f>
        <v>0</v>
      </c>
      <c r="AR144" s="22" t="s">
        <v>998</v>
      </c>
      <c r="AT144" s="22" t="s">
        <v>993</v>
      </c>
      <c r="AU144" s="22" t="s">
        <v>946</v>
      </c>
      <c r="AY144" s="22" t="s">
        <v>991</v>
      </c>
      <c r="BE144" s="196">
        <f>IF(N144="základní",J144,0)</f>
        <v>0</v>
      </c>
      <c r="BF144" s="196">
        <f>IF(N144="snížená",J144,0)</f>
        <v>0</v>
      </c>
      <c r="BG144" s="196">
        <f>IF(N144="zákl. přenesená",J144,0)</f>
        <v>0</v>
      </c>
      <c r="BH144" s="196">
        <f>IF(N144="sníž. přenesená",J144,0)</f>
        <v>0</v>
      </c>
      <c r="BI144" s="196">
        <f>IF(N144="nulová",J144,0)</f>
        <v>0</v>
      </c>
      <c r="BJ144" s="22" t="s">
        <v>944</v>
      </c>
      <c r="BK144" s="196">
        <f>ROUND(I144*H144,2)</f>
        <v>0</v>
      </c>
      <c r="BL144" s="22" t="s">
        <v>998</v>
      </c>
      <c r="BM144" s="22" t="s">
        <v>11</v>
      </c>
    </row>
    <row r="145" spans="2:63" s="10" customFormat="1" ht="29.25" customHeight="1">
      <c r="B145" s="169"/>
      <c r="C145" s="170"/>
      <c r="D145" s="171" t="s">
        <v>935</v>
      </c>
      <c r="E145" s="183" t="s">
        <v>946</v>
      </c>
      <c r="F145" s="183" t="s">
        <v>491</v>
      </c>
      <c r="G145" s="170"/>
      <c r="H145" s="170"/>
      <c r="I145" s="173"/>
      <c r="J145" s="184">
        <f>BK145</f>
        <v>0</v>
      </c>
      <c r="K145" s="170"/>
      <c r="L145" s="175"/>
      <c r="M145" s="176"/>
      <c r="N145" s="177"/>
      <c r="O145" s="177"/>
      <c r="P145" s="178">
        <f>SUM(P146:P155)</f>
        <v>0</v>
      </c>
      <c r="Q145" s="177"/>
      <c r="R145" s="178">
        <f>SUM(R146:R155)</f>
        <v>5.773116</v>
      </c>
      <c r="S145" s="177"/>
      <c r="T145" s="179">
        <f>SUM(T146:T155)</f>
        <v>0</v>
      </c>
      <c r="AR145" s="180" t="s">
        <v>944</v>
      </c>
      <c r="AT145" s="181" t="s">
        <v>935</v>
      </c>
      <c r="AU145" s="181" t="s">
        <v>944</v>
      </c>
      <c r="AY145" s="180" t="s">
        <v>991</v>
      </c>
      <c r="BK145" s="182">
        <f>SUM(BK146:BK155)</f>
        <v>0</v>
      </c>
    </row>
    <row r="146" spans="2:65" s="1" customFormat="1" ht="25.5" customHeight="1">
      <c r="B146" s="39"/>
      <c r="C146" s="185" t="s">
        <v>514</v>
      </c>
      <c r="D146" s="185" t="s">
        <v>993</v>
      </c>
      <c r="E146" s="186" t="s">
        <v>12</v>
      </c>
      <c r="F146" s="187" t="s">
        <v>13</v>
      </c>
      <c r="G146" s="188" t="s">
        <v>1081</v>
      </c>
      <c r="H146" s="189">
        <v>5</v>
      </c>
      <c r="I146" s="190"/>
      <c r="J146" s="191">
        <f>ROUND(I146*H146,2)</f>
        <v>0</v>
      </c>
      <c r="K146" s="187" t="s">
        <v>997</v>
      </c>
      <c r="L146" s="59"/>
      <c r="M146" s="192" t="s">
        <v>885</v>
      </c>
      <c r="N146" s="193" t="s">
        <v>907</v>
      </c>
      <c r="O146" s="40"/>
      <c r="P146" s="194">
        <f>O146*H146</f>
        <v>0</v>
      </c>
      <c r="Q146" s="194">
        <v>0</v>
      </c>
      <c r="R146" s="194">
        <f>Q146*H146</f>
        <v>0</v>
      </c>
      <c r="S146" s="194">
        <v>0</v>
      </c>
      <c r="T146" s="195">
        <f>S146*H146</f>
        <v>0</v>
      </c>
      <c r="AR146" s="22" t="s">
        <v>998</v>
      </c>
      <c r="AT146" s="22" t="s">
        <v>993</v>
      </c>
      <c r="AU146" s="22" t="s">
        <v>946</v>
      </c>
      <c r="AY146" s="22" t="s">
        <v>991</v>
      </c>
      <c r="BE146" s="196">
        <f>IF(N146="základní",J146,0)</f>
        <v>0</v>
      </c>
      <c r="BF146" s="196">
        <f>IF(N146="snížená",J146,0)</f>
        <v>0</v>
      </c>
      <c r="BG146" s="196">
        <f>IF(N146="zákl. přenesená",J146,0)</f>
        <v>0</v>
      </c>
      <c r="BH146" s="196">
        <f>IF(N146="sníž. přenesená",J146,0)</f>
        <v>0</v>
      </c>
      <c r="BI146" s="196">
        <f>IF(N146="nulová",J146,0)</f>
        <v>0</v>
      </c>
      <c r="BJ146" s="22" t="s">
        <v>944</v>
      </c>
      <c r="BK146" s="196">
        <f>ROUND(I146*H146,2)</f>
        <v>0</v>
      </c>
      <c r="BL146" s="22" t="s">
        <v>998</v>
      </c>
      <c r="BM146" s="22" t="s">
        <v>14</v>
      </c>
    </row>
    <row r="147" spans="2:47" s="1" customFormat="1" ht="81">
      <c r="B147" s="39"/>
      <c r="C147" s="61"/>
      <c r="D147" s="197" t="s">
        <v>1000</v>
      </c>
      <c r="E147" s="61"/>
      <c r="F147" s="198" t="s">
        <v>15</v>
      </c>
      <c r="G147" s="61"/>
      <c r="H147" s="61"/>
      <c r="I147" s="156"/>
      <c r="J147" s="61"/>
      <c r="K147" s="61"/>
      <c r="L147" s="59"/>
      <c r="M147" s="199"/>
      <c r="N147" s="40"/>
      <c r="O147" s="40"/>
      <c r="P147" s="40"/>
      <c r="Q147" s="40"/>
      <c r="R147" s="40"/>
      <c r="S147" s="40"/>
      <c r="T147" s="76"/>
      <c r="AT147" s="22" t="s">
        <v>1000</v>
      </c>
      <c r="AU147" s="22" t="s">
        <v>946</v>
      </c>
    </row>
    <row r="148" spans="2:65" s="1" customFormat="1" ht="38.25" customHeight="1">
      <c r="B148" s="39"/>
      <c r="C148" s="185" t="s">
        <v>518</v>
      </c>
      <c r="D148" s="185" t="s">
        <v>993</v>
      </c>
      <c r="E148" s="186" t="s">
        <v>16</v>
      </c>
      <c r="F148" s="187" t="s">
        <v>17</v>
      </c>
      <c r="G148" s="188" t="s">
        <v>1007</v>
      </c>
      <c r="H148" s="189">
        <v>12</v>
      </c>
      <c r="I148" s="190"/>
      <c r="J148" s="191">
        <f>ROUND(I148*H148,2)</f>
        <v>0</v>
      </c>
      <c r="K148" s="187" t="s">
        <v>997</v>
      </c>
      <c r="L148" s="59"/>
      <c r="M148" s="192" t="s">
        <v>885</v>
      </c>
      <c r="N148" s="193" t="s">
        <v>907</v>
      </c>
      <c r="O148" s="40"/>
      <c r="P148" s="194">
        <f>O148*H148</f>
        <v>0</v>
      </c>
      <c r="Q148" s="194">
        <v>0.00031</v>
      </c>
      <c r="R148" s="194">
        <f>Q148*H148</f>
        <v>0.00372</v>
      </c>
      <c r="S148" s="194">
        <v>0</v>
      </c>
      <c r="T148" s="195">
        <f>S148*H148</f>
        <v>0</v>
      </c>
      <c r="AR148" s="22" t="s">
        <v>998</v>
      </c>
      <c r="AT148" s="22" t="s">
        <v>993</v>
      </c>
      <c r="AU148" s="22" t="s">
        <v>946</v>
      </c>
      <c r="AY148" s="22" t="s">
        <v>991</v>
      </c>
      <c r="BE148" s="196">
        <f>IF(N148="základní",J148,0)</f>
        <v>0</v>
      </c>
      <c r="BF148" s="196">
        <f>IF(N148="snížená",J148,0)</f>
        <v>0</v>
      </c>
      <c r="BG148" s="196">
        <f>IF(N148="zákl. přenesená",J148,0)</f>
        <v>0</v>
      </c>
      <c r="BH148" s="196">
        <f>IF(N148="sníž. přenesená",J148,0)</f>
        <v>0</v>
      </c>
      <c r="BI148" s="196">
        <f>IF(N148="nulová",J148,0)</f>
        <v>0</v>
      </c>
      <c r="BJ148" s="22" t="s">
        <v>944</v>
      </c>
      <c r="BK148" s="196">
        <f>ROUND(I148*H148,2)</f>
        <v>0</v>
      </c>
      <c r="BL148" s="22" t="s">
        <v>998</v>
      </c>
      <c r="BM148" s="22" t="s">
        <v>18</v>
      </c>
    </row>
    <row r="149" spans="2:47" s="1" customFormat="1" ht="189">
      <c r="B149" s="39"/>
      <c r="C149" s="61"/>
      <c r="D149" s="197" t="s">
        <v>1000</v>
      </c>
      <c r="E149" s="61"/>
      <c r="F149" s="198" t="s">
        <v>19</v>
      </c>
      <c r="G149" s="61"/>
      <c r="H149" s="61"/>
      <c r="I149" s="156"/>
      <c r="J149" s="61"/>
      <c r="K149" s="61"/>
      <c r="L149" s="59"/>
      <c r="M149" s="199"/>
      <c r="N149" s="40"/>
      <c r="O149" s="40"/>
      <c r="P149" s="40"/>
      <c r="Q149" s="40"/>
      <c r="R149" s="40"/>
      <c r="S149" s="40"/>
      <c r="T149" s="76"/>
      <c r="AT149" s="22" t="s">
        <v>1000</v>
      </c>
      <c r="AU149" s="22" t="s">
        <v>946</v>
      </c>
    </row>
    <row r="150" spans="2:51" s="11" customFormat="1" ht="13.5">
      <c r="B150" s="200"/>
      <c r="C150" s="201"/>
      <c r="D150" s="197" t="s">
        <v>1002</v>
      </c>
      <c r="E150" s="202" t="s">
        <v>885</v>
      </c>
      <c r="F150" s="203" t="s">
        <v>20</v>
      </c>
      <c r="G150" s="201"/>
      <c r="H150" s="204">
        <v>12</v>
      </c>
      <c r="I150" s="205"/>
      <c r="J150" s="201"/>
      <c r="K150" s="201"/>
      <c r="L150" s="206"/>
      <c r="M150" s="207"/>
      <c r="N150" s="208"/>
      <c r="O150" s="208"/>
      <c r="P150" s="208"/>
      <c r="Q150" s="208"/>
      <c r="R150" s="208"/>
      <c r="S150" s="208"/>
      <c r="T150" s="209"/>
      <c r="AT150" s="210" t="s">
        <v>1002</v>
      </c>
      <c r="AU150" s="210" t="s">
        <v>946</v>
      </c>
      <c r="AV150" s="11" t="s">
        <v>946</v>
      </c>
      <c r="AW150" s="11" t="s">
        <v>899</v>
      </c>
      <c r="AX150" s="11" t="s">
        <v>936</v>
      </c>
      <c r="AY150" s="210" t="s">
        <v>991</v>
      </c>
    </row>
    <row r="151" spans="2:51" s="12" customFormat="1" ht="13.5">
      <c r="B151" s="211"/>
      <c r="C151" s="212"/>
      <c r="D151" s="197" t="s">
        <v>1002</v>
      </c>
      <c r="E151" s="213" t="s">
        <v>885</v>
      </c>
      <c r="F151" s="214" t="s">
        <v>1004</v>
      </c>
      <c r="G151" s="212"/>
      <c r="H151" s="215">
        <v>12</v>
      </c>
      <c r="I151" s="216"/>
      <c r="J151" s="212"/>
      <c r="K151" s="212"/>
      <c r="L151" s="217"/>
      <c r="M151" s="218"/>
      <c r="N151" s="219"/>
      <c r="O151" s="219"/>
      <c r="P151" s="219"/>
      <c r="Q151" s="219"/>
      <c r="R151" s="219"/>
      <c r="S151" s="219"/>
      <c r="T151" s="220"/>
      <c r="AT151" s="221" t="s">
        <v>1002</v>
      </c>
      <c r="AU151" s="221" t="s">
        <v>946</v>
      </c>
      <c r="AV151" s="12" t="s">
        <v>998</v>
      </c>
      <c r="AW151" s="12" t="s">
        <v>899</v>
      </c>
      <c r="AX151" s="12" t="s">
        <v>944</v>
      </c>
      <c r="AY151" s="221" t="s">
        <v>991</v>
      </c>
    </row>
    <row r="152" spans="2:65" s="1" customFormat="1" ht="16.5" customHeight="1">
      <c r="B152" s="39"/>
      <c r="C152" s="222" t="s">
        <v>522</v>
      </c>
      <c r="D152" s="222" t="s">
        <v>1073</v>
      </c>
      <c r="E152" s="223" t="s">
        <v>21</v>
      </c>
      <c r="F152" s="224" t="s">
        <v>22</v>
      </c>
      <c r="G152" s="225" t="s">
        <v>1007</v>
      </c>
      <c r="H152" s="226">
        <v>12.24</v>
      </c>
      <c r="I152" s="227"/>
      <c r="J152" s="228">
        <f>ROUND(I152*H152,2)</f>
        <v>0</v>
      </c>
      <c r="K152" s="224" t="s">
        <v>997</v>
      </c>
      <c r="L152" s="229"/>
      <c r="M152" s="230" t="s">
        <v>885</v>
      </c>
      <c r="N152" s="231" t="s">
        <v>907</v>
      </c>
      <c r="O152" s="40"/>
      <c r="P152" s="194">
        <f>O152*H152</f>
        <v>0</v>
      </c>
      <c r="Q152" s="194">
        <v>0.0004</v>
      </c>
      <c r="R152" s="194">
        <f>Q152*H152</f>
        <v>0.004896</v>
      </c>
      <c r="S152" s="194">
        <v>0</v>
      </c>
      <c r="T152" s="195">
        <f>S152*H152</f>
        <v>0</v>
      </c>
      <c r="AR152" s="22" t="s">
        <v>1034</v>
      </c>
      <c r="AT152" s="22" t="s">
        <v>1073</v>
      </c>
      <c r="AU152" s="22" t="s">
        <v>946</v>
      </c>
      <c r="AY152" s="22" t="s">
        <v>991</v>
      </c>
      <c r="BE152" s="196">
        <f>IF(N152="základní",J152,0)</f>
        <v>0</v>
      </c>
      <c r="BF152" s="196">
        <f>IF(N152="snížená",J152,0)</f>
        <v>0</v>
      </c>
      <c r="BG152" s="196">
        <f>IF(N152="zákl. přenesená",J152,0)</f>
        <v>0</v>
      </c>
      <c r="BH152" s="196">
        <f>IF(N152="sníž. přenesená",J152,0)</f>
        <v>0</v>
      </c>
      <c r="BI152" s="196">
        <f>IF(N152="nulová",J152,0)</f>
        <v>0</v>
      </c>
      <c r="BJ152" s="22" t="s">
        <v>944</v>
      </c>
      <c r="BK152" s="196">
        <f>ROUND(I152*H152,2)</f>
        <v>0</v>
      </c>
      <c r="BL152" s="22" t="s">
        <v>998</v>
      </c>
      <c r="BM152" s="22" t="s">
        <v>23</v>
      </c>
    </row>
    <row r="153" spans="2:51" s="11" customFormat="1" ht="13.5">
      <c r="B153" s="200"/>
      <c r="C153" s="201"/>
      <c r="D153" s="197" t="s">
        <v>1002</v>
      </c>
      <c r="E153" s="202" t="s">
        <v>885</v>
      </c>
      <c r="F153" s="203" t="s">
        <v>24</v>
      </c>
      <c r="G153" s="201"/>
      <c r="H153" s="204">
        <v>12.24</v>
      </c>
      <c r="I153" s="205"/>
      <c r="J153" s="201"/>
      <c r="K153" s="201"/>
      <c r="L153" s="206"/>
      <c r="M153" s="207"/>
      <c r="N153" s="208"/>
      <c r="O153" s="208"/>
      <c r="P153" s="208"/>
      <c r="Q153" s="208"/>
      <c r="R153" s="208"/>
      <c r="S153" s="208"/>
      <c r="T153" s="209"/>
      <c r="AT153" s="210" t="s">
        <v>1002</v>
      </c>
      <c r="AU153" s="210" t="s">
        <v>946</v>
      </c>
      <c r="AV153" s="11" t="s">
        <v>946</v>
      </c>
      <c r="AW153" s="11" t="s">
        <v>899</v>
      </c>
      <c r="AX153" s="11" t="s">
        <v>936</v>
      </c>
      <c r="AY153" s="210" t="s">
        <v>991</v>
      </c>
    </row>
    <row r="154" spans="2:51" s="12" customFormat="1" ht="13.5">
      <c r="B154" s="211"/>
      <c r="C154" s="212"/>
      <c r="D154" s="197" t="s">
        <v>1002</v>
      </c>
      <c r="E154" s="213" t="s">
        <v>885</v>
      </c>
      <c r="F154" s="214" t="s">
        <v>1004</v>
      </c>
      <c r="G154" s="212"/>
      <c r="H154" s="215">
        <v>12.24</v>
      </c>
      <c r="I154" s="216"/>
      <c r="J154" s="212"/>
      <c r="K154" s="212"/>
      <c r="L154" s="217"/>
      <c r="M154" s="218"/>
      <c r="N154" s="219"/>
      <c r="O154" s="219"/>
      <c r="P154" s="219"/>
      <c r="Q154" s="219"/>
      <c r="R154" s="219"/>
      <c r="S154" s="219"/>
      <c r="T154" s="220"/>
      <c r="AT154" s="221" t="s">
        <v>1002</v>
      </c>
      <c r="AU154" s="221" t="s">
        <v>946</v>
      </c>
      <c r="AV154" s="12" t="s">
        <v>998</v>
      </c>
      <c r="AW154" s="12" t="s">
        <v>899</v>
      </c>
      <c r="AX154" s="12" t="s">
        <v>944</v>
      </c>
      <c r="AY154" s="221" t="s">
        <v>991</v>
      </c>
    </row>
    <row r="155" spans="2:65" s="1" customFormat="1" ht="38.25" customHeight="1">
      <c r="B155" s="39"/>
      <c r="C155" s="185" t="s">
        <v>1063</v>
      </c>
      <c r="D155" s="185" t="s">
        <v>993</v>
      </c>
      <c r="E155" s="186" t="s">
        <v>496</v>
      </c>
      <c r="F155" s="187" t="s">
        <v>497</v>
      </c>
      <c r="G155" s="188" t="s">
        <v>1055</v>
      </c>
      <c r="H155" s="189">
        <v>25</v>
      </c>
      <c r="I155" s="190"/>
      <c r="J155" s="191">
        <f>ROUND(I155*H155,2)</f>
        <v>0</v>
      </c>
      <c r="K155" s="187" t="s">
        <v>997</v>
      </c>
      <c r="L155" s="59"/>
      <c r="M155" s="192" t="s">
        <v>885</v>
      </c>
      <c r="N155" s="193" t="s">
        <v>907</v>
      </c>
      <c r="O155" s="40"/>
      <c r="P155" s="194">
        <f>O155*H155</f>
        <v>0</v>
      </c>
      <c r="Q155" s="194">
        <v>0.23058</v>
      </c>
      <c r="R155" s="194">
        <f>Q155*H155</f>
        <v>5.7645</v>
      </c>
      <c r="S155" s="194">
        <v>0</v>
      </c>
      <c r="T155" s="195">
        <f>S155*H155</f>
        <v>0</v>
      </c>
      <c r="AR155" s="22" t="s">
        <v>998</v>
      </c>
      <c r="AT155" s="22" t="s">
        <v>993</v>
      </c>
      <c r="AU155" s="22" t="s">
        <v>946</v>
      </c>
      <c r="AY155" s="22" t="s">
        <v>991</v>
      </c>
      <c r="BE155" s="196">
        <f>IF(N155="základní",J155,0)</f>
        <v>0</v>
      </c>
      <c r="BF155" s="196">
        <f>IF(N155="snížená",J155,0)</f>
        <v>0</v>
      </c>
      <c r="BG155" s="196">
        <f>IF(N155="zákl. přenesená",J155,0)</f>
        <v>0</v>
      </c>
      <c r="BH155" s="196">
        <f>IF(N155="sníž. přenesená",J155,0)</f>
        <v>0</v>
      </c>
      <c r="BI155" s="196">
        <f>IF(N155="nulová",J155,0)</f>
        <v>0</v>
      </c>
      <c r="BJ155" s="22" t="s">
        <v>944</v>
      </c>
      <c r="BK155" s="196">
        <f>ROUND(I155*H155,2)</f>
        <v>0</v>
      </c>
      <c r="BL155" s="22" t="s">
        <v>998</v>
      </c>
      <c r="BM155" s="22" t="s">
        <v>25</v>
      </c>
    </row>
    <row r="156" spans="2:63" s="10" customFormat="1" ht="29.25" customHeight="1">
      <c r="B156" s="169"/>
      <c r="C156" s="170"/>
      <c r="D156" s="171" t="s">
        <v>935</v>
      </c>
      <c r="E156" s="183" t="s">
        <v>998</v>
      </c>
      <c r="F156" s="183" t="s">
        <v>26</v>
      </c>
      <c r="G156" s="170"/>
      <c r="H156" s="170"/>
      <c r="I156" s="173"/>
      <c r="J156" s="184">
        <f>BK156</f>
        <v>0</v>
      </c>
      <c r="K156" s="170"/>
      <c r="L156" s="175"/>
      <c r="M156" s="176"/>
      <c r="N156" s="177"/>
      <c r="O156" s="177"/>
      <c r="P156" s="178">
        <f>SUM(P157:P158)</f>
        <v>0</v>
      </c>
      <c r="Q156" s="177"/>
      <c r="R156" s="178">
        <f>SUM(R157:R158)</f>
        <v>0</v>
      </c>
      <c r="S156" s="177"/>
      <c r="T156" s="179">
        <f>SUM(T157:T158)</f>
        <v>0</v>
      </c>
      <c r="AR156" s="180" t="s">
        <v>944</v>
      </c>
      <c r="AT156" s="181" t="s">
        <v>935</v>
      </c>
      <c r="AU156" s="181" t="s">
        <v>944</v>
      </c>
      <c r="AY156" s="180" t="s">
        <v>991</v>
      </c>
      <c r="BK156" s="182">
        <f>SUM(BK157:BK158)</f>
        <v>0</v>
      </c>
    </row>
    <row r="157" spans="2:65" s="1" customFormat="1" ht="25.5" customHeight="1">
      <c r="B157" s="39"/>
      <c r="C157" s="185" t="s">
        <v>530</v>
      </c>
      <c r="D157" s="185" t="s">
        <v>993</v>
      </c>
      <c r="E157" s="186" t="s">
        <v>27</v>
      </c>
      <c r="F157" s="187" t="s">
        <v>28</v>
      </c>
      <c r="G157" s="188" t="s">
        <v>1081</v>
      </c>
      <c r="H157" s="189">
        <v>19.4</v>
      </c>
      <c r="I157" s="190"/>
      <c r="J157" s="191">
        <f>ROUND(I157*H157,2)</f>
        <v>0</v>
      </c>
      <c r="K157" s="187" t="s">
        <v>997</v>
      </c>
      <c r="L157" s="59"/>
      <c r="M157" s="192" t="s">
        <v>885</v>
      </c>
      <c r="N157" s="193" t="s">
        <v>907</v>
      </c>
      <c r="O157" s="40"/>
      <c r="P157" s="194">
        <f>O157*H157</f>
        <v>0</v>
      </c>
      <c r="Q157" s="194">
        <v>0</v>
      </c>
      <c r="R157" s="194">
        <f>Q157*H157</f>
        <v>0</v>
      </c>
      <c r="S157" s="194">
        <v>0</v>
      </c>
      <c r="T157" s="195">
        <f>S157*H157</f>
        <v>0</v>
      </c>
      <c r="AR157" s="22" t="s">
        <v>998</v>
      </c>
      <c r="AT157" s="22" t="s">
        <v>993</v>
      </c>
      <c r="AU157" s="22" t="s">
        <v>946</v>
      </c>
      <c r="AY157" s="22" t="s">
        <v>991</v>
      </c>
      <c r="BE157" s="196">
        <f>IF(N157="základní",J157,0)</f>
        <v>0</v>
      </c>
      <c r="BF157" s="196">
        <f>IF(N157="snížená",J157,0)</f>
        <v>0</v>
      </c>
      <c r="BG157" s="196">
        <f>IF(N157="zákl. přenesená",J157,0)</f>
        <v>0</v>
      </c>
      <c r="BH157" s="196">
        <f>IF(N157="sníž. přenesená",J157,0)</f>
        <v>0</v>
      </c>
      <c r="BI157" s="196">
        <f>IF(N157="nulová",J157,0)</f>
        <v>0</v>
      </c>
      <c r="BJ157" s="22" t="s">
        <v>944</v>
      </c>
      <c r="BK157" s="196">
        <f>ROUND(I157*H157,2)</f>
        <v>0</v>
      </c>
      <c r="BL157" s="22" t="s">
        <v>998</v>
      </c>
      <c r="BM157" s="22" t="s">
        <v>29</v>
      </c>
    </row>
    <row r="158" spans="2:47" s="1" customFormat="1" ht="40.5">
      <c r="B158" s="39"/>
      <c r="C158" s="61"/>
      <c r="D158" s="197" t="s">
        <v>1000</v>
      </c>
      <c r="E158" s="61"/>
      <c r="F158" s="198" t="s">
        <v>30</v>
      </c>
      <c r="G158" s="61"/>
      <c r="H158" s="61"/>
      <c r="I158" s="156"/>
      <c r="J158" s="61"/>
      <c r="K158" s="61"/>
      <c r="L158" s="59"/>
      <c r="M158" s="199"/>
      <c r="N158" s="40"/>
      <c r="O158" s="40"/>
      <c r="P158" s="40"/>
      <c r="Q158" s="40"/>
      <c r="R158" s="40"/>
      <c r="S158" s="40"/>
      <c r="T158" s="76"/>
      <c r="AT158" s="22" t="s">
        <v>1000</v>
      </c>
      <c r="AU158" s="22" t="s">
        <v>946</v>
      </c>
    </row>
    <row r="159" spans="2:63" s="10" customFormat="1" ht="29.25" customHeight="1">
      <c r="B159" s="169"/>
      <c r="C159" s="170"/>
      <c r="D159" s="171" t="s">
        <v>935</v>
      </c>
      <c r="E159" s="183" t="s">
        <v>1034</v>
      </c>
      <c r="F159" s="183" t="s">
        <v>31</v>
      </c>
      <c r="G159" s="170"/>
      <c r="H159" s="170"/>
      <c r="I159" s="173"/>
      <c r="J159" s="184">
        <f>BK159</f>
        <v>0</v>
      </c>
      <c r="K159" s="170"/>
      <c r="L159" s="175"/>
      <c r="M159" s="176"/>
      <c r="N159" s="177"/>
      <c r="O159" s="177"/>
      <c r="P159" s="178">
        <f>SUM(P160:P216)</f>
        <v>0</v>
      </c>
      <c r="Q159" s="177"/>
      <c r="R159" s="178">
        <f>SUM(R160:R216)</f>
        <v>56.367408999999995</v>
      </c>
      <c r="S159" s="177"/>
      <c r="T159" s="179">
        <f>SUM(T160:T216)</f>
        <v>0</v>
      </c>
      <c r="AR159" s="180" t="s">
        <v>944</v>
      </c>
      <c r="AT159" s="181" t="s">
        <v>935</v>
      </c>
      <c r="AU159" s="181" t="s">
        <v>944</v>
      </c>
      <c r="AY159" s="180" t="s">
        <v>991</v>
      </c>
      <c r="BK159" s="182">
        <f>SUM(BK160:BK216)</f>
        <v>0</v>
      </c>
    </row>
    <row r="160" spans="2:65" s="1" customFormat="1" ht="25.5" customHeight="1">
      <c r="B160" s="39"/>
      <c r="C160" s="185" t="s">
        <v>535</v>
      </c>
      <c r="D160" s="185" t="s">
        <v>993</v>
      </c>
      <c r="E160" s="186" t="s">
        <v>32</v>
      </c>
      <c r="F160" s="187" t="s">
        <v>33</v>
      </c>
      <c r="G160" s="188" t="s">
        <v>507</v>
      </c>
      <c r="H160" s="189">
        <v>5</v>
      </c>
      <c r="I160" s="190"/>
      <c r="J160" s="191">
        <f>ROUND(I160*H160,2)</f>
        <v>0</v>
      </c>
      <c r="K160" s="187" t="s">
        <v>885</v>
      </c>
      <c r="L160" s="59"/>
      <c r="M160" s="192" t="s">
        <v>885</v>
      </c>
      <c r="N160" s="193" t="s">
        <v>907</v>
      </c>
      <c r="O160" s="40"/>
      <c r="P160" s="194">
        <f>O160*H160</f>
        <v>0</v>
      </c>
      <c r="Q160" s="194">
        <v>0</v>
      </c>
      <c r="R160" s="194">
        <f>Q160*H160</f>
        <v>0</v>
      </c>
      <c r="S160" s="194">
        <v>0</v>
      </c>
      <c r="T160" s="195">
        <f>S160*H160</f>
        <v>0</v>
      </c>
      <c r="AR160" s="22" t="s">
        <v>998</v>
      </c>
      <c r="AT160" s="22" t="s">
        <v>993</v>
      </c>
      <c r="AU160" s="22" t="s">
        <v>946</v>
      </c>
      <c r="AY160" s="22" t="s">
        <v>991</v>
      </c>
      <c r="BE160" s="196">
        <f>IF(N160="základní",J160,0)</f>
        <v>0</v>
      </c>
      <c r="BF160" s="196">
        <f>IF(N160="snížená",J160,0)</f>
        <v>0</v>
      </c>
      <c r="BG160" s="196">
        <f>IF(N160="zákl. přenesená",J160,0)</f>
        <v>0</v>
      </c>
      <c r="BH160" s="196">
        <f>IF(N160="sníž. přenesená",J160,0)</f>
        <v>0</v>
      </c>
      <c r="BI160" s="196">
        <f>IF(N160="nulová",J160,0)</f>
        <v>0</v>
      </c>
      <c r="BJ160" s="22" t="s">
        <v>944</v>
      </c>
      <c r="BK160" s="196">
        <f>ROUND(I160*H160,2)</f>
        <v>0</v>
      </c>
      <c r="BL160" s="22" t="s">
        <v>998</v>
      </c>
      <c r="BM160" s="22" t="s">
        <v>34</v>
      </c>
    </row>
    <row r="161" spans="2:65" s="1" customFormat="1" ht="25.5" customHeight="1">
      <c r="B161" s="39"/>
      <c r="C161" s="185" t="s">
        <v>540</v>
      </c>
      <c r="D161" s="185" t="s">
        <v>993</v>
      </c>
      <c r="E161" s="186" t="s">
        <v>35</v>
      </c>
      <c r="F161" s="187" t="s">
        <v>36</v>
      </c>
      <c r="G161" s="188" t="s">
        <v>1055</v>
      </c>
      <c r="H161" s="189">
        <v>25</v>
      </c>
      <c r="I161" s="190"/>
      <c r="J161" s="191">
        <f>ROUND(I161*H161,2)</f>
        <v>0</v>
      </c>
      <c r="K161" s="187" t="s">
        <v>997</v>
      </c>
      <c r="L161" s="59"/>
      <c r="M161" s="192" t="s">
        <v>885</v>
      </c>
      <c r="N161" s="193" t="s">
        <v>907</v>
      </c>
      <c r="O161" s="40"/>
      <c r="P161" s="194">
        <f>O161*H161</f>
        <v>0</v>
      </c>
      <c r="Q161" s="194">
        <v>4E-05</v>
      </c>
      <c r="R161" s="194">
        <f>Q161*H161</f>
        <v>0.001</v>
      </c>
      <c r="S161" s="194">
        <v>0</v>
      </c>
      <c r="T161" s="195">
        <f>S161*H161</f>
        <v>0</v>
      </c>
      <c r="AR161" s="22" t="s">
        <v>998</v>
      </c>
      <c r="AT161" s="22" t="s">
        <v>993</v>
      </c>
      <c r="AU161" s="22" t="s">
        <v>946</v>
      </c>
      <c r="AY161" s="22" t="s">
        <v>991</v>
      </c>
      <c r="BE161" s="196">
        <f>IF(N161="základní",J161,0)</f>
        <v>0</v>
      </c>
      <c r="BF161" s="196">
        <f>IF(N161="snížená",J161,0)</f>
        <v>0</v>
      </c>
      <c r="BG161" s="196">
        <f>IF(N161="zákl. přenesená",J161,0)</f>
        <v>0</v>
      </c>
      <c r="BH161" s="196">
        <f>IF(N161="sníž. přenesená",J161,0)</f>
        <v>0</v>
      </c>
      <c r="BI161" s="196">
        <f>IF(N161="nulová",J161,0)</f>
        <v>0</v>
      </c>
      <c r="BJ161" s="22" t="s">
        <v>944</v>
      </c>
      <c r="BK161" s="196">
        <f>ROUND(I161*H161,2)</f>
        <v>0</v>
      </c>
      <c r="BL161" s="22" t="s">
        <v>998</v>
      </c>
      <c r="BM161" s="22" t="s">
        <v>37</v>
      </c>
    </row>
    <row r="162" spans="2:47" s="1" customFormat="1" ht="94.5">
      <c r="B162" s="39"/>
      <c r="C162" s="61"/>
      <c r="D162" s="197" t="s">
        <v>1000</v>
      </c>
      <c r="E162" s="61"/>
      <c r="F162" s="198" t="s">
        <v>38</v>
      </c>
      <c r="G162" s="61"/>
      <c r="H162" s="61"/>
      <c r="I162" s="156"/>
      <c r="J162" s="61"/>
      <c r="K162" s="61"/>
      <c r="L162" s="59"/>
      <c r="M162" s="199"/>
      <c r="N162" s="40"/>
      <c r="O162" s="40"/>
      <c r="P162" s="40"/>
      <c r="Q162" s="40"/>
      <c r="R162" s="40"/>
      <c r="S162" s="40"/>
      <c r="T162" s="76"/>
      <c r="AT162" s="22" t="s">
        <v>1000</v>
      </c>
      <c r="AU162" s="22" t="s">
        <v>946</v>
      </c>
    </row>
    <row r="163" spans="2:65" s="1" customFormat="1" ht="16.5" customHeight="1">
      <c r="B163" s="39"/>
      <c r="C163" s="222" t="s">
        <v>545</v>
      </c>
      <c r="D163" s="222" t="s">
        <v>1073</v>
      </c>
      <c r="E163" s="223" t="s">
        <v>39</v>
      </c>
      <c r="F163" s="224" t="s">
        <v>40</v>
      </c>
      <c r="G163" s="225" t="s">
        <v>1055</v>
      </c>
      <c r="H163" s="226">
        <v>25.375</v>
      </c>
      <c r="I163" s="227"/>
      <c r="J163" s="228">
        <f>ROUND(I163*H163,2)</f>
        <v>0</v>
      </c>
      <c r="K163" s="224" t="s">
        <v>997</v>
      </c>
      <c r="L163" s="229"/>
      <c r="M163" s="230" t="s">
        <v>885</v>
      </c>
      <c r="N163" s="231" t="s">
        <v>907</v>
      </c>
      <c r="O163" s="40"/>
      <c r="P163" s="194">
        <f>O163*H163</f>
        <v>0</v>
      </c>
      <c r="Q163" s="194">
        <v>0.037</v>
      </c>
      <c r="R163" s="194">
        <f>Q163*H163</f>
        <v>0.9388749999999999</v>
      </c>
      <c r="S163" s="194">
        <v>0</v>
      </c>
      <c r="T163" s="195">
        <f>S163*H163</f>
        <v>0</v>
      </c>
      <c r="AR163" s="22" t="s">
        <v>1034</v>
      </c>
      <c r="AT163" s="22" t="s">
        <v>1073</v>
      </c>
      <c r="AU163" s="22" t="s">
        <v>946</v>
      </c>
      <c r="AY163" s="22" t="s">
        <v>991</v>
      </c>
      <c r="BE163" s="196">
        <f>IF(N163="základní",J163,0)</f>
        <v>0</v>
      </c>
      <c r="BF163" s="196">
        <f>IF(N163="snížená",J163,0)</f>
        <v>0</v>
      </c>
      <c r="BG163" s="196">
        <f>IF(N163="zákl. přenesená",J163,0)</f>
        <v>0</v>
      </c>
      <c r="BH163" s="196">
        <f>IF(N163="sníž. přenesená",J163,0)</f>
        <v>0</v>
      </c>
      <c r="BI163" s="196">
        <f>IF(N163="nulová",J163,0)</f>
        <v>0</v>
      </c>
      <c r="BJ163" s="22" t="s">
        <v>944</v>
      </c>
      <c r="BK163" s="196">
        <f>ROUND(I163*H163,2)</f>
        <v>0</v>
      </c>
      <c r="BL163" s="22" t="s">
        <v>998</v>
      </c>
      <c r="BM163" s="22" t="s">
        <v>41</v>
      </c>
    </row>
    <row r="164" spans="2:51" s="11" customFormat="1" ht="13.5">
      <c r="B164" s="200"/>
      <c r="C164" s="201"/>
      <c r="D164" s="197" t="s">
        <v>1002</v>
      </c>
      <c r="E164" s="202" t="s">
        <v>885</v>
      </c>
      <c r="F164" s="203" t="s">
        <v>42</v>
      </c>
      <c r="G164" s="201"/>
      <c r="H164" s="204">
        <v>25.375</v>
      </c>
      <c r="I164" s="205"/>
      <c r="J164" s="201"/>
      <c r="K164" s="201"/>
      <c r="L164" s="206"/>
      <c r="M164" s="207"/>
      <c r="N164" s="208"/>
      <c r="O164" s="208"/>
      <c r="P164" s="208"/>
      <c r="Q164" s="208"/>
      <c r="R164" s="208"/>
      <c r="S164" s="208"/>
      <c r="T164" s="209"/>
      <c r="AT164" s="210" t="s">
        <v>1002</v>
      </c>
      <c r="AU164" s="210" t="s">
        <v>946</v>
      </c>
      <c r="AV164" s="11" t="s">
        <v>946</v>
      </c>
      <c r="AW164" s="11" t="s">
        <v>899</v>
      </c>
      <c r="AX164" s="11" t="s">
        <v>936</v>
      </c>
      <c r="AY164" s="210" t="s">
        <v>991</v>
      </c>
    </row>
    <row r="165" spans="2:51" s="12" customFormat="1" ht="13.5">
      <c r="B165" s="211"/>
      <c r="C165" s="212"/>
      <c r="D165" s="197" t="s">
        <v>1002</v>
      </c>
      <c r="E165" s="213" t="s">
        <v>885</v>
      </c>
      <c r="F165" s="214" t="s">
        <v>1004</v>
      </c>
      <c r="G165" s="212"/>
      <c r="H165" s="215">
        <v>25.375</v>
      </c>
      <c r="I165" s="216"/>
      <c r="J165" s="212"/>
      <c r="K165" s="212"/>
      <c r="L165" s="217"/>
      <c r="M165" s="218"/>
      <c r="N165" s="219"/>
      <c r="O165" s="219"/>
      <c r="P165" s="219"/>
      <c r="Q165" s="219"/>
      <c r="R165" s="219"/>
      <c r="S165" s="219"/>
      <c r="T165" s="220"/>
      <c r="AT165" s="221" t="s">
        <v>1002</v>
      </c>
      <c r="AU165" s="221" t="s">
        <v>946</v>
      </c>
      <c r="AV165" s="12" t="s">
        <v>998</v>
      </c>
      <c r="AW165" s="12" t="s">
        <v>899</v>
      </c>
      <c r="AX165" s="12" t="s">
        <v>944</v>
      </c>
      <c r="AY165" s="221" t="s">
        <v>991</v>
      </c>
    </row>
    <row r="166" spans="2:65" s="1" customFormat="1" ht="25.5" customHeight="1">
      <c r="B166" s="39"/>
      <c r="C166" s="185" t="s">
        <v>549</v>
      </c>
      <c r="D166" s="185" t="s">
        <v>993</v>
      </c>
      <c r="E166" s="186" t="s">
        <v>43</v>
      </c>
      <c r="F166" s="187" t="s">
        <v>44</v>
      </c>
      <c r="G166" s="188" t="s">
        <v>1055</v>
      </c>
      <c r="H166" s="189">
        <v>80.8</v>
      </c>
      <c r="I166" s="190"/>
      <c r="J166" s="191">
        <f>ROUND(I166*H166,2)</f>
        <v>0</v>
      </c>
      <c r="K166" s="187" t="s">
        <v>997</v>
      </c>
      <c r="L166" s="59"/>
      <c r="M166" s="192" t="s">
        <v>885</v>
      </c>
      <c r="N166" s="193" t="s">
        <v>907</v>
      </c>
      <c r="O166" s="40"/>
      <c r="P166" s="194">
        <f>O166*H166</f>
        <v>0</v>
      </c>
      <c r="Q166" s="194">
        <v>8E-05</v>
      </c>
      <c r="R166" s="194">
        <f>Q166*H166</f>
        <v>0.006464</v>
      </c>
      <c r="S166" s="194">
        <v>0</v>
      </c>
      <c r="T166" s="195">
        <f>S166*H166</f>
        <v>0</v>
      </c>
      <c r="AR166" s="22" t="s">
        <v>998</v>
      </c>
      <c r="AT166" s="22" t="s">
        <v>993</v>
      </c>
      <c r="AU166" s="22" t="s">
        <v>946</v>
      </c>
      <c r="AY166" s="22" t="s">
        <v>991</v>
      </c>
      <c r="BE166" s="196">
        <f>IF(N166="základní",J166,0)</f>
        <v>0</v>
      </c>
      <c r="BF166" s="196">
        <f>IF(N166="snížená",J166,0)</f>
        <v>0</v>
      </c>
      <c r="BG166" s="196">
        <f>IF(N166="zákl. přenesená",J166,0)</f>
        <v>0</v>
      </c>
      <c r="BH166" s="196">
        <f>IF(N166="sníž. přenesená",J166,0)</f>
        <v>0</v>
      </c>
      <c r="BI166" s="196">
        <f>IF(N166="nulová",J166,0)</f>
        <v>0</v>
      </c>
      <c r="BJ166" s="22" t="s">
        <v>944</v>
      </c>
      <c r="BK166" s="196">
        <f>ROUND(I166*H166,2)</f>
        <v>0</v>
      </c>
      <c r="BL166" s="22" t="s">
        <v>998</v>
      </c>
      <c r="BM166" s="22" t="s">
        <v>45</v>
      </c>
    </row>
    <row r="167" spans="2:47" s="1" customFormat="1" ht="94.5">
      <c r="B167" s="39"/>
      <c r="C167" s="61"/>
      <c r="D167" s="197" t="s">
        <v>1000</v>
      </c>
      <c r="E167" s="61"/>
      <c r="F167" s="198" t="s">
        <v>38</v>
      </c>
      <c r="G167" s="61"/>
      <c r="H167" s="61"/>
      <c r="I167" s="156"/>
      <c r="J167" s="61"/>
      <c r="K167" s="61"/>
      <c r="L167" s="59"/>
      <c r="M167" s="199"/>
      <c r="N167" s="40"/>
      <c r="O167" s="40"/>
      <c r="P167" s="40"/>
      <c r="Q167" s="40"/>
      <c r="R167" s="40"/>
      <c r="S167" s="40"/>
      <c r="T167" s="76"/>
      <c r="AT167" s="22" t="s">
        <v>1000</v>
      </c>
      <c r="AU167" s="22" t="s">
        <v>946</v>
      </c>
    </row>
    <row r="168" spans="2:65" s="1" customFormat="1" ht="16.5" customHeight="1">
      <c r="B168" s="39"/>
      <c r="C168" s="222" t="s">
        <v>553</v>
      </c>
      <c r="D168" s="222" t="s">
        <v>1073</v>
      </c>
      <c r="E168" s="223" t="s">
        <v>46</v>
      </c>
      <c r="F168" s="224" t="s">
        <v>47</v>
      </c>
      <c r="G168" s="225" t="s">
        <v>1055</v>
      </c>
      <c r="H168" s="226">
        <v>82.012</v>
      </c>
      <c r="I168" s="227"/>
      <c r="J168" s="228">
        <f>ROUND(I168*H168,2)</f>
        <v>0</v>
      </c>
      <c r="K168" s="224" t="s">
        <v>997</v>
      </c>
      <c r="L168" s="229"/>
      <c r="M168" s="230" t="s">
        <v>885</v>
      </c>
      <c r="N168" s="231" t="s">
        <v>907</v>
      </c>
      <c r="O168" s="40"/>
      <c r="P168" s="194">
        <f>O168*H168</f>
        <v>0</v>
      </c>
      <c r="Q168" s="194">
        <v>0.1</v>
      </c>
      <c r="R168" s="194">
        <f>Q168*H168</f>
        <v>8.2012</v>
      </c>
      <c r="S168" s="194">
        <v>0</v>
      </c>
      <c r="T168" s="195">
        <f>S168*H168</f>
        <v>0</v>
      </c>
      <c r="AR168" s="22" t="s">
        <v>1034</v>
      </c>
      <c r="AT168" s="22" t="s">
        <v>1073</v>
      </c>
      <c r="AU168" s="22" t="s">
        <v>946</v>
      </c>
      <c r="AY168" s="22" t="s">
        <v>991</v>
      </c>
      <c r="BE168" s="196">
        <f>IF(N168="základní",J168,0)</f>
        <v>0</v>
      </c>
      <c r="BF168" s="196">
        <f>IF(N168="snížená",J168,0)</f>
        <v>0</v>
      </c>
      <c r="BG168" s="196">
        <f>IF(N168="zákl. přenesená",J168,0)</f>
        <v>0</v>
      </c>
      <c r="BH168" s="196">
        <f>IF(N168="sníž. přenesená",J168,0)</f>
        <v>0</v>
      </c>
      <c r="BI168" s="196">
        <f>IF(N168="nulová",J168,0)</f>
        <v>0</v>
      </c>
      <c r="BJ168" s="22" t="s">
        <v>944</v>
      </c>
      <c r="BK168" s="196">
        <f>ROUND(I168*H168,2)</f>
        <v>0</v>
      </c>
      <c r="BL168" s="22" t="s">
        <v>998</v>
      </c>
      <c r="BM168" s="22" t="s">
        <v>48</v>
      </c>
    </row>
    <row r="169" spans="2:51" s="11" customFormat="1" ht="13.5">
      <c r="B169" s="200"/>
      <c r="C169" s="201"/>
      <c r="D169" s="197" t="s">
        <v>1002</v>
      </c>
      <c r="E169" s="202" t="s">
        <v>885</v>
      </c>
      <c r="F169" s="203" t="s">
        <v>49</v>
      </c>
      <c r="G169" s="201"/>
      <c r="H169" s="204">
        <v>82.012</v>
      </c>
      <c r="I169" s="205"/>
      <c r="J169" s="201"/>
      <c r="K169" s="201"/>
      <c r="L169" s="206"/>
      <c r="M169" s="207"/>
      <c r="N169" s="208"/>
      <c r="O169" s="208"/>
      <c r="P169" s="208"/>
      <c r="Q169" s="208"/>
      <c r="R169" s="208"/>
      <c r="S169" s="208"/>
      <c r="T169" s="209"/>
      <c r="AT169" s="210" t="s">
        <v>1002</v>
      </c>
      <c r="AU169" s="210" t="s">
        <v>946</v>
      </c>
      <c r="AV169" s="11" t="s">
        <v>946</v>
      </c>
      <c r="AW169" s="11" t="s">
        <v>899</v>
      </c>
      <c r="AX169" s="11" t="s">
        <v>936</v>
      </c>
      <c r="AY169" s="210" t="s">
        <v>991</v>
      </c>
    </row>
    <row r="170" spans="2:51" s="12" customFormat="1" ht="13.5">
      <c r="B170" s="211"/>
      <c r="C170" s="212"/>
      <c r="D170" s="197" t="s">
        <v>1002</v>
      </c>
      <c r="E170" s="213" t="s">
        <v>885</v>
      </c>
      <c r="F170" s="214" t="s">
        <v>1004</v>
      </c>
      <c r="G170" s="212"/>
      <c r="H170" s="215">
        <v>82.012</v>
      </c>
      <c r="I170" s="216"/>
      <c r="J170" s="212"/>
      <c r="K170" s="212"/>
      <c r="L170" s="217"/>
      <c r="M170" s="218"/>
      <c r="N170" s="219"/>
      <c r="O170" s="219"/>
      <c r="P170" s="219"/>
      <c r="Q170" s="219"/>
      <c r="R170" s="219"/>
      <c r="S170" s="219"/>
      <c r="T170" s="220"/>
      <c r="AT170" s="221" t="s">
        <v>1002</v>
      </c>
      <c r="AU170" s="221" t="s">
        <v>946</v>
      </c>
      <c r="AV170" s="12" t="s">
        <v>998</v>
      </c>
      <c r="AW170" s="12" t="s">
        <v>899</v>
      </c>
      <c r="AX170" s="12" t="s">
        <v>944</v>
      </c>
      <c r="AY170" s="221" t="s">
        <v>991</v>
      </c>
    </row>
    <row r="171" spans="2:65" s="1" customFormat="1" ht="16.5" customHeight="1">
      <c r="B171" s="39"/>
      <c r="C171" s="222" t="s">
        <v>559</v>
      </c>
      <c r="D171" s="222" t="s">
        <v>1073</v>
      </c>
      <c r="E171" s="223" t="s">
        <v>50</v>
      </c>
      <c r="F171" s="224" t="s">
        <v>51</v>
      </c>
      <c r="G171" s="225" t="s">
        <v>1013</v>
      </c>
      <c r="H171" s="226">
        <v>5</v>
      </c>
      <c r="I171" s="227"/>
      <c r="J171" s="228">
        <f>ROUND(I171*H171,2)</f>
        <v>0</v>
      </c>
      <c r="K171" s="224" t="s">
        <v>997</v>
      </c>
      <c r="L171" s="229"/>
      <c r="M171" s="230" t="s">
        <v>885</v>
      </c>
      <c r="N171" s="231" t="s">
        <v>907</v>
      </c>
      <c r="O171" s="40"/>
      <c r="P171" s="194">
        <f>O171*H171</f>
        <v>0</v>
      </c>
      <c r="Q171" s="194">
        <v>0.015</v>
      </c>
      <c r="R171" s="194">
        <f>Q171*H171</f>
        <v>0.075</v>
      </c>
      <c r="S171" s="194">
        <v>0</v>
      </c>
      <c r="T171" s="195">
        <f>S171*H171</f>
        <v>0</v>
      </c>
      <c r="AR171" s="22" t="s">
        <v>1034</v>
      </c>
      <c r="AT171" s="22" t="s">
        <v>1073</v>
      </c>
      <c r="AU171" s="22" t="s">
        <v>946</v>
      </c>
      <c r="AY171" s="22" t="s">
        <v>991</v>
      </c>
      <c r="BE171" s="196">
        <f>IF(N171="základní",J171,0)</f>
        <v>0</v>
      </c>
      <c r="BF171" s="196">
        <f>IF(N171="snížená",J171,0)</f>
        <v>0</v>
      </c>
      <c r="BG171" s="196">
        <f>IF(N171="zákl. přenesená",J171,0)</f>
        <v>0</v>
      </c>
      <c r="BH171" s="196">
        <f>IF(N171="sníž. přenesená",J171,0)</f>
        <v>0</v>
      </c>
      <c r="BI171" s="196">
        <f>IF(N171="nulová",J171,0)</f>
        <v>0</v>
      </c>
      <c r="BJ171" s="22" t="s">
        <v>944</v>
      </c>
      <c r="BK171" s="196">
        <f>ROUND(I171*H171,2)</f>
        <v>0</v>
      </c>
      <c r="BL171" s="22" t="s">
        <v>998</v>
      </c>
      <c r="BM171" s="22" t="s">
        <v>52</v>
      </c>
    </row>
    <row r="172" spans="2:65" s="1" customFormat="1" ht="25.5" customHeight="1">
      <c r="B172" s="39"/>
      <c r="C172" s="185" t="s">
        <v>564</v>
      </c>
      <c r="D172" s="185" t="s">
        <v>993</v>
      </c>
      <c r="E172" s="186" t="s">
        <v>53</v>
      </c>
      <c r="F172" s="187" t="s">
        <v>54</v>
      </c>
      <c r="G172" s="188" t="s">
        <v>1013</v>
      </c>
      <c r="H172" s="189">
        <v>5</v>
      </c>
      <c r="I172" s="190"/>
      <c r="J172" s="191">
        <f>ROUND(I172*H172,2)</f>
        <v>0</v>
      </c>
      <c r="K172" s="187" t="s">
        <v>997</v>
      </c>
      <c r="L172" s="59"/>
      <c r="M172" s="192" t="s">
        <v>885</v>
      </c>
      <c r="N172" s="193" t="s">
        <v>907</v>
      </c>
      <c r="O172" s="40"/>
      <c r="P172" s="194">
        <f>O172*H172</f>
        <v>0</v>
      </c>
      <c r="Q172" s="194">
        <v>7E-05</v>
      </c>
      <c r="R172" s="194">
        <f>Q172*H172</f>
        <v>0.00034999999999999994</v>
      </c>
      <c r="S172" s="194">
        <v>0</v>
      </c>
      <c r="T172" s="195">
        <f>S172*H172</f>
        <v>0</v>
      </c>
      <c r="AR172" s="22" t="s">
        <v>998</v>
      </c>
      <c r="AT172" s="22" t="s">
        <v>993</v>
      </c>
      <c r="AU172" s="22" t="s">
        <v>946</v>
      </c>
      <c r="AY172" s="22" t="s">
        <v>991</v>
      </c>
      <c r="BE172" s="196">
        <f>IF(N172="základní",J172,0)</f>
        <v>0</v>
      </c>
      <c r="BF172" s="196">
        <f>IF(N172="snížená",J172,0)</f>
        <v>0</v>
      </c>
      <c r="BG172" s="196">
        <f>IF(N172="zákl. přenesená",J172,0)</f>
        <v>0</v>
      </c>
      <c r="BH172" s="196">
        <f>IF(N172="sníž. přenesená",J172,0)</f>
        <v>0</v>
      </c>
      <c r="BI172" s="196">
        <f>IF(N172="nulová",J172,0)</f>
        <v>0</v>
      </c>
      <c r="BJ172" s="22" t="s">
        <v>944</v>
      </c>
      <c r="BK172" s="196">
        <f>ROUND(I172*H172,2)</f>
        <v>0</v>
      </c>
      <c r="BL172" s="22" t="s">
        <v>998</v>
      </c>
      <c r="BM172" s="22" t="s">
        <v>55</v>
      </c>
    </row>
    <row r="173" spans="2:47" s="1" customFormat="1" ht="67.5">
      <c r="B173" s="39"/>
      <c r="C173" s="61"/>
      <c r="D173" s="197" t="s">
        <v>1000</v>
      </c>
      <c r="E173" s="61"/>
      <c r="F173" s="198" t="s">
        <v>56</v>
      </c>
      <c r="G173" s="61"/>
      <c r="H173" s="61"/>
      <c r="I173" s="156"/>
      <c r="J173" s="61"/>
      <c r="K173" s="61"/>
      <c r="L173" s="59"/>
      <c r="M173" s="199"/>
      <c r="N173" s="40"/>
      <c r="O173" s="40"/>
      <c r="P173" s="40"/>
      <c r="Q173" s="40"/>
      <c r="R173" s="40"/>
      <c r="S173" s="40"/>
      <c r="T173" s="76"/>
      <c r="AT173" s="22" t="s">
        <v>1000</v>
      </c>
      <c r="AU173" s="22" t="s">
        <v>946</v>
      </c>
    </row>
    <row r="174" spans="2:65" s="1" customFormat="1" ht="25.5" customHeight="1">
      <c r="B174" s="39"/>
      <c r="C174" s="185" t="s">
        <v>569</v>
      </c>
      <c r="D174" s="185" t="s">
        <v>993</v>
      </c>
      <c r="E174" s="186" t="s">
        <v>57</v>
      </c>
      <c r="F174" s="187" t="s">
        <v>58</v>
      </c>
      <c r="G174" s="188" t="s">
        <v>1013</v>
      </c>
      <c r="H174" s="189">
        <v>2</v>
      </c>
      <c r="I174" s="190"/>
      <c r="J174" s="191">
        <f>ROUND(I174*H174,2)</f>
        <v>0</v>
      </c>
      <c r="K174" s="187" t="s">
        <v>997</v>
      </c>
      <c r="L174" s="59"/>
      <c r="M174" s="192" t="s">
        <v>885</v>
      </c>
      <c r="N174" s="193" t="s">
        <v>907</v>
      </c>
      <c r="O174" s="40"/>
      <c r="P174" s="194">
        <f>O174*H174</f>
        <v>0</v>
      </c>
      <c r="Q174" s="194">
        <v>0.00016</v>
      </c>
      <c r="R174" s="194">
        <f>Q174*H174</f>
        <v>0.00032</v>
      </c>
      <c r="S174" s="194">
        <v>0</v>
      </c>
      <c r="T174" s="195">
        <f>S174*H174</f>
        <v>0</v>
      </c>
      <c r="AR174" s="22" t="s">
        <v>998</v>
      </c>
      <c r="AT174" s="22" t="s">
        <v>993</v>
      </c>
      <c r="AU174" s="22" t="s">
        <v>946</v>
      </c>
      <c r="AY174" s="22" t="s">
        <v>991</v>
      </c>
      <c r="BE174" s="196">
        <f>IF(N174="základní",J174,0)</f>
        <v>0</v>
      </c>
      <c r="BF174" s="196">
        <f>IF(N174="snížená",J174,0)</f>
        <v>0</v>
      </c>
      <c r="BG174" s="196">
        <f>IF(N174="zákl. přenesená",J174,0)</f>
        <v>0</v>
      </c>
      <c r="BH174" s="196">
        <f>IF(N174="sníž. přenesená",J174,0)</f>
        <v>0</v>
      </c>
      <c r="BI174" s="196">
        <f>IF(N174="nulová",J174,0)</f>
        <v>0</v>
      </c>
      <c r="BJ174" s="22" t="s">
        <v>944</v>
      </c>
      <c r="BK174" s="196">
        <f>ROUND(I174*H174,2)</f>
        <v>0</v>
      </c>
      <c r="BL174" s="22" t="s">
        <v>998</v>
      </c>
      <c r="BM174" s="22" t="s">
        <v>59</v>
      </c>
    </row>
    <row r="175" spans="2:47" s="1" customFormat="1" ht="67.5">
      <c r="B175" s="39"/>
      <c r="C175" s="61"/>
      <c r="D175" s="197" t="s">
        <v>1000</v>
      </c>
      <c r="E175" s="61"/>
      <c r="F175" s="198" t="s">
        <v>56</v>
      </c>
      <c r="G175" s="61"/>
      <c r="H175" s="61"/>
      <c r="I175" s="156"/>
      <c r="J175" s="61"/>
      <c r="K175" s="61"/>
      <c r="L175" s="59"/>
      <c r="M175" s="199"/>
      <c r="N175" s="40"/>
      <c r="O175" s="40"/>
      <c r="P175" s="40"/>
      <c r="Q175" s="40"/>
      <c r="R175" s="40"/>
      <c r="S175" s="40"/>
      <c r="T175" s="76"/>
      <c r="AT175" s="22" t="s">
        <v>1000</v>
      </c>
      <c r="AU175" s="22" t="s">
        <v>946</v>
      </c>
    </row>
    <row r="176" spans="2:65" s="1" customFormat="1" ht="25.5" customHeight="1">
      <c r="B176" s="39"/>
      <c r="C176" s="222" t="s">
        <v>573</v>
      </c>
      <c r="D176" s="222" t="s">
        <v>1073</v>
      </c>
      <c r="E176" s="223" t="s">
        <v>60</v>
      </c>
      <c r="F176" s="224" t="s">
        <v>61</v>
      </c>
      <c r="G176" s="225" t="s">
        <v>1013</v>
      </c>
      <c r="H176" s="226">
        <v>2.03</v>
      </c>
      <c r="I176" s="227"/>
      <c r="J176" s="228">
        <f>ROUND(I176*H176,2)</f>
        <v>0</v>
      </c>
      <c r="K176" s="224" t="s">
        <v>885</v>
      </c>
      <c r="L176" s="229"/>
      <c r="M176" s="230" t="s">
        <v>885</v>
      </c>
      <c r="N176" s="231" t="s">
        <v>907</v>
      </c>
      <c r="O176" s="40"/>
      <c r="P176" s="194">
        <f>O176*H176</f>
        <v>0</v>
      </c>
      <c r="Q176" s="194">
        <v>0.06</v>
      </c>
      <c r="R176" s="194">
        <f>Q176*H176</f>
        <v>0.12179999999999998</v>
      </c>
      <c r="S176" s="194">
        <v>0</v>
      </c>
      <c r="T176" s="195">
        <f>S176*H176</f>
        <v>0</v>
      </c>
      <c r="AR176" s="22" t="s">
        <v>1034</v>
      </c>
      <c r="AT176" s="22" t="s">
        <v>1073</v>
      </c>
      <c r="AU176" s="22" t="s">
        <v>946</v>
      </c>
      <c r="AY176" s="22" t="s">
        <v>991</v>
      </c>
      <c r="BE176" s="196">
        <f>IF(N176="základní",J176,0)</f>
        <v>0</v>
      </c>
      <c r="BF176" s="196">
        <f>IF(N176="snížená",J176,0)</f>
        <v>0</v>
      </c>
      <c r="BG176" s="196">
        <f>IF(N176="zákl. přenesená",J176,0)</f>
        <v>0</v>
      </c>
      <c r="BH176" s="196">
        <f>IF(N176="sníž. přenesená",J176,0)</f>
        <v>0</v>
      </c>
      <c r="BI176" s="196">
        <f>IF(N176="nulová",J176,0)</f>
        <v>0</v>
      </c>
      <c r="BJ176" s="22" t="s">
        <v>944</v>
      </c>
      <c r="BK176" s="196">
        <f>ROUND(I176*H176,2)</f>
        <v>0</v>
      </c>
      <c r="BL176" s="22" t="s">
        <v>998</v>
      </c>
      <c r="BM176" s="22" t="s">
        <v>62</v>
      </c>
    </row>
    <row r="177" spans="2:51" s="11" customFormat="1" ht="13.5">
      <c r="B177" s="200"/>
      <c r="C177" s="201"/>
      <c r="D177" s="197" t="s">
        <v>1002</v>
      </c>
      <c r="E177" s="201"/>
      <c r="F177" s="203" t="s">
        <v>63</v>
      </c>
      <c r="G177" s="201"/>
      <c r="H177" s="204">
        <v>2.03</v>
      </c>
      <c r="I177" s="205"/>
      <c r="J177" s="201"/>
      <c r="K177" s="201"/>
      <c r="L177" s="206"/>
      <c r="M177" s="207"/>
      <c r="N177" s="208"/>
      <c r="O177" s="208"/>
      <c r="P177" s="208"/>
      <c r="Q177" s="208"/>
      <c r="R177" s="208"/>
      <c r="S177" s="208"/>
      <c r="T177" s="209"/>
      <c r="AT177" s="210" t="s">
        <v>1002</v>
      </c>
      <c r="AU177" s="210" t="s">
        <v>946</v>
      </c>
      <c r="AV177" s="11" t="s">
        <v>946</v>
      </c>
      <c r="AW177" s="11" t="s">
        <v>870</v>
      </c>
      <c r="AX177" s="11" t="s">
        <v>944</v>
      </c>
      <c r="AY177" s="210" t="s">
        <v>991</v>
      </c>
    </row>
    <row r="178" spans="2:65" s="1" customFormat="1" ht="25.5" customHeight="1">
      <c r="B178" s="39"/>
      <c r="C178" s="185" t="s">
        <v>579</v>
      </c>
      <c r="D178" s="185" t="s">
        <v>993</v>
      </c>
      <c r="E178" s="186" t="s">
        <v>64</v>
      </c>
      <c r="F178" s="187" t="s">
        <v>65</v>
      </c>
      <c r="G178" s="188" t="s">
        <v>1013</v>
      </c>
      <c r="H178" s="189">
        <v>5</v>
      </c>
      <c r="I178" s="190"/>
      <c r="J178" s="191">
        <f>ROUND(I178*H178,2)</f>
        <v>0</v>
      </c>
      <c r="K178" s="187" t="s">
        <v>997</v>
      </c>
      <c r="L178" s="59"/>
      <c r="M178" s="192" t="s">
        <v>885</v>
      </c>
      <c r="N178" s="193" t="s">
        <v>907</v>
      </c>
      <c r="O178" s="40"/>
      <c r="P178" s="194">
        <f>O178*H178</f>
        <v>0</v>
      </c>
      <c r="Q178" s="194">
        <v>2.11676</v>
      </c>
      <c r="R178" s="194">
        <f>Q178*H178</f>
        <v>10.5838</v>
      </c>
      <c r="S178" s="194">
        <v>0</v>
      </c>
      <c r="T178" s="195">
        <f>S178*H178</f>
        <v>0</v>
      </c>
      <c r="AR178" s="22" t="s">
        <v>998</v>
      </c>
      <c r="AT178" s="22" t="s">
        <v>993</v>
      </c>
      <c r="AU178" s="22" t="s">
        <v>946</v>
      </c>
      <c r="AY178" s="22" t="s">
        <v>991</v>
      </c>
      <c r="BE178" s="196">
        <f>IF(N178="základní",J178,0)</f>
        <v>0</v>
      </c>
      <c r="BF178" s="196">
        <f>IF(N178="snížená",J178,0)</f>
        <v>0</v>
      </c>
      <c r="BG178" s="196">
        <f>IF(N178="zákl. přenesená",J178,0)</f>
        <v>0</v>
      </c>
      <c r="BH178" s="196">
        <f>IF(N178="sníž. přenesená",J178,0)</f>
        <v>0</v>
      </c>
      <c r="BI178" s="196">
        <f>IF(N178="nulová",J178,0)</f>
        <v>0</v>
      </c>
      <c r="BJ178" s="22" t="s">
        <v>944</v>
      </c>
      <c r="BK178" s="196">
        <f>ROUND(I178*H178,2)</f>
        <v>0</v>
      </c>
      <c r="BL178" s="22" t="s">
        <v>998</v>
      </c>
      <c r="BM178" s="22" t="s">
        <v>66</v>
      </c>
    </row>
    <row r="179" spans="2:47" s="1" customFormat="1" ht="108">
      <c r="B179" s="39"/>
      <c r="C179" s="61"/>
      <c r="D179" s="197" t="s">
        <v>1000</v>
      </c>
      <c r="E179" s="61"/>
      <c r="F179" s="198" t="s">
        <v>67</v>
      </c>
      <c r="G179" s="61"/>
      <c r="H179" s="61"/>
      <c r="I179" s="156"/>
      <c r="J179" s="61"/>
      <c r="K179" s="61"/>
      <c r="L179" s="59"/>
      <c r="M179" s="199"/>
      <c r="N179" s="40"/>
      <c r="O179" s="40"/>
      <c r="P179" s="40"/>
      <c r="Q179" s="40"/>
      <c r="R179" s="40"/>
      <c r="S179" s="40"/>
      <c r="T179" s="76"/>
      <c r="AT179" s="22" t="s">
        <v>1000</v>
      </c>
      <c r="AU179" s="22" t="s">
        <v>946</v>
      </c>
    </row>
    <row r="180" spans="2:65" s="1" customFormat="1" ht="16.5" customHeight="1">
      <c r="B180" s="39"/>
      <c r="C180" s="222" t="s">
        <v>584</v>
      </c>
      <c r="D180" s="222" t="s">
        <v>1073</v>
      </c>
      <c r="E180" s="223" t="s">
        <v>68</v>
      </c>
      <c r="F180" s="224" t="s">
        <v>69</v>
      </c>
      <c r="G180" s="225" t="s">
        <v>1013</v>
      </c>
      <c r="H180" s="226">
        <v>1</v>
      </c>
      <c r="I180" s="227"/>
      <c r="J180" s="228">
        <f aca="true" t="shared" si="0" ref="J180:J205">ROUND(I180*H180,2)</f>
        <v>0</v>
      </c>
      <c r="K180" s="224" t="s">
        <v>885</v>
      </c>
      <c r="L180" s="229"/>
      <c r="M180" s="230" t="s">
        <v>885</v>
      </c>
      <c r="N180" s="231" t="s">
        <v>907</v>
      </c>
      <c r="O180" s="40"/>
      <c r="P180" s="194">
        <f aca="true" t="shared" si="1" ref="P180:P205">O180*H180</f>
        <v>0</v>
      </c>
      <c r="Q180" s="194">
        <v>1.6</v>
      </c>
      <c r="R180" s="194">
        <f aca="true" t="shared" si="2" ref="R180:R205">Q180*H180</f>
        <v>1.6</v>
      </c>
      <c r="S180" s="194">
        <v>0</v>
      </c>
      <c r="T180" s="195">
        <f aca="true" t="shared" si="3" ref="T180:T205">S180*H180</f>
        <v>0</v>
      </c>
      <c r="AR180" s="22" t="s">
        <v>1034</v>
      </c>
      <c r="AT180" s="22" t="s">
        <v>1073</v>
      </c>
      <c r="AU180" s="22" t="s">
        <v>946</v>
      </c>
      <c r="AY180" s="22" t="s">
        <v>991</v>
      </c>
      <c r="BE180" s="196">
        <f aca="true" t="shared" si="4" ref="BE180:BE205">IF(N180="základní",J180,0)</f>
        <v>0</v>
      </c>
      <c r="BF180" s="196">
        <f aca="true" t="shared" si="5" ref="BF180:BF205">IF(N180="snížená",J180,0)</f>
        <v>0</v>
      </c>
      <c r="BG180" s="196">
        <f aca="true" t="shared" si="6" ref="BG180:BG205">IF(N180="zákl. přenesená",J180,0)</f>
        <v>0</v>
      </c>
      <c r="BH180" s="196">
        <f aca="true" t="shared" si="7" ref="BH180:BH205">IF(N180="sníž. přenesená",J180,0)</f>
        <v>0</v>
      </c>
      <c r="BI180" s="196">
        <f aca="true" t="shared" si="8" ref="BI180:BI205">IF(N180="nulová",J180,0)</f>
        <v>0</v>
      </c>
      <c r="BJ180" s="22" t="s">
        <v>944</v>
      </c>
      <c r="BK180" s="196">
        <f aca="true" t="shared" si="9" ref="BK180:BK205">ROUND(I180*H180,2)</f>
        <v>0</v>
      </c>
      <c r="BL180" s="22" t="s">
        <v>998</v>
      </c>
      <c r="BM180" s="22" t="s">
        <v>70</v>
      </c>
    </row>
    <row r="181" spans="2:65" s="1" customFormat="1" ht="16.5" customHeight="1">
      <c r="B181" s="39"/>
      <c r="C181" s="222" t="s">
        <v>589</v>
      </c>
      <c r="D181" s="222" t="s">
        <v>1073</v>
      </c>
      <c r="E181" s="223" t="s">
        <v>71</v>
      </c>
      <c r="F181" s="224" t="s">
        <v>72</v>
      </c>
      <c r="G181" s="225" t="s">
        <v>1013</v>
      </c>
      <c r="H181" s="226">
        <v>3</v>
      </c>
      <c r="I181" s="227"/>
      <c r="J181" s="228">
        <f t="shared" si="0"/>
        <v>0</v>
      </c>
      <c r="K181" s="224" t="s">
        <v>997</v>
      </c>
      <c r="L181" s="229"/>
      <c r="M181" s="230" t="s">
        <v>885</v>
      </c>
      <c r="N181" s="231" t="s">
        <v>907</v>
      </c>
      <c r="O181" s="40"/>
      <c r="P181" s="194">
        <f t="shared" si="1"/>
        <v>0</v>
      </c>
      <c r="Q181" s="194">
        <v>1.6</v>
      </c>
      <c r="R181" s="194">
        <f t="shared" si="2"/>
        <v>4.800000000000001</v>
      </c>
      <c r="S181" s="194">
        <v>0</v>
      </c>
      <c r="T181" s="195">
        <f t="shared" si="3"/>
        <v>0</v>
      </c>
      <c r="AR181" s="22" t="s">
        <v>1034</v>
      </c>
      <c r="AT181" s="22" t="s">
        <v>1073</v>
      </c>
      <c r="AU181" s="22" t="s">
        <v>946</v>
      </c>
      <c r="AY181" s="22" t="s">
        <v>991</v>
      </c>
      <c r="BE181" s="196">
        <f t="shared" si="4"/>
        <v>0</v>
      </c>
      <c r="BF181" s="196">
        <f t="shared" si="5"/>
        <v>0</v>
      </c>
      <c r="BG181" s="196">
        <f t="shared" si="6"/>
        <v>0</v>
      </c>
      <c r="BH181" s="196">
        <f t="shared" si="7"/>
        <v>0</v>
      </c>
      <c r="BI181" s="196">
        <f t="shared" si="8"/>
        <v>0</v>
      </c>
      <c r="BJ181" s="22" t="s">
        <v>944</v>
      </c>
      <c r="BK181" s="196">
        <f t="shared" si="9"/>
        <v>0</v>
      </c>
      <c r="BL181" s="22" t="s">
        <v>998</v>
      </c>
      <c r="BM181" s="22" t="s">
        <v>73</v>
      </c>
    </row>
    <row r="182" spans="2:65" s="1" customFormat="1" ht="16.5" customHeight="1">
      <c r="B182" s="39"/>
      <c r="C182" s="222" t="s">
        <v>595</v>
      </c>
      <c r="D182" s="222" t="s">
        <v>1073</v>
      </c>
      <c r="E182" s="223" t="s">
        <v>74</v>
      </c>
      <c r="F182" s="224" t="s">
        <v>75</v>
      </c>
      <c r="G182" s="225" t="s">
        <v>1013</v>
      </c>
      <c r="H182" s="226">
        <v>1</v>
      </c>
      <c r="I182" s="227"/>
      <c r="J182" s="228">
        <f t="shared" si="0"/>
        <v>0</v>
      </c>
      <c r="K182" s="224" t="s">
        <v>885</v>
      </c>
      <c r="L182" s="229"/>
      <c r="M182" s="230" t="s">
        <v>885</v>
      </c>
      <c r="N182" s="231" t="s">
        <v>907</v>
      </c>
      <c r="O182" s="40"/>
      <c r="P182" s="194">
        <f t="shared" si="1"/>
        <v>0</v>
      </c>
      <c r="Q182" s="194">
        <v>1.6</v>
      </c>
      <c r="R182" s="194">
        <f t="shared" si="2"/>
        <v>1.6</v>
      </c>
      <c r="S182" s="194">
        <v>0</v>
      </c>
      <c r="T182" s="195">
        <f t="shared" si="3"/>
        <v>0</v>
      </c>
      <c r="AR182" s="22" t="s">
        <v>1034</v>
      </c>
      <c r="AT182" s="22" t="s">
        <v>1073</v>
      </c>
      <c r="AU182" s="22" t="s">
        <v>946</v>
      </c>
      <c r="AY182" s="22" t="s">
        <v>991</v>
      </c>
      <c r="BE182" s="196">
        <f t="shared" si="4"/>
        <v>0</v>
      </c>
      <c r="BF182" s="196">
        <f t="shared" si="5"/>
        <v>0</v>
      </c>
      <c r="BG182" s="196">
        <f t="shared" si="6"/>
        <v>0</v>
      </c>
      <c r="BH182" s="196">
        <f t="shared" si="7"/>
        <v>0</v>
      </c>
      <c r="BI182" s="196">
        <f t="shared" si="8"/>
        <v>0</v>
      </c>
      <c r="BJ182" s="22" t="s">
        <v>944</v>
      </c>
      <c r="BK182" s="196">
        <f t="shared" si="9"/>
        <v>0</v>
      </c>
      <c r="BL182" s="22" t="s">
        <v>998</v>
      </c>
      <c r="BM182" s="22" t="s">
        <v>76</v>
      </c>
    </row>
    <row r="183" spans="2:65" s="1" customFormat="1" ht="25.5" customHeight="1">
      <c r="B183" s="39"/>
      <c r="C183" s="222" t="s">
        <v>600</v>
      </c>
      <c r="D183" s="222" t="s">
        <v>1073</v>
      </c>
      <c r="E183" s="223" t="s">
        <v>77</v>
      </c>
      <c r="F183" s="224" t="s">
        <v>78</v>
      </c>
      <c r="G183" s="225" t="s">
        <v>1013</v>
      </c>
      <c r="H183" s="226">
        <v>1</v>
      </c>
      <c r="I183" s="227"/>
      <c r="J183" s="228">
        <f t="shared" si="0"/>
        <v>0</v>
      </c>
      <c r="K183" s="224" t="s">
        <v>997</v>
      </c>
      <c r="L183" s="229"/>
      <c r="M183" s="230" t="s">
        <v>885</v>
      </c>
      <c r="N183" s="231" t="s">
        <v>907</v>
      </c>
      <c r="O183" s="40"/>
      <c r="P183" s="194">
        <f t="shared" si="1"/>
        <v>0</v>
      </c>
      <c r="Q183" s="194">
        <v>0.5</v>
      </c>
      <c r="R183" s="194">
        <f t="shared" si="2"/>
        <v>0.5</v>
      </c>
      <c r="S183" s="194">
        <v>0</v>
      </c>
      <c r="T183" s="195">
        <f t="shared" si="3"/>
        <v>0</v>
      </c>
      <c r="AR183" s="22" t="s">
        <v>1034</v>
      </c>
      <c r="AT183" s="22" t="s">
        <v>1073</v>
      </c>
      <c r="AU183" s="22" t="s">
        <v>946</v>
      </c>
      <c r="AY183" s="22" t="s">
        <v>991</v>
      </c>
      <c r="BE183" s="196">
        <f t="shared" si="4"/>
        <v>0</v>
      </c>
      <c r="BF183" s="196">
        <f t="shared" si="5"/>
        <v>0</v>
      </c>
      <c r="BG183" s="196">
        <f t="shared" si="6"/>
        <v>0</v>
      </c>
      <c r="BH183" s="196">
        <f t="shared" si="7"/>
        <v>0</v>
      </c>
      <c r="BI183" s="196">
        <f t="shared" si="8"/>
        <v>0</v>
      </c>
      <c r="BJ183" s="22" t="s">
        <v>944</v>
      </c>
      <c r="BK183" s="196">
        <f t="shared" si="9"/>
        <v>0</v>
      </c>
      <c r="BL183" s="22" t="s">
        <v>998</v>
      </c>
      <c r="BM183" s="22" t="s">
        <v>79</v>
      </c>
    </row>
    <row r="184" spans="2:65" s="1" customFormat="1" ht="16.5" customHeight="1">
      <c r="B184" s="39"/>
      <c r="C184" s="222" t="s">
        <v>606</v>
      </c>
      <c r="D184" s="222" t="s">
        <v>1073</v>
      </c>
      <c r="E184" s="223" t="s">
        <v>80</v>
      </c>
      <c r="F184" s="224" t="s">
        <v>81</v>
      </c>
      <c r="G184" s="225" t="s">
        <v>1013</v>
      </c>
      <c r="H184" s="226">
        <v>3</v>
      </c>
      <c r="I184" s="227"/>
      <c r="J184" s="228">
        <f t="shared" si="0"/>
        <v>0</v>
      </c>
      <c r="K184" s="224" t="s">
        <v>997</v>
      </c>
      <c r="L184" s="229"/>
      <c r="M184" s="230" t="s">
        <v>885</v>
      </c>
      <c r="N184" s="231" t="s">
        <v>907</v>
      </c>
      <c r="O184" s="40"/>
      <c r="P184" s="194">
        <f t="shared" si="1"/>
        <v>0</v>
      </c>
      <c r="Q184" s="194">
        <v>1</v>
      </c>
      <c r="R184" s="194">
        <f t="shared" si="2"/>
        <v>3</v>
      </c>
      <c r="S184" s="194">
        <v>0</v>
      </c>
      <c r="T184" s="195">
        <f t="shared" si="3"/>
        <v>0</v>
      </c>
      <c r="AR184" s="22" t="s">
        <v>1034</v>
      </c>
      <c r="AT184" s="22" t="s">
        <v>1073</v>
      </c>
      <c r="AU184" s="22" t="s">
        <v>946</v>
      </c>
      <c r="AY184" s="22" t="s">
        <v>991</v>
      </c>
      <c r="BE184" s="196">
        <f t="shared" si="4"/>
        <v>0</v>
      </c>
      <c r="BF184" s="196">
        <f t="shared" si="5"/>
        <v>0</v>
      </c>
      <c r="BG184" s="196">
        <f t="shared" si="6"/>
        <v>0</v>
      </c>
      <c r="BH184" s="196">
        <f t="shared" si="7"/>
        <v>0</v>
      </c>
      <c r="BI184" s="196">
        <f t="shared" si="8"/>
        <v>0</v>
      </c>
      <c r="BJ184" s="22" t="s">
        <v>944</v>
      </c>
      <c r="BK184" s="196">
        <f t="shared" si="9"/>
        <v>0</v>
      </c>
      <c r="BL184" s="22" t="s">
        <v>998</v>
      </c>
      <c r="BM184" s="22" t="s">
        <v>82</v>
      </c>
    </row>
    <row r="185" spans="2:65" s="1" customFormat="1" ht="16.5" customHeight="1">
      <c r="B185" s="39"/>
      <c r="C185" s="222" t="s">
        <v>610</v>
      </c>
      <c r="D185" s="222" t="s">
        <v>1073</v>
      </c>
      <c r="E185" s="223" t="s">
        <v>83</v>
      </c>
      <c r="F185" s="224" t="s">
        <v>84</v>
      </c>
      <c r="G185" s="225" t="s">
        <v>1013</v>
      </c>
      <c r="H185" s="226">
        <v>1</v>
      </c>
      <c r="I185" s="227"/>
      <c r="J185" s="228">
        <f t="shared" si="0"/>
        <v>0</v>
      </c>
      <c r="K185" s="224" t="s">
        <v>997</v>
      </c>
      <c r="L185" s="229"/>
      <c r="M185" s="230" t="s">
        <v>885</v>
      </c>
      <c r="N185" s="231" t="s">
        <v>907</v>
      </c>
      <c r="O185" s="40"/>
      <c r="P185" s="194">
        <f t="shared" si="1"/>
        <v>0</v>
      </c>
      <c r="Q185" s="194">
        <v>0.25</v>
      </c>
      <c r="R185" s="194">
        <f t="shared" si="2"/>
        <v>0.25</v>
      </c>
      <c r="S185" s="194">
        <v>0</v>
      </c>
      <c r="T185" s="195">
        <f t="shared" si="3"/>
        <v>0</v>
      </c>
      <c r="AR185" s="22" t="s">
        <v>1034</v>
      </c>
      <c r="AT185" s="22" t="s">
        <v>1073</v>
      </c>
      <c r="AU185" s="22" t="s">
        <v>946</v>
      </c>
      <c r="AY185" s="22" t="s">
        <v>991</v>
      </c>
      <c r="BE185" s="196">
        <f t="shared" si="4"/>
        <v>0</v>
      </c>
      <c r="BF185" s="196">
        <f t="shared" si="5"/>
        <v>0</v>
      </c>
      <c r="BG185" s="196">
        <f t="shared" si="6"/>
        <v>0</v>
      </c>
      <c r="BH185" s="196">
        <f t="shared" si="7"/>
        <v>0</v>
      </c>
      <c r="BI185" s="196">
        <f t="shared" si="8"/>
        <v>0</v>
      </c>
      <c r="BJ185" s="22" t="s">
        <v>944</v>
      </c>
      <c r="BK185" s="196">
        <f t="shared" si="9"/>
        <v>0</v>
      </c>
      <c r="BL185" s="22" t="s">
        <v>998</v>
      </c>
      <c r="BM185" s="22" t="s">
        <v>85</v>
      </c>
    </row>
    <row r="186" spans="2:65" s="1" customFormat="1" ht="16.5" customHeight="1">
      <c r="B186" s="39"/>
      <c r="C186" s="222" t="s">
        <v>616</v>
      </c>
      <c r="D186" s="222" t="s">
        <v>1073</v>
      </c>
      <c r="E186" s="223" t="s">
        <v>86</v>
      </c>
      <c r="F186" s="224" t="s">
        <v>87</v>
      </c>
      <c r="G186" s="225" t="s">
        <v>1013</v>
      </c>
      <c r="H186" s="226">
        <v>1</v>
      </c>
      <c r="I186" s="227"/>
      <c r="J186" s="228">
        <f t="shared" si="0"/>
        <v>0</v>
      </c>
      <c r="K186" s="224" t="s">
        <v>997</v>
      </c>
      <c r="L186" s="229"/>
      <c r="M186" s="230" t="s">
        <v>885</v>
      </c>
      <c r="N186" s="231" t="s">
        <v>907</v>
      </c>
      <c r="O186" s="40"/>
      <c r="P186" s="194">
        <f t="shared" si="1"/>
        <v>0</v>
      </c>
      <c r="Q186" s="194">
        <v>0.74</v>
      </c>
      <c r="R186" s="194">
        <f t="shared" si="2"/>
        <v>0.74</v>
      </c>
      <c r="S186" s="194">
        <v>0</v>
      </c>
      <c r="T186" s="195">
        <f t="shared" si="3"/>
        <v>0</v>
      </c>
      <c r="AR186" s="22" t="s">
        <v>1034</v>
      </c>
      <c r="AT186" s="22" t="s">
        <v>1073</v>
      </c>
      <c r="AU186" s="22" t="s">
        <v>946</v>
      </c>
      <c r="AY186" s="22" t="s">
        <v>991</v>
      </c>
      <c r="BE186" s="196">
        <f t="shared" si="4"/>
        <v>0</v>
      </c>
      <c r="BF186" s="196">
        <f t="shared" si="5"/>
        <v>0</v>
      </c>
      <c r="BG186" s="196">
        <f t="shared" si="6"/>
        <v>0</v>
      </c>
      <c r="BH186" s="196">
        <f t="shared" si="7"/>
        <v>0</v>
      </c>
      <c r="BI186" s="196">
        <f t="shared" si="8"/>
        <v>0</v>
      </c>
      <c r="BJ186" s="22" t="s">
        <v>944</v>
      </c>
      <c r="BK186" s="196">
        <f t="shared" si="9"/>
        <v>0</v>
      </c>
      <c r="BL186" s="22" t="s">
        <v>998</v>
      </c>
      <c r="BM186" s="22" t="s">
        <v>88</v>
      </c>
    </row>
    <row r="187" spans="2:65" s="1" customFormat="1" ht="16.5" customHeight="1">
      <c r="B187" s="39"/>
      <c r="C187" s="222" t="s">
        <v>626</v>
      </c>
      <c r="D187" s="222" t="s">
        <v>1073</v>
      </c>
      <c r="E187" s="223" t="s">
        <v>89</v>
      </c>
      <c r="F187" s="224" t="s">
        <v>90</v>
      </c>
      <c r="G187" s="225" t="s">
        <v>1013</v>
      </c>
      <c r="H187" s="226">
        <v>1</v>
      </c>
      <c r="I187" s="227"/>
      <c r="J187" s="228">
        <f t="shared" si="0"/>
        <v>0</v>
      </c>
      <c r="K187" s="224" t="s">
        <v>885</v>
      </c>
      <c r="L187" s="229"/>
      <c r="M187" s="230" t="s">
        <v>885</v>
      </c>
      <c r="N187" s="231" t="s">
        <v>907</v>
      </c>
      <c r="O187" s="40"/>
      <c r="P187" s="194">
        <f t="shared" si="1"/>
        <v>0</v>
      </c>
      <c r="Q187" s="194">
        <v>1</v>
      </c>
      <c r="R187" s="194">
        <f t="shared" si="2"/>
        <v>1</v>
      </c>
      <c r="S187" s="194">
        <v>0</v>
      </c>
      <c r="T187" s="195">
        <f t="shared" si="3"/>
        <v>0</v>
      </c>
      <c r="AR187" s="22" t="s">
        <v>1034</v>
      </c>
      <c r="AT187" s="22" t="s">
        <v>1073</v>
      </c>
      <c r="AU187" s="22" t="s">
        <v>946</v>
      </c>
      <c r="AY187" s="22" t="s">
        <v>991</v>
      </c>
      <c r="BE187" s="196">
        <f t="shared" si="4"/>
        <v>0</v>
      </c>
      <c r="BF187" s="196">
        <f t="shared" si="5"/>
        <v>0</v>
      </c>
      <c r="BG187" s="196">
        <f t="shared" si="6"/>
        <v>0</v>
      </c>
      <c r="BH187" s="196">
        <f t="shared" si="7"/>
        <v>0</v>
      </c>
      <c r="BI187" s="196">
        <f t="shared" si="8"/>
        <v>0</v>
      </c>
      <c r="BJ187" s="22" t="s">
        <v>944</v>
      </c>
      <c r="BK187" s="196">
        <f t="shared" si="9"/>
        <v>0</v>
      </c>
      <c r="BL187" s="22" t="s">
        <v>998</v>
      </c>
      <c r="BM187" s="22" t="s">
        <v>91</v>
      </c>
    </row>
    <row r="188" spans="2:65" s="1" customFormat="1" ht="16.5" customHeight="1">
      <c r="B188" s="39"/>
      <c r="C188" s="222" t="s">
        <v>631</v>
      </c>
      <c r="D188" s="222" t="s">
        <v>1073</v>
      </c>
      <c r="E188" s="223" t="s">
        <v>92</v>
      </c>
      <c r="F188" s="224" t="s">
        <v>93</v>
      </c>
      <c r="G188" s="225" t="s">
        <v>1013</v>
      </c>
      <c r="H188" s="226">
        <v>1</v>
      </c>
      <c r="I188" s="227"/>
      <c r="J188" s="228">
        <f t="shared" si="0"/>
        <v>0</v>
      </c>
      <c r="K188" s="224" t="s">
        <v>997</v>
      </c>
      <c r="L188" s="229"/>
      <c r="M188" s="230" t="s">
        <v>885</v>
      </c>
      <c r="N188" s="231" t="s">
        <v>907</v>
      </c>
      <c r="O188" s="40"/>
      <c r="P188" s="194">
        <f t="shared" si="1"/>
        <v>0</v>
      </c>
      <c r="Q188" s="194">
        <v>1</v>
      </c>
      <c r="R188" s="194">
        <f t="shared" si="2"/>
        <v>1</v>
      </c>
      <c r="S188" s="194">
        <v>0</v>
      </c>
      <c r="T188" s="195">
        <f t="shared" si="3"/>
        <v>0</v>
      </c>
      <c r="AR188" s="22" t="s">
        <v>1034</v>
      </c>
      <c r="AT188" s="22" t="s">
        <v>1073</v>
      </c>
      <c r="AU188" s="22" t="s">
        <v>946</v>
      </c>
      <c r="AY188" s="22" t="s">
        <v>991</v>
      </c>
      <c r="BE188" s="196">
        <f t="shared" si="4"/>
        <v>0</v>
      </c>
      <c r="BF188" s="196">
        <f t="shared" si="5"/>
        <v>0</v>
      </c>
      <c r="BG188" s="196">
        <f t="shared" si="6"/>
        <v>0</v>
      </c>
      <c r="BH188" s="196">
        <f t="shared" si="7"/>
        <v>0</v>
      </c>
      <c r="BI188" s="196">
        <f t="shared" si="8"/>
        <v>0</v>
      </c>
      <c r="BJ188" s="22" t="s">
        <v>944</v>
      </c>
      <c r="BK188" s="196">
        <f t="shared" si="9"/>
        <v>0</v>
      </c>
      <c r="BL188" s="22" t="s">
        <v>998</v>
      </c>
      <c r="BM188" s="22" t="s">
        <v>94</v>
      </c>
    </row>
    <row r="189" spans="2:65" s="1" customFormat="1" ht="16.5" customHeight="1">
      <c r="B189" s="39"/>
      <c r="C189" s="222" t="s">
        <v>635</v>
      </c>
      <c r="D189" s="222" t="s">
        <v>1073</v>
      </c>
      <c r="E189" s="223" t="s">
        <v>95</v>
      </c>
      <c r="F189" s="224" t="s">
        <v>96</v>
      </c>
      <c r="G189" s="225" t="s">
        <v>1013</v>
      </c>
      <c r="H189" s="226">
        <v>2</v>
      </c>
      <c r="I189" s="227"/>
      <c r="J189" s="228">
        <f t="shared" si="0"/>
        <v>0</v>
      </c>
      <c r="K189" s="224" t="s">
        <v>997</v>
      </c>
      <c r="L189" s="229"/>
      <c r="M189" s="230" t="s">
        <v>885</v>
      </c>
      <c r="N189" s="231" t="s">
        <v>907</v>
      </c>
      <c r="O189" s="40"/>
      <c r="P189" s="194">
        <f t="shared" si="1"/>
        <v>0</v>
      </c>
      <c r="Q189" s="194">
        <v>0.74</v>
      </c>
      <c r="R189" s="194">
        <f t="shared" si="2"/>
        <v>1.48</v>
      </c>
      <c r="S189" s="194">
        <v>0</v>
      </c>
      <c r="T189" s="195">
        <f t="shared" si="3"/>
        <v>0</v>
      </c>
      <c r="AR189" s="22" t="s">
        <v>1034</v>
      </c>
      <c r="AT189" s="22" t="s">
        <v>1073</v>
      </c>
      <c r="AU189" s="22" t="s">
        <v>946</v>
      </c>
      <c r="AY189" s="22" t="s">
        <v>991</v>
      </c>
      <c r="BE189" s="196">
        <f t="shared" si="4"/>
        <v>0</v>
      </c>
      <c r="BF189" s="196">
        <f t="shared" si="5"/>
        <v>0</v>
      </c>
      <c r="BG189" s="196">
        <f t="shared" si="6"/>
        <v>0</v>
      </c>
      <c r="BH189" s="196">
        <f t="shared" si="7"/>
        <v>0</v>
      </c>
      <c r="BI189" s="196">
        <f t="shared" si="8"/>
        <v>0</v>
      </c>
      <c r="BJ189" s="22" t="s">
        <v>944</v>
      </c>
      <c r="BK189" s="196">
        <f t="shared" si="9"/>
        <v>0</v>
      </c>
      <c r="BL189" s="22" t="s">
        <v>998</v>
      </c>
      <c r="BM189" s="22" t="s">
        <v>97</v>
      </c>
    </row>
    <row r="190" spans="2:65" s="1" customFormat="1" ht="16.5" customHeight="1">
      <c r="B190" s="39"/>
      <c r="C190" s="222" t="s">
        <v>640</v>
      </c>
      <c r="D190" s="222" t="s">
        <v>1073</v>
      </c>
      <c r="E190" s="223" t="s">
        <v>98</v>
      </c>
      <c r="F190" s="224" t="s">
        <v>99</v>
      </c>
      <c r="G190" s="225" t="s">
        <v>1013</v>
      </c>
      <c r="H190" s="226">
        <v>1</v>
      </c>
      <c r="I190" s="227"/>
      <c r="J190" s="228">
        <f t="shared" si="0"/>
        <v>0</v>
      </c>
      <c r="K190" s="224" t="s">
        <v>885</v>
      </c>
      <c r="L190" s="229"/>
      <c r="M190" s="230" t="s">
        <v>885</v>
      </c>
      <c r="N190" s="231" t="s">
        <v>907</v>
      </c>
      <c r="O190" s="40"/>
      <c r="P190" s="194">
        <f t="shared" si="1"/>
        <v>0</v>
      </c>
      <c r="Q190" s="194">
        <v>0.25</v>
      </c>
      <c r="R190" s="194">
        <f t="shared" si="2"/>
        <v>0.25</v>
      </c>
      <c r="S190" s="194">
        <v>0</v>
      </c>
      <c r="T190" s="195">
        <f t="shared" si="3"/>
        <v>0</v>
      </c>
      <c r="AR190" s="22" t="s">
        <v>1034</v>
      </c>
      <c r="AT190" s="22" t="s">
        <v>1073</v>
      </c>
      <c r="AU190" s="22" t="s">
        <v>946</v>
      </c>
      <c r="AY190" s="22" t="s">
        <v>991</v>
      </c>
      <c r="BE190" s="196">
        <f t="shared" si="4"/>
        <v>0</v>
      </c>
      <c r="BF190" s="196">
        <f t="shared" si="5"/>
        <v>0</v>
      </c>
      <c r="BG190" s="196">
        <f t="shared" si="6"/>
        <v>0</v>
      </c>
      <c r="BH190" s="196">
        <f t="shared" si="7"/>
        <v>0</v>
      </c>
      <c r="BI190" s="196">
        <f t="shared" si="8"/>
        <v>0</v>
      </c>
      <c r="BJ190" s="22" t="s">
        <v>944</v>
      </c>
      <c r="BK190" s="196">
        <f t="shared" si="9"/>
        <v>0</v>
      </c>
      <c r="BL190" s="22" t="s">
        <v>998</v>
      </c>
      <c r="BM190" s="22" t="s">
        <v>100</v>
      </c>
    </row>
    <row r="191" spans="2:65" s="1" customFormat="1" ht="16.5" customHeight="1">
      <c r="B191" s="39"/>
      <c r="C191" s="222" t="s">
        <v>644</v>
      </c>
      <c r="D191" s="222" t="s">
        <v>1073</v>
      </c>
      <c r="E191" s="223" t="s">
        <v>101</v>
      </c>
      <c r="F191" s="224" t="s">
        <v>102</v>
      </c>
      <c r="G191" s="225" t="s">
        <v>1013</v>
      </c>
      <c r="H191" s="226">
        <v>1</v>
      </c>
      <c r="I191" s="227"/>
      <c r="J191" s="228">
        <f t="shared" si="0"/>
        <v>0</v>
      </c>
      <c r="K191" s="224" t="s">
        <v>997</v>
      </c>
      <c r="L191" s="229"/>
      <c r="M191" s="230" t="s">
        <v>885</v>
      </c>
      <c r="N191" s="231" t="s">
        <v>907</v>
      </c>
      <c r="O191" s="40"/>
      <c r="P191" s="194">
        <f t="shared" si="1"/>
        <v>0</v>
      </c>
      <c r="Q191" s="194">
        <v>0.25</v>
      </c>
      <c r="R191" s="194">
        <f t="shared" si="2"/>
        <v>0.25</v>
      </c>
      <c r="S191" s="194">
        <v>0</v>
      </c>
      <c r="T191" s="195">
        <f t="shared" si="3"/>
        <v>0</v>
      </c>
      <c r="AR191" s="22" t="s">
        <v>1034</v>
      </c>
      <c r="AT191" s="22" t="s">
        <v>1073</v>
      </c>
      <c r="AU191" s="22" t="s">
        <v>946</v>
      </c>
      <c r="AY191" s="22" t="s">
        <v>991</v>
      </c>
      <c r="BE191" s="196">
        <f t="shared" si="4"/>
        <v>0</v>
      </c>
      <c r="BF191" s="196">
        <f t="shared" si="5"/>
        <v>0</v>
      </c>
      <c r="BG191" s="196">
        <f t="shared" si="6"/>
        <v>0</v>
      </c>
      <c r="BH191" s="196">
        <f t="shared" si="7"/>
        <v>0</v>
      </c>
      <c r="BI191" s="196">
        <f t="shared" si="8"/>
        <v>0</v>
      </c>
      <c r="BJ191" s="22" t="s">
        <v>944</v>
      </c>
      <c r="BK191" s="196">
        <f t="shared" si="9"/>
        <v>0</v>
      </c>
      <c r="BL191" s="22" t="s">
        <v>998</v>
      </c>
      <c r="BM191" s="22" t="s">
        <v>103</v>
      </c>
    </row>
    <row r="192" spans="2:65" s="1" customFormat="1" ht="16.5" customHeight="1">
      <c r="B192" s="39"/>
      <c r="C192" s="222" t="s">
        <v>649</v>
      </c>
      <c r="D192" s="222" t="s">
        <v>1073</v>
      </c>
      <c r="E192" s="223" t="s">
        <v>104</v>
      </c>
      <c r="F192" s="224" t="s">
        <v>105</v>
      </c>
      <c r="G192" s="225" t="s">
        <v>1013</v>
      </c>
      <c r="H192" s="226">
        <v>2</v>
      </c>
      <c r="I192" s="227"/>
      <c r="J192" s="228">
        <f t="shared" si="0"/>
        <v>0</v>
      </c>
      <c r="K192" s="224" t="s">
        <v>885</v>
      </c>
      <c r="L192" s="229"/>
      <c r="M192" s="230" t="s">
        <v>885</v>
      </c>
      <c r="N192" s="231" t="s">
        <v>907</v>
      </c>
      <c r="O192" s="40"/>
      <c r="P192" s="194">
        <f t="shared" si="1"/>
        <v>0</v>
      </c>
      <c r="Q192" s="194">
        <v>0.53</v>
      </c>
      <c r="R192" s="194">
        <f t="shared" si="2"/>
        <v>1.06</v>
      </c>
      <c r="S192" s="194">
        <v>0</v>
      </c>
      <c r="T192" s="195">
        <f t="shared" si="3"/>
        <v>0</v>
      </c>
      <c r="AR192" s="22" t="s">
        <v>1034</v>
      </c>
      <c r="AT192" s="22" t="s">
        <v>1073</v>
      </c>
      <c r="AU192" s="22" t="s">
        <v>946</v>
      </c>
      <c r="AY192" s="22" t="s">
        <v>991</v>
      </c>
      <c r="BE192" s="196">
        <f t="shared" si="4"/>
        <v>0</v>
      </c>
      <c r="BF192" s="196">
        <f t="shared" si="5"/>
        <v>0</v>
      </c>
      <c r="BG192" s="196">
        <f t="shared" si="6"/>
        <v>0</v>
      </c>
      <c r="BH192" s="196">
        <f t="shared" si="7"/>
        <v>0</v>
      </c>
      <c r="BI192" s="196">
        <f t="shared" si="8"/>
        <v>0</v>
      </c>
      <c r="BJ192" s="22" t="s">
        <v>944</v>
      </c>
      <c r="BK192" s="196">
        <f t="shared" si="9"/>
        <v>0</v>
      </c>
      <c r="BL192" s="22" t="s">
        <v>998</v>
      </c>
      <c r="BM192" s="22" t="s">
        <v>106</v>
      </c>
    </row>
    <row r="193" spans="2:65" s="1" customFormat="1" ht="16.5" customHeight="1">
      <c r="B193" s="39"/>
      <c r="C193" s="222" t="s">
        <v>653</v>
      </c>
      <c r="D193" s="222" t="s">
        <v>1073</v>
      </c>
      <c r="E193" s="223" t="s">
        <v>107</v>
      </c>
      <c r="F193" s="224" t="s">
        <v>108</v>
      </c>
      <c r="G193" s="225" t="s">
        <v>1013</v>
      </c>
      <c r="H193" s="226">
        <v>2</v>
      </c>
      <c r="I193" s="227"/>
      <c r="J193" s="228">
        <f t="shared" si="0"/>
        <v>0</v>
      </c>
      <c r="K193" s="224" t="s">
        <v>997</v>
      </c>
      <c r="L193" s="229"/>
      <c r="M193" s="230" t="s">
        <v>885</v>
      </c>
      <c r="N193" s="231" t="s">
        <v>907</v>
      </c>
      <c r="O193" s="40"/>
      <c r="P193" s="194">
        <f t="shared" si="1"/>
        <v>0</v>
      </c>
      <c r="Q193" s="194">
        <v>0.53</v>
      </c>
      <c r="R193" s="194">
        <f t="shared" si="2"/>
        <v>1.06</v>
      </c>
      <c r="S193" s="194">
        <v>0</v>
      </c>
      <c r="T193" s="195">
        <f t="shared" si="3"/>
        <v>0</v>
      </c>
      <c r="AR193" s="22" t="s">
        <v>1034</v>
      </c>
      <c r="AT193" s="22" t="s">
        <v>1073</v>
      </c>
      <c r="AU193" s="22" t="s">
        <v>946</v>
      </c>
      <c r="AY193" s="22" t="s">
        <v>991</v>
      </c>
      <c r="BE193" s="196">
        <f t="shared" si="4"/>
        <v>0</v>
      </c>
      <c r="BF193" s="196">
        <f t="shared" si="5"/>
        <v>0</v>
      </c>
      <c r="BG193" s="196">
        <f t="shared" si="6"/>
        <v>0</v>
      </c>
      <c r="BH193" s="196">
        <f t="shared" si="7"/>
        <v>0</v>
      </c>
      <c r="BI193" s="196">
        <f t="shared" si="8"/>
        <v>0</v>
      </c>
      <c r="BJ193" s="22" t="s">
        <v>944</v>
      </c>
      <c r="BK193" s="196">
        <f t="shared" si="9"/>
        <v>0</v>
      </c>
      <c r="BL193" s="22" t="s">
        <v>998</v>
      </c>
      <c r="BM193" s="22" t="s">
        <v>109</v>
      </c>
    </row>
    <row r="194" spans="2:65" s="1" customFormat="1" ht="16.5" customHeight="1">
      <c r="B194" s="39"/>
      <c r="C194" s="222" t="s">
        <v>658</v>
      </c>
      <c r="D194" s="222" t="s">
        <v>1073</v>
      </c>
      <c r="E194" s="223" t="s">
        <v>110</v>
      </c>
      <c r="F194" s="224" t="s">
        <v>111</v>
      </c>
      <c r="G194" s="225" t="s">
        <v>1013</v>
      </c>
      <c r="H194" s="226">
        <v>3</v>
      </c>
      <c r="I194" s="227"/>
      <c r="J194" s="228">
        <f t="shared" si="0"/>
        <v>0</v>
      </c>
      <c r="K194" s="224" t="s">
        <v>885</v>
      </c>
      <c r="L194" s="229"/>
      <c r="M194" s="230" t="s">
        <v>885</v>
      </c>
      <c r="N194" s="231" t="s">
        <v>907</v>
      </c>
      <c r="O194" s="40"/>
      <c r="P194" s="194">
        <f t="shared" si="1"/>
        <v>0</v>
      </c>
      <c r="Q194" s="194">
        <v>0.449</v>
      </c>
      <c r="R194" s="194">
        <f t="shared" si="2"/>
        <v>1.347</v>
      </c>
      <c r="S194" s="194">
        <v>0</v>
      </c>
      <c r="T194" s="195">
        <f t="shared" si="3"/>
        <v>0</v>
      </c>
      <c r="AR194" s="22" t="s">
        <v>1034</v>
      </c>
      <c r="AT194" s="22" t="s">
        <v>1073</v>
      </c>
      <c r="AU194" s="22" t="s">
        <v>946</v>
      </c>
      <c r="AY194" s="22" t="s">
        <v>991</v>
      </c>
      <c r="BE194" s="196">
        <f t="shared" si="4"/>
        <v>0</v>
      </c>
      <c r="BF194" s="196">
        <f t="shared" si="5"/>
        <v>0</v>
      </c>
      <c r="BG194" s="196">
        <f t="shared" si="6"/>
        <v>0</v>
      </c>
      <c r="BH194" s="196">
        <f t="shared" si="7"/>
        <v>0</v>
      </c>
      <c r="BI194" s="196">
        <f t="shared" si="8"/>
        <v>0</v>
      </c>
      <c r="BJ194" s="22" t="s">
        <v>944</v>
      </c>
      <c r="BK194" s="196">
        <f t="shared" si="9"/>
        <v>0</v>
      </c>
      <c r="BL194" s="22" t="s">
        <v>998</v>
      </c>
      <c r="BM194" s="22" t="s">
        <v>112</v>
      </c>
    </row>
    <row r="195" spans="2:65" s="1" customFormat="1" ht="16.5" customHeight="1">
      <c r="B195" s="39"/>
      <c r="C195" s="222" t="s">
        <v>662</v>
      </c>
      <c r="D195" s="222" t="s">
        <v>1073</v>
      </c>
      <c r="E195" s="223" t="s">
        <v>113</v>
      </c>
      <c r="F195" s="224" t="s">
        <v>114</v>
      </c>
      <c r="G195" s="225" t="s">
        <v>1013</v>
      </c>
      <c r="H195" s="226">
        <v>2</v>
      </c>
      <c r="I195" s="227"/>
      <c r="J195" s="228">
        <f t="shared" si="0"/>
        <v>0</v>
      </c>
      <c r="K195" s="224" t="s">
        <v>885</v>
      </c>
      <c r="L195" s="229"/>
      <c r="M195" s="230" t="s">
        <v>885</v>
      </c>
      <c r="N195" s="231" t="s">
        <v>907</v>
      </c>
      <c r="O195" s="40"/>
      <c r="P195" s="194">
        <f t="shared" si="1"/>
        <v>0</v>
      </c>
      <c r="Q195" s="194">
        <v>0.064</v>
      </c>
      <c r="R195" s="194">
        <f t="shared" si="2"/>
        <v>0.128</v>
      </c>
      <c r="S195" s="194">
        <v>0</v>
      </c>
      <c r="T195" s="195">
        <f t="shared" si="3"/>
        <v>0</v>
      </c>
      <c r="AR195" s="22" t="s">
        <v>1034</v>
      </c>
      <c r="AT195" s="22" t="s">
        <v>1073</v>
      </c>
      <c r="AU195" s="22" t="s">
        <v>946</v>
      </c>
      <c r="AY195" s="22" t="s">
        <v>991</v>
      </c>
      <c r="BE195" s="196">
        <f t="shared" si="4"/>
        <v>0</v>
      </c>
      <c r="BF195" s="196">
        <f t="shared" si="5"/>
        <v>0</v>
      </c>
      <c r="BG195" s="196">
        <f t="shared" si="6"/>
        <v>0</v>
      </c>
      <c r="BH195" s="196">
        <f t="shared" si="7"/>
        <v>0</v>
      </c>
      <c r="BI195" s="196">
        <f t="shared" si="8"/>
        <v>0</v>
      </c>
      <c r="BJ195" s="22" t="s">
        <v>944</v>
      </c>
      <c r="BK195" s="196">
        <f t="shared" si="9"/>
        <v>0</v>
      </c>
      <c r="BL195" s="22" t="s">
        <v>998</v>
      </c>
      <c r="BM195" s="22" t="s">
        <v>115</v>
      </c>
    </row>
    <row r="196" spans="2:65" s="1" customFormat="1" ht="16.5" customHeight="1">
      <c r="B196" s="39"/>
      <c r="C196" s="222" t="s">
        <v>667</v>
      </c>
      <c r="D196" s="222" t="s">
        <v>1073</v>
      </c>
      <c r="E196" s="223" t="s">
        <v>116</v>
      </c>
      <c r="F196" s="224" t="s">
        <v>117</v>
      </c>
      <c r="G196" s="225" t="s">
        <v>1013</v>
      </c>
      <c r="H196" s="226">
        <v>2</v>
      </c>
      <c r="I196" s="227"/>
      <c r="J196" s="228">
        <f t="shared" si="0"/>
        <v>0</v>
      </c>
      <c r="K196" s="224" t="s">
        <v>997</v>
      </c>
      <c r="L196" s="229"/>
      <c r="M196" s="230" t="s">
        <v>885</v>
      </c>
      <c r="N196" s="231" t="s">
        <v>907</v>
      </c>
      <c r="O196" s="40"/>
      <c r="P196" s="194">
        <f t="shared" si="1"/>
        <v>0</v>
      </c>
      <c r="Q196" s="194">
        <v>0.051</v>
      </c>
      <c r="R196" s="194">
        <f t="shared" si="2"/>
        <v>0.102</v>
      </c>
      <c r="S196" s="194">
        <v>0</v>
      </c>
      <c r="T196" s="195">
        <f t="shared" si="3"/>
        <v>0</v>
      </c>
      <c r="AR196" s="22" t="s">
        <v>1034</v>
      </c>
      <c r="AT196" s="22" t="s">
        <v>1073</v>
      </c>
      <c r="AU196" s="22" t="s">
        <v>946</v>
      </c>
      <c r="AY196" s="22" t="s">
        <v>991</v>
      </c>
      <c r="BE196" s="196">
        <f t="shared" si="4"/>
        <v>0</v>
      </c>
      <c r="BF196" s="196">
        <f t="shared" si="5"/>
        <v>0</v>
      </c>
      <c r="BG196" s="196">
        <f t="shared" si="6"/>
        <v>0</v>
      </c>
      <c r="BH196" s="196">
        <f t="shared" si="7"/>
        <v>0</v>
      </c>
      <c r="BI196" s="196">
        <f t="shared" si="8"/>
        <v>0</v>
      </c>
      <c r="BJ196" s="22" t="s">
        <v>944</v>
      </c>
      <c r="BK196" s="196">
        <f t="shared" si="9"/>
        <v>0</v>
      </c>
      <c r="BL196" s="22" t="s">
        <v>998</v>
      </c>
      <c r="BM196" s="22" t="s">
        <v>118</v>
      </c>
    </row>
    <row r="197" spans="2:65" s="1" customFormat="1" ht="16.5" customHeight="1">
      <c r="B197" s="39"/>
      <c r="C197" s="222" t="s">
        <v>673</v>
      </c>
      <c r="D197" s="222" t="s">
        <v>1073</v>
      </c>
      <c r="E197" s="223" t="s">
        <v>119</v>
      </c>
      <c r="F197" s="224" t="s">
        <v>120</v>
      </c>
      <c r="G197" s="225" t="s">
        <v>1013</v>
      </c>
      <c r="H197" s="226">
        <v>2</v>
      </c>
      <c r="I197" s="227"/>
      <c r="J197" s="228">
        <f t="shared" si="0"/>
        <v>0</v>
      </c>
      <c r="K197" s="224" t="s">
        <v>885</v>
      </c>
      <c r="L197" s="229"/>
      <c r="M197" s="230" t="s">
        <v>885</v>
      </c>
      <c r="N197" s="231" t="s">
        <v>907</v>
      </c>
      <c r="O197" s="40"/>
      <c r="P197" s="194">
        <f t="shared" si="1"/>
        <v>0</v>
      </c>
      <c r="Q197" s="194">
        <v>0.033</v>
      </c>
      <c r="R197" s="194">
        <f t="shared" si="2"/>
        <v>0.066</v>
      </c>
      <c r="S197" s="194">
        <v>0</v>
      </c>
      <c r="T197" s="195">
        <f t="shared" si="3"/>
        <v>0</v>
      </c>
      <c r="AR197" s="22" t="s">
        <v>1034</v>
      </c>
      <c r="AT197" s="22" t="s">
        <v>1073</v>
      </c>
      <c r="AU197" s="22" t="s">
        <v>946</v>
      </c>
      <c r="AY197" s="22" t="s">
        <v>991</v>
      </c>
      <c r="BE197" s="196">
        <f t="shared" si="4"/>
        <v>0</v>
      </c>
      <c r="BF197" s="196">
        <f t="shared" si="5"/>
        <v>0</v>
      </c>
      <c r="BG197" s="196">
        <f t="shared" si="6"/>
        <v>0</v>
      </c>
      <c r="BH197" s="196">
        <f t="shared" si="7"/>
        <v>0</v>
      </c>
      <c r="BI197" s="196">
        <f t="shared" si="8"/>
        <v>0</v>
      </c>
      <c r="BJ197" s="22" t="s">
        <v>944</v>
      </c>
      <c r="BK197" s="196">
        <f t="shared" si="9"/>
        <v>0</v>
      </c>
      <c r="BL197" s="22" t="s">
        <v>998</v>
      </c>
      <c r="BM197" s="22" t="s">
        <v>121</v>
      </c>
    </row>
    <row r="198" spans="2:65" s="1" customFormat="1" ht="25.5" customHeight="1">
      <c r="B198" s="39"/>
      <c r="C198" s="222" t="s">
        <v>677</v>
      </c>
      <c r="D198" s="222" t="s">
        <v>1073</v>
      </c>
      <c r="E198" s="223" t="s">
        <v>122</v>
      </c>
      <c r="F198" s="224" t="s">
        <v>123</v>
      </c>
      <c r="G198" s="225" t="s">
        <v>1013</v>
      </c>
      <c r="H198" s="226">
        <v>2</v>
      </c>
      <c r="I198" s="227"/>
      <c r="J198" s="228">
        <f t="shared" si="0"/>
        <v>0</v>
      </c>
      <c r="K198" s="224" t="s">
        <v>885</v>
      </c>
      <c r="L198" s="229"/>
      <c r="M198" s="230" t="s">
        <v>885</v>
      </c>
      <c r="N198" s="231" t="s">
        <v>907</v>
      </c>
      <c r="O198" s="40"/>
      <c r="P198" s="194">
        <f t="shared" si="1"/>
        <v>0</v>
      </c>
      <c r="Q198" s="194">
        <v>0.081</v>
      </c>
      <c r="R198" s="194">
        <f t="shared" si="2"/>
        <v>0.162</v>
      </c>
      <c r="S198" s="194">
        <v>0</v>
      </c>
      <c r="T198" s="195">
        <f t="shared" si="3"/>
        <v>0</v>
      </c>
      <c r="AR198" s="22" t="s">
        <v>1034</v>
      </c>
      <c r="AT198" s="22" t="s">
        <v>1073</v>
      </c>
      <c r="AU198" s="22" t="s">
        <v>946</v>
      </c>
      <c r="AY198" s="22" t="s">
        <v>991</v>
      </c>
      <c r="BE198" s="196">
        <f t="shared" si="4"/>
        <v>0</v>
      </c>
      <c r="BF198" s="196">
        <f t="shared" si="5"/>
        <v>0</v>
      </c>
      <c r="BG198" s="196">
        <f t="shared" si="6"/>
        <v>0</v>
      </c>
      <c r="BH198" s="196">
        <f t="shared" si="7"/>
        <v>0</v>
      </c>
      <c r="BI198" s="196">
        <f t="shared" si="8"/>
        <v>0</v>
      </c>
      <c r="BJ198" s="22" t="s">
        <v>944</v>
      </c>
      <c r="BK198" s="196">
        <f t="shared" si="9"/>
        <v>0</v>
      </c>
      <c r="BL198" s="22" t="s">
        <v>998</v>
      </c>
      <c r="BM198" s="22" t="s">
        <v>124</v>
      </c>
    </row>
    <row r="199" spans="2:65" s="1" customFormat="1" ht="16.5" customHeight="1">
      <c r="B199" s="39"/>
      <c r="C199" s="222" t="s">
        <v>683</v>
      </c>
      <c r="D199" s="222" t="s">
        <v>1073</v>
      </c>
      <c r="E199" s="223" t="s">
        <v>125</v>
      </c>
      <c r="F199" s="224" t="s">
        <v>126</v>
      </c>
      <c r="G199" s="225" t="s">
        <v>1013</v>
      </c>
      <c r="H199" s="226">
        <v>3</v>
      </c>
      <c r="I199" s="227"/>
      <c r="J199" s="228">
        <f t="shared" si="0"/>
        <v>0</v>
      </c>
      <c r="K199" s="224" t="s">
        <v>997</v>
      </c>
      <c r="L199" s="229"/>
      <c r="M199" s="230" t="s">
        <v>885</v>
      </c>
      <c r="N199" s="231" t="s">
        <v>907</v>
      </c>
      <c r="O199" s="40"/>
      <c r="P199" s="194">
        <f t="shared" si="1"/>
        <v>0</v>
      </c>
      <c r="Q199" s="194">
        <v>0.101</v>
      </c>
      <c r="R199" s="194">
        <f t="shared" si="2"/>
        <v>0.30300000000000005</v>
      </c>
      <c r="S199" s="194">
        <v>0</v>
      </c>
      <c r="T199" s="195">
        <f t="shared" si="3"/>
        <v>0</v>
      </c>
      <c r="AR199" s="22" t="s">
        <v>1034</v>
      </c>
      <c r="AT199" s="22" t="s">
        <v>1073</v>
      </c>
      <c r="AU199" s="22" t="s">
        <v>946</v>
      </c>
      <c r="AY199" s="22" t="s">
        <v>991</v>
      </c>
      <c r="BE199" s="196">
        <f t="shared" si="4"/>
        <v>0</v>
      </c>
      <c r="BF199" s="196">
        <f t="shared" si="5"/>
        <v>0</v>
      </c>
      <c r="BG199" s="196">
        <f t="shared" si="6"/>
        <v>0</v>
      </c>
      <c r="BH199" s="196">
        <f t="shared" si="7"/>
        <v>0</v>
      </c>
      <c r="BI199" s="196">
        <f t="shared" si="8"/>
        <v>0</v>
      </c>
      <c r="BJ199" s="22" t="s">
        <v>944</v>
      </c>
      <c r="BK199" s="196">
        <f t="shared" si="9"/>
        <v>0</v>
      </c>
      <c r="BL199" s="22" t="s">
        <v>998</v>
      </c>
      <c r="BM199" s="22" t="s">
        <v>127</v>
      </c>
    </row>
    <row r="200" spans="2:65" s="1" customFormat="1" ht="16.5" customHeight="1">
      <c r="B200" s="39"/>
      <c r="C200" s="222" t="s">
        <v>687</v>
      </c>
      <c r="D200" s="222" t="s">
        <v>1073</v>
      </c>
      <c r="E200" s="223" t="s">
        <v>128</v>
      </c>
      <c r="F200" s="224" t="s">
        <v>129</v>
      </c>
      <c r="G200" s="225" t="s">
        <v>1013</v>
      </c>
      <c r="H200" s="226">
        <v>3</v>
      </c>
      <c r="I200" s="227"/>
      <c r="J200" s="228">
        <f t="shared" si="0"/>
        <v>0</v>
      </c>
      <c r="K200" s="224" t="s">
        <v>885</v>
      </c>
      <c r="L200" s="229"/>
      <c r="M200" s="230" t="s">
        <v>885</v>
      </c>
      <c r="N200" s="231" t="s">
        <v>907</v>
      </c>
      <c r="O200" s="40"/>
      <c r="P200" s="194">
        <f t="shared" si="1"/>
        <v>0</v>
      </c>
      <c r="Q200" s="194">
        <v>0.039</v>
      </c>
      <c r="R200" s="194">
        <f t="shared" si="2"/>
        <v>0.11699999999999999</v>
      </c>
      <c r="S200" s="194">
        <v>0</v>
      </c>
      <c r="T200" s="195">
        <f t="shared" si="3"/>
        <v>0</v>
      </c>
      <c r="AR200" s="22" t="s">
        <v>1034</v>
      </c>
      <c r="AT200" s="22" t="s">
        <v>1073</v>
      </c>
      <c r="AU200" s="22" t="s">
        <v>946</v>
      </c>
      <c r="AY200" s="22" t="s">
        <v>991</v>
      </c>
      <c r="BE200" s="196">
        <f t="shared" si="4"/>
        <v>0</v>
      </c>
      <c r="BF200" s="196">
        <f t="shared" si="5"/>
        <v>0</v>
      </c>
      <c r="BG200" s="196">
        <f t="shared" si="6"/>
        <v>0</v>
      </c>
      <c r="BH200" s="196">
        <f t="shared" si="7"/>
        <v>0</v>
      </c>
      <c r="BI200" s="196">
        <f t="shared" si="8"/>
        <v>0</v>
      </c>
      <c r="BJ200" s="22" t="s">
        <v>944</v>
      </c>
      <c r="BK200" s="196">
        <f t="shared" si="9"/>
        <v>0</v>
      </c>
      <c r="BL200" s="22" t="s">
        <v>998</v>
      </c>
      <c r="BM200" s="22" t="s">
        <v>130</v>
      </c>
    </row>
    <row r="201" spans="2:65" s="1" customFormat="1" ht="16.5" customHeight="1">
      <c r="B201" s="39"/>
      <c r="C201" s="222" t="s">
        <v>672</v>
      </c>
      <c r="D201" s="222" t="s">
        <v>1073</v>
      </c>
      <c r="E201" s="223" t="s">
        <v>519</v>
      </c>
      <c r="F201" s="224" t="s">
        <v>131</v>
      </c>
      <c r="G201" s="225" t="s">
        <v>507</v>
      </c>
      <c r="H201" s="226">
        <v>6</v>
      </c>
      <c r="I201" s="227"/>
      <c r="J201" s="228">
        <f t="shared" si="0"/>
        <v>0</v>
      </c>
      <c r="K201" s="224" t="s">
        <v>885</v>
      </c>
      <c r="L201" s="229"/>
      <c r="M201" s="230" t="s">
        <v>885</v>
      </c>
      <c r="N201" s="231" t="s">
        <v>907</v>
      </c>
      <c r="O201" s="40"/>
      <c r="P201" s="194">
        <f t="shared" si="1"/>
        <v>0</v>
      </c>
      <c r="Q201" s="194">
        <v>0</v>
      </c>
      <c r="R201" s="194">
        <f t="shared" si="2"/>
        <v>0</v>
      </c>
      <c r="S201" s="194">
        <v>0</v>
      </c>
      <c r="T201" s="195">
        <f t="shared" si="3"/>
        <v>0</v>
      </c>
      <c r="AR201" s="22" t="s">
        <v>1034</v>
      </c>
      <c r="AT201" s="22" t="s">
        <v>1073</v>
      </c>
      <c r="AU201" s="22" t="s">
        <v>946</v>
      </c>
      <c r="AY201" s="22" t="s">
        <v>991</v>
      </c>
      <c r="BE201" s="196">
        <f t="shared" si="4"/>
        <v>0</v>
      </c>
      <c r="BF201" s="196">
        <f t="shared" si="5"/>
        <v>0</v>
      </c>
      <c r="BG201" s="196">
        <f t="shared" si="6"/>
        <v>0</v>
      </c>
      <c r="BH201" s="196">
        <f t="shared" si="7"/>
        <v>0</v>
      </c>
      <c r="BI201" s="196">
        <f t="shared" si="8"/>
        <v>0</v>
      </c>
      <c r="BJ201" s="22" t="s">
        <v>944</v>
      </c>
      <c r="BK201" s="196">
        <f t="shared" si="9"/>
        <v>0</v>
      </c>
      <c r="BL201" s="22" t="s">
        <v>998</v>
      </c>
      <c r="BM201" s="22" t="s">
        <v>132</v>
      </c>
    </row>
    <row r="202" spans="2:65" s="1" customFormat="1" ht="16.5" customHeight="1">
      <c r="B202" s="39"/>
      <c r="C202" s="222" t="s">
        <v>697</v>
      </c>
      <c r="D202" s="222" t="s">
        <v>1073</v>
      </c>
      <c r="E202" s="223" t="s">
        <v>515</v>
      </c>
      <c r="F202" s="224" t="s">
        <v>133</v>
      </c>
      <c r="G202" s="225" t="s">
        <v>507</v>
      </c>
      <c r="H202" s="226">
        <v>13</v>
      </c>
      <c r="I202" s="227"/>
      <c r="J202" s="228">
        <f t="shared" si="0"/>
        <v>0</v>
      </c>
      <c r="K202" s="224" t="s">
        <v>885</v>
      </c>
      <c r="L202" s="229"/>
      <c r="M202" s="230" t="s">
        <v>885</v>
      </c>
      <c r="N202" s="231" t="s">
        <v>907</v>
      </c>
      <c r="O202" s="40"/>
      <c r="P202" s="194">
        <f t="shared" si="1"/>
        <v>0</v>
      </c>
      <c r="Q202" s="194">
        <v>0</v>
      </c>
      <c r="R202" s="194">
        <f t="shared" si="2"/>
        <v>0</v>
      </c>
      <c r="S202" s="194">
        <v>0</v>
      </c>
      <c r="T202" s="195">
        <f t="shared" si="3"/>
        <v>0</v>
      </c>
      <c r="AR202" s="22" t="s">
        <v>1034</v>
      </c>
      <c r="AT202" s="22" t="s">
        <v>1073</v>
      </c>
      <c r="AU202" s="22" t="s">
        <v>946</v>
      </c>
      <c r="AY202" s="22" t="s">
        <v>991</v>
      </c>
      <c r="BE202" s="196">
        <f t="shared" si="4"/>
        <v>0</v>
      </c>
      <c r="BF202" s="196">
        <f t="shared" si="5"/>
        <v>0</v>
      </c>
      <c r="BG202" s="196">
        <f t="shared" si="6"/>
        <v>0</v>
      </c>
      <c r="BH202" s="196">
        <f t="shared" si="7"/>
        <v>0</v>
      </c>
      <c r="BI202" s="196">
        <f t="shared" si="8"/>
        <v>0</v>
      </c>
      <c r="BJ202" s="22" t="s">
        <v>944</v>
      </c>
      <c r="BK202" s="196">
        <f t="shared" si="9"/>
        <v>0</v>
      </c>
      <c r="BL202" s="22" t="s">
        <v>998</v>
      </c>
      <c r="BM202" s="22" t="s">
        <v>134</v>
      </c>
    </row>
    <row r="203" spans="2:65" s="1" customFormat="1" ht="16.5" customHeight="1">
      <c r="B203" s="39"/>
      <c r="C203" s="185" t="s">
        <v>702</v>
      </c>
      <c r="D203" s="185" t="s">
        <v>993</v>
      </c>
      <c r="E203" s="186" t="s">
        <v>135</v>
      </c>
      <c r="F203" s="187" t="s">
        <v>136</v>
      </c>
      <c r="G203" s="188" t="s">
        <v>1055</v>
      </c>
      <c r="H203" s="189">
        <v>80.8</v>
      </c>
      <c r="I203" s="190"/>
      <c r="J203" s="191">
        <f t="shared" si="0"/>
        <v>0</v>
      </c>
      <c r="K203" s="187" t="s">
        <v>885</v>
      </c>
      <c r="L203" s="59"/>
      <c r="M203" s="192" t="s">
        <v>885</v>
      </c>
      <c r="N203" s="193" t="s">
        <v>907</v>
      </c>
      <c r="O203" s="40"/>
      <c r="P203" s="194">
        <f t="shared" si="1"/>
        <v>0</v>
      </c>
      <c r="Q203" s="194">
        <v>0</v>
      </c>
      <c r="R203" s="194">
        <f t="shared" si="2"/>
        <v>0</v>
      </c>
      <c r="S203" s="194">
        <v>0</v>
      </c>
      <c r="T203" s="195">
        <f t="shared" si="3"/>
        <v>0</v>
      </c>
      <c r="AR203" s="22" t="s">
        <v>998</v>
      </c>
      <c r="AT203" s="22" t="s">
        <v>993</v>
      </c>
      <c r="AU203" s="22" t="s">
        <v>946</v>
      </c>
      <c r="AY203" s="22" t="s">
        <v>991</v>
      </c>
      <c r="BE203" s="196">
        <f t="shared" si="4"/>
        <v>0</v>
      </c>
      <c r="BF203" s="196">
        <f t="shared" si="5"/>
        <v>0</v>
      </c>
      <c r="BG203" s="196">
        <f t="shared" si="6"/>
        <v>0</v>
      </c>
      <c r="BH203" s="196">
        <f t="shared" si="7"/>
        <v>0</v>
      </c>
      <c r="BI203" s="196">
        <f t="shared" si="8"/>
        <v>0</v>
      </c>
      <c r="BJ203" s="22" t="s">
        <v>944</v>
      </c>
      <c r="BK203" s="196">
        <f t="shared" si="9"/>
        <v>0</v>
      </c>
      <c r="BL203" s="22" t="s">
        <v>998</v>
      </c>
      <c r="BM203" s="22" t="s">
        <v>137</v>
      </c>
    </row>
    <row r="204" spans="2:65" s="1" customFormat="1" ht="16.5" customHeight="1">
      <c r="B204" s="39"/>
      <c r="C204" s="185" t="s">
        <v>707</v>
      </c>
      <c r="D204" s="185" t="s">
        <v>993</v>
      </c>
      <c r="E204" s="186" t="s">
        <v>138</v>
      </c>
      <c r="F204" s="187" t="s">
        <v>139</v>
      </c>
      <c r="G204" s="188" t="s">
        <v>1013</v>
      </c>
      <c r="H204" s="189">
        <v>5</v>
      </c>
      <c r="I204" s="190"/>
      <c r="J204" s="191">
        <f t="shared" si="0"/>
        <v>0</v>
      </c>
      <c r="K204" s="187" t="s">
        <v>885</v>
      </c>
      <c r="L204" s="59"/>
      <c r="M204" s="192" t="s">
        <v>885</v>
      </c>
      <c r="N204" s="193" t="s">
        <v>907</v>
      </c>
      <c r="O204" s="40"/>
      <c r="P204" s="194">
        <f t="shared" si="1"/>
        <v>0</v>
      </c>
      <c r="Q204" s="194">
        <v>0.3409</v>
      </c>
      <c r="R204" s="194">
        <f t="shared" si="2"/>
        <v>1.7045</v>
      </c>
      <c r="S204" s="194">
        <v>0</v>
      </c>
      <c r="T204" s="195">
        <f t="shared" si="3"/>
        <v>0</v>
      </c>
      <c r="AR204" s="22" t="s">
        <v>998</v>
      </c>
      <c r="AT204" s="22" t="s">
        <v>993</v>
      </c>
      <c r="AU204" s="22" t="s">
        <v>946</v>
      </c>
      <c r="AY204" s="22" t="s">
        <v>991</v>
      </c>
      <c r="BE204" s="196">
        <f t="shared" si="4"/>
        <v>0</v>
      </c>
      <c r="BF204" s="196">
        <f t="shared" si="5"/>
        <v>0</v>
      </c>
      <c r="BG204" s="196">
        <f t="shared" si="6"/>
        <v>0</v>
      </c>
      <c r="BH204" s="196">
        <f t="shared" si="7"/>
        <v>0</v>
      </c>
      <c r="BI204" s="196">
        <f t="shared" si="8"/>
        <v>0</v>
      </c>
      <c r="BJ204" s="22" t="s">
        <v>944</v>
      </c>
      <c r="BK204" s="196">
        <f t="shared" si="9"/>
        <v>0</v>
      </c>
      <c r="BL204" s="22" t="s">
        <v>998</v>
      </c>
      <c r="BM204" s="22" t="s">
        <v>140</v>
      </c>
    </row>
    <row r="205" spans="2:65" s="1" customFormat="1" ht="25.5" customHeight="1">
      <c r="B205" s="39"/>
      <c r="C205" s="185" t="s">
        <v>712</v>
      </c>
      <c r="D205" s="185" t="s">
        <v>993</v>
      </c>
      <c r="E205" s="186" t="s">
        <v>141</v>
      </c>
      <c r="F205" s="187" t="s">
        <v>142</v>
      </c>
      <c r="G205" s="188" t="s">
        <v>1013</v>
      </c>
      <c r="H205" s="189">
        <v>5</v>
      </c>
      <c r="I205" s="190"/>
      <c r="J205" s="191">
        <f t="shared" si="0"/>
        <v>0</v>
      </c>
      <c r="K205" s="187" t="s">
        <v>997</v>
      </c>
      <c r="L205" s="59"/>
      <c r="M205" s="192" t="s">
        <v>885</v>
      </c>
      <c r="N205" s="193" t="s">
        <v>907</v>
      </c>
      <c r="O205" s="40"/>
      <c r="P205" s="194">
        <f t="shared" si="1"/>
        <v>0</v>
      </c>
      <c r="Q205" s="194">
        <v>0.21734</v>
      </c>
      <c r="R205" s="194">
        <f t="shared" si="2"/>
        <v>1.0867</v>
      </c>
      <c r="S205" s="194">
        <v>0</v>
      </c>
      <c r="T205" s="195">
        <f t="shared" si="3"/>
        <v>0</v>
      </c>
      <c r="AR205" s="22" t="s">
        <v>998</v>
      </c>
      <c r="AT205" s="22" t="s">
        <v>993</v>
      </c>
      <c r="AU205" s="22" t="s">
        <v>946</v>
      </c>
      <c r="AY205" s="22" t="s">
        <v>991</v>
      </c>
      <c r="BE205" s="196">
        <f t="shared" si="4"/>
        <v>0</v>
      </c>
      <c r="BF205" s="196">
        <f t="shared" si="5"/>
        <v>0</v>
      </c>
      <c r="BG205" s="196">
        <f t="shared" si="6"/>
        <v>0</v>
      </c>
      <c r="BH205" s="196">
        <f t="shared" si="7"/>
        <v>0</v>
      </c>
      <c r="BI205" s="196">
        <f t="shared" si="8"/>
        <v>0</v>
      </c>
      <c r="BJ205" s="22" t="s">
        <v>944</v>
      </c>
      <c r="BK205" s="196">
        <f t="shared" si="9"/>
        <v>0</v>
      </c>
      <c r="BL205" s="22" t="s">
        <v>998</v>
      </c>
      <c r="BM205" s="22" t="s">
        <v>143</v>
      </c>
    </row>
    <row r="206" spans="2:47" s="1" customFormat="1" ht="148.5">
      <c r="B206" s="39"/>
      <c r="C206" s="61"/>
      <c r="D206" s="197" t="s">
        <v>1000</v>
      </c>
      <c r="E206" s="61"/>
      <c r="F206" s="198" t="s">
        <v>144</v>
      </c>
      <c r="G206" s="61"/>
      <c r="H206" s="61"/>
      <c r="I206" s="156"/>
      <c r="J206" s="61"/>
      <c r="K206" s="61"/>
      <c r="L206" s="59"/>
      <c r="M206" s="199"/>
      <c r="N206" s="40"/>
      <c r="O206" s="40"/>
      <c r="P206" s="40"/>
      <c r="Q206" s="40"/>
      <c r="R206" s="40"/>
      <c r="S206" s="40"/>
      <c r="T206" s="76"/>
      <c r="AT206" s="22" t="s">
        <v>1000</v>
      </c>
      <c r="AU206" s="22" t="s">
        <v>946</v>
      </c>
    </row>
    <row r="207" spans="2:65" s="1" customFormat="1" ht="16.5" customHeight="1">
      <c r="B207" s="39"/>
      <c r="C207" s="185" t="s">
        <v>696</v>
      </c>
      <c r="D207" s="185" t="s">
        <v>993</v>
      </c>
      <c r="E207" s="186" t="s">
        <v>145</v>
      </c>
      <c r="F207" s="187" t="s">
        <v>146</v>
      </c>
      <c r="G207" s="188" t="s">
        <v>1055</v>
      </c>
      <c r="H207" s="189">
        <v>80.8</v>
      </c>
      <c r="I207" s="190"/>
      <c r="J207" s="191">
        <f>ROUND(I207*H207,2)</f>
        <v>0</v>
      </c>
      <c r="K207" s="187" t="s">
        <v>997</v>
      </c>
      <c r="L207" s="59"/>
      <c r="M207" s="192" t="s">
        <v>885</v>
      </c>
      <c r="N207" s="193" t="s">
        <v>907</v>
      </c>
      <c r="O207" s="40"/>
      <c r="P207" s="194">
        <f>O207*H207</f>
        <v>0</v>
      </c>
      <c r="Q207" s="194">
        <v>0</v>
      </c>
      <c r="R207" s="194">
        <f>Q207*H207</f>
        <v>0</v>
      </c>
      <c r="S207" s="194">
        <v>0</v>
      </c>
      <c r="T207" s="195">
        <f>S207*H207</f>
        <v>0</v>
      </c>
      <c r="AR207" s="22" t="s">
        <v>998</v>
      </c>
      <c r="AT207" s="22" t="s">
        <v>993</v>
      </c>
      <c r="AU207" s="22" t="s">
        <v>946</v>
      </c>
      <c r="AY207" s="22" t="s">
        <v>991</v>
      </c>
      <c r="BE207" s="196">
        <f>IF(N207="základní",J207,0)</f>
        <v>0</v>
      </c>
      <c r="BF207" s="196">
        <f>IF(N207="snížená",J207,0)</f>
        <v>0</v>
      </c>
      <c r="BG207" s="196">
        <f>IF(N207="zákl. přenesená",J207,0)</f>
        <v>0</v>
      </c>
      <c r="BH207" s="196">
        <f>IF(N207="sníž. přenesená",J207,0)</f>
        <v>0</v>
      </c>
      <c r="BI207" s="196">
        <f>IF(N207="nulová",J207,0)</f>
        <v>0</v>
      </c>
      <c r="BJ207" s="22" t="s">
        <v>944</v>
      </c>
      <c r="BK207" s="196">
        <f>ROUND(I207*H207,2)</f>
        <v>0</v>
      </c>
      <c r="BL207" s="22" t="s">
        <v>998</v>
      </c>
      <c r="BM207" s="22" t="s">
        <v>147</v>
      </c>
    </row>
    <row r="208" spans="2:47" s="1" customFormat="1" ht="94.5">
      <c r="B208" s="39"/>
      <c r="C208" s="61"/>
      <c r="D208" s="197" t="s">
        <v>1000</v>
      </c>
      <c r="E208" s="61"/>
      <c r="F208" s="198" t="s">
        <v>148</v>
      </c>
      <c r="G208" s="61"/>
      <c r="H208" s="61"/>
      <c r="I208" s="156"/>
      <c r="J208" s="61"/>
      <c r="K208" s="61"/>
      <c r="L208" s="59"/>
      <c r="M208" s="199"/>
      <c r="N208" s="40"/>
      <c r="O208" s="40"/>
      <c r="P208" s="40"/>
      <c r="Q208" s="40"/>
      <c r="R208" s="40"/>
      <c r="S208" s="40"/>
      <c r="T208" s="76"/>
      <c r="AT208" s="22" t="s">
        <v>1000</v>
      </c>
      <c r="AU208" s="22" t="s">
        <v>946</v>
      </c>
    </row>
    <row r="209" spans="2:65" s="1" customFormat="1" ht="16.5" customHeight="1">
      <c r="B209" s="39"/>
      <c r="C209" s="185" t="s">
        <v>722</v>
      </c>
      <c r="D209" s="185" t="s">
        <v>993</v>
      </c>
      <c r="E209" s="186" t="s">
        <v>149</v>
      </c>
      <c r="F209" s="187" t="s">
        <v>150</v>
      </c>
      <c r="G209" s="188" t="s">
        <v>1013</v>
      </c>
      <c r="H209" s="189">
        <v>15</v>
      </c>
      <c r="I209" s="190"/>
      <c r="J209" s="191">
        <f>ROUND(I209*H209,2)</f>
        <v>0</v>
      </c>
      <c r="K209" s="187" t="s">
        <v>885</v>
      </c>
      <c r="L209" s="59"/>
      <c r="M209" s="192" t="s">
        <v>885</v>
      </c>
      <c r="N209" s="193" t="s">
        <v>907</v>
      </c>
      <c r="O209" s="40"/>
      <c r="P209" s="194">
        <f>O209*H209</f>
        <v>0</v>
      </c>
      <c r="Q209" s="194">
        <v>0.42368</v>
      </c>
      <c r="R209" s="194">
        <f>Q209*H209</f>
        <v>6.3552</v>
      </c>
      <c r="S209" s="194">
        <v>0</v>
      </c>
      <c r="T209" s="195">
        <f>S209*H209</f>
        <v>0</v>
      </c>
      <c r="AR209" s="22" t="s">
        <v>998</v>
      </c>
      <c r="AT209" s="22" t="s">
        <v>993</v>
      </c>
      <c r="AU209" s="22" t="s">
        <v>946</v>
      </c>
      <c r="AY209" s="22" t="s">
        <v>991</v>
      </c>
      <c r="BE209" s="196">
        <f>IF(N209="základní",J209,0)</f>
        <v>0</v>
      </c>
      <c r="BF209" s="196">
        <f>IF(N209="snížená",J209,0)</f>
        <v>0</v>
      </c>
      <c r="BG209" s="196">
        <f>IF(N209="zákl. přenesená",J209,0)</f>
        <v>0</v>
      </c>
      <c r="BH209" s="196">
        <f>IF(N209="sníž. přenesená",J209,0)</f>
        <v>0</v>
      </c>
      <c r="BI209" s="196">
        <f>IF(N209="nulová",J209,0)</f>
        <v>0</v>
      </c>
      <c r="BJ209" s="22" t="s">
        <v>944</v>
      </c>
      <c r="BK209" s="196">
        <f>ROUND(I209*H209,2)</f>
        <v>0</v>
      </c>
      <c r="BL209" s="22" t="s">
        <v>998</v>
      </c>
      <c r="BM209" s="22" t="s">
        <v>151</v>
      </c>
    </row>
    <row r="210" spans="2:65" s="1" customFormat="1" ht="16.5" customHeight="1">
      <c r="B210" s="39"/>
      <c r="C210" s="185" t="s">
        <v>727</v>
      </c>
      <c r="D210" s="185" t="s">
        <v>993</v>
      </c>
      <c r="E210" s="186" t="s">
        <v>152</v>
      </c>
      <c r="F210" s="187" t="s">
        <v>153</v>
      </c>
      <c r="G210" s="188" t="s">
        <v>1013</v>
      </c>
      <c r="H210" s="189">
        <v>8</v>
      </c>
      <c r="I210" s="190"/>
      <c r="J210" s="191">
        <f>ROUND(I210*H210,2)</f>
        <v>0</v>
      </c>
      <c r="K210" s="187" t="s">
        <v>997</v>
      </c>
      <c r="L210" s="59"/>
      <c r="M210" s="192" t="s">
        <v>885</v>
      </c>
      <c r="N210" s="193" t="s">
        <v>907</v>
      </c>
      <c r="O210" s="40"/>
      <c r="P210" s="194">
        <f>O210*H210</f>
        <v>0</v>
      </c>
      <c r="Q210" s="194">
        <v>0.4208</v>
      </c>
      <c r="R210" s="194">
        <f>Q210*H210</f>
        <v>3.3664</v>
      </c>
      <c r="S210" s="194">
        <v>0</v>
      </c>
      <c r="T210" s="195">
        <f>S210*H210</f>
        <v>0</v>
      </c>
      <c r="AR210" s="22" t="s">
        <v>998</v>
      </c>
      <c r="AT210" s="22" t="s">
        <v>993</v>
      </c>
      <c r="AU210" s="22" t="s">
        <v>946</v>
      </c>
      <c r="AY210" s="22" t="s">
        <v>991</v>
      </c>
      <c r="BE210" s="196">
        <f>IF(N210="základní",J210,0)</f>
        <v>0</v>
      </c>
      <c r="BF210" s="196">
        <f>IF(N210="snížená",J210,0)</f>
        <v>0</v>
      </c>
      <c r="BG210" s="196">
        <f>IF(N210="zákl. přenesená",J210,0)</f>
        <v>0</v>
      </c>
      <c r="BH210" s="196">
        <f>IF(N210="sníž. přenesená",J210,0)</f>
        <v>0</v>
      </c>
      <c r="BI210" s="196">
        <f>IF(N210="nulová",J210,0)</f>
        <v>0</v>
      </c>
      <c r="BJ210" s="22" t="s">
        <v>944</v>
      </c>
      <c r="BK210" s="196">
        <f>ROUND(I210*H210,2)</f>
        <v>0</v>
      </c>
      <c r="BL210" s="22" t="s">
        <v>998</v>
      </c>
      <c r="BM210" s="22" t="s">
        <v>154</v>
      </c>
    </row>
    <row r="211" spans="2:47" s="1" customFormat="1" ht="108">
      <c r="B211" s="39"/>
      <c r="C211" s="61"/>
      <c r="D211" s="197" t="s">
        <v>1000</v>
      </c>
      <c r="E211" s="61"/>
      <c r="F211" s="198" t="s">
        <v>155</v>
      </c>
      <c r="G211" s="61"/>
      <c r="H211" s="61"/>
      <c r="I211" s="156"/>
      <c r="J211" s="61"/>
      <c r="K211" s="61"/>
      <c r="L211" s="59"/>
      <c r="M211" s="199"/>
      <c r="N211" s="40"/>
      <c r="O211" s="40"/>
      <c r="P211" s="40"/>
      <c r="Q211" s="40"/>
      <c r="R211" s="40"/>
      <c r="S211" s="40"/>
      <c r="T211" s="76"/>
      <c r="AT211" s="22" t="s">
        <v>1000</v>
      </c>
      <c r="AU211" s="22" t="s">
        <v>946</v>
      </c>
    </row>
    <row r="212" spans="2:65" s="1" customFormat="1" ht="25.5" customHeight="1">
      <c r="B212" s="39"/>
      <c r="C212" s="185" t="s">
        <v>733</v>
      </c>
      <c r="D212" s="185" t="s">
        <v>993</v>
      </c>
      <c r="E212" s="186" t="s">
        <v>156</v>
      </c>
      <c r="F212" s="187" t="s">
        <v>157</v>
      </c>
      <c r="G212" s="188" t="s">
        <v>1013</v>
      </c>
      <c r="H212" s="189">
        <v>10</v>
      </c>
      <c r="I212" s="190"/>
      <c r="J212" s="191">
        <f>ROUND(I212*H212,2)</f>
        <v>0</v>
      </c>
      <c r="K212" s="187" t="s">
        <v>997</v>
      </c>
      <c r="L212" s="59"/>
      <c r="M212" s="192" t="s">
        <v>885</v>
      </c>
      <c r="N212" s="193" t="s">
        <v>907</v>
      </c>
      <c r="O212" s="40"/>
      <c r="P212" s="194">
        <f>O212*H212</f>
        <v>0</v>
      </c>
      <c r="Q212" s="194">
        <v>0.31108</v>
      </c>
      <c r="R212" s="194">
        <f>Q212*H212</f>
        <v>3.1108000000000002</v>
      </c>
      <c r="S212" s="194">
        <v>0</v>
      </c>
      <c r="T212" s="195">
        <f>S212*H212</f>
        <v>0</v>
      </c>
      <c r="AR212" s="22" t="s">
        <v>998</v>
      </c>
      <c r="AT212" s="22" t="s">
        <v>993</v>
      </c>
      <c r="AU212" s="22" t="s">
        <v>946</v>
      </c>
      <c r="AY212" s="22" t="s">
        <v>991</v>
      </c>
      <c r="BE212" s="196">
        <f>IF(N212="základní",J212,0)</f>
        <v>0</v>
      </c>
      <c r="BF212" s="196">
        <f>IF(N212="snížená",J212,0)</f>
        <v>0</v>
      </c>
      <c r="BG212" s="196">
        <f>IF(N212="zákl. přenesená",J212,0)</f>
        <v>0</v>
      </c>
      <c r="BH212" s="196">
        <f>IF(N212="sníž. přenesená",J212,0)</f>
        <v>0</v>
      </c>
      <c r="BI212" s="196">
        <f>IF(N212="nulová",J212,0)</f>
        <v>0</v>
      </c>
      <c r="BJ212" s="22" t="s">
        <v>944</v>
      </c>
      <c r="BK212" s="196">
        <f>ROUND(I212*H212,2)</f>
        <v>0</v>
      </c>
      <c r="BL212" s="22" t="s">
        <v>998</v>
      </c>
      <c r="BM212" s="22" t="s">
        <v>158</v>
      </c>
    </row>
    <row r="213" spans="2:47" s="1" customFormat="1" ht="108">
      <c r="B213" s="39"/>
      <c r="C213" s="61"/>
      <c r="D213" s="197" t="s">
        <v>1000</v>
      </c>
      <c r="E213" s="61"/>
      <c r="F213" s="198" t="s">
        <v>155</v>
      </c>
      <c r="G213" s="61"/>
      <c r="H213" s="61"/>
      <c r="I213" s="156"/>
      <c r="J213" s="61"/>
      <c r="K213" s="61"/>
      <c r="L213" s="59"/>
      <c r="M213" s="199"/>
      <c r="N213" s="40"/>
      <c r="O213" s="40"/>
      <c r="P213" s="40"/>
      <c r="Q213" s="40"/>
      <c r="R213" s="40"/>
      <c r="S213" s="40"/>
      <c r="T213" s="76"/>
      <c r="AT213" s="22" t="s">
        <v>1000</v>
      </c>
      <c r="AU213" s="22" t="s">
        <v>946</v>
      </c>
    </row>
    <row r="214" spans="2:65" s="1" customFormat="1" ht="25.5" customHeight="1">
      <c r="B214" s="39"/>
      <c r="C214" s="185" t="s">
        <v>738</v>
      </c>
      <c r="D214" s="185" t="s">
        <v>993</v>
      </c>
      <c r="E214" s="186" t="s">
        <v>159</v>
      </c>
      <c r="F214" s="187" t="s">
        <v>160</v>
      </c>
      <c r="G214" s="188" t="s">
        <v>1081</v>
      </c>
      <c r="H214" s="189">
        <v>10</v>
      </c>
      <c r="I214" s="190"/>
      <c r="J214" s="191">
        <f>ROUND(I214*H214,2)</f>
        <v>0</v>
      </c>
      <c r="K214" s="187" t="s">
        <v>997</v>
      </c>
      <c r="L214" s="59"/>
      <c r="M214" s="192" t="s">
        <v>885</v>
      </c>
      <c r="N214" s="193" t="s">
        <v>907</v>
      </c>
      <c r="O214" s="40"/>
      <c r="P214" s="194">
        <f>O214*H214</f>
        <v>0</v>
      </c>
      <c r="Q214" s="194">
        <v>0</v>
      </c>
      <c r="R214" s="194">
        <f>Q214*H214</f>
        <v>0</v>
      </c>
      <c r="S214" s="194">
        <v>0</v>
      </c>
      <c r="T214" s="195">
        <f>S214*H214</f>
        <v>0</v>
      </c>
      <c r="AR214" s="22" t="s">
        <v>998</v>
      </c>
      <c r="AT214" s="22" t="s">
        <v>993</v>
      </c>
      <c r="AU214" s="22" t="s">
        <v>946</v>
      </c>
      <c r="AY214" s="22" t="s">
        <v>991</v>
      </c>
      <c r="BE214" s="196">
        <f>IF(N214="základní",J214,0)</f>
        <v>0</v>
      </c>
      <c r="BF214" s="196">
        <f>IF(N214="snížená",J214,0)</f>
        <v>0</v>
      </c>
      <c r="BG214" s="196">
        <f>IF(N214="zákl. přenesená",J214,0)</f>
        <v>0</v>
      </c>
      <c r="BH214" s="196">
        <f>IF(N214="sníž. přenesená",J214,0)</f>
        <v>0</v>
      </c>
      <c r="BI214" s="196">
        <f>IF(N214="nulová",J214,0)</f>
        <v>0</v>
      </c>
      <c r="BJ214" s="22" t="s">
        <v>944</v>
      </c>
      <c r="BK214" s="196">
        <f>ROUND(I214*H214,2)</f>
        <v>0</v>
      </c>
      <c r="BL214" s="22" t="s">
        <v>998</v>
      </c>
      <c r="BM214" s="22" t="s">
        <v>161</v>
      </c>
    </row>
    <row r="215" spans="2:47" s="1" customFormat="1" ht="40.5">
      <c r="B215" s="39"/>
      <c r="C215" s="61"/>
      <c r="D215" s="197" t="s">
        <v>1000</v>
      </c>
      <c r="E215" s="61"/>
      <c r="F215" s="198" t="s">
        <v>162</v>
      </c>
      <c r="G215" s="61"/>
      <c r="H215" s="61"/>
      <c r="I215" s="156"/>
      <c r="J215" s="61"/>
      <c r="K215" s="61"/>
      <c r="L215" s="59"/>
      <c r="M215" s="199"/>
      <c r="N215" s="40"/>
      <c r="O215" s="40"/>
      <c r="P215" s="40"/>
      <c r="Q215" s="40"/>
      <c r="R215" s="40"/>
      <c r="S215" s="40"/>
      <c r="T215" s="76"/>
      <c r="AT215" s="22" t="s">
        <v>1000</v>
      </c>
      <c r="AU215" s="22" t="s">
        <v>946</v>
      </c>
    </row>
    <row r="216" spans="2:65" s="1" customFormat="1" ht="16.5" customHeight="1">
      <c r="B216" s="39"/>
      <c r="C216" s="185" t="s">
        <v>743</v>
      </c>
      <c r="D216" s="185" t="s">
        <v>993</v>
      </c>
      <c r="E216" s="186" t="s">
        <v>163</v>
      </c>
      <c r="F216" s="187" t="s">
        <v>164</v>
      </c>
      <c r="G216" s="188" t="s">
        <v>624</v>
      </c>
      <c r="H216" s="189">
        <v>1</v>
      </c>
      <c r="I216" s="190"/>
      <c r="J216" s="191">
        <f>ROUND(I216*H216,2)</f>
        <v>0</v>
      </c>
      <c r="K216" s="187" t="s">
        <v>885</v>
      </c>
      <c r="L216" s="59"/>
      <c r="M216" s="192" t="s">
        <v>885</v>
      </c>
      <c r="N216" s="193" t="s">
        <v>907</v>
      </c>
      <c r="O216" s="40"/>
      <c r="P216" s="194">
        <f>O216*H216</f>
        <v>0</v>
      </c>
      <c r="Q216" s="194">
        <v>0</v>
      </c>
      <c r="R216" s="194">
        <f>Q216*H216</f>
        <v>0</v>
      </c>
      <c r="S216" s="194">
        <v>0</v>
      </c>
      <c r="T216" s="195">
        <f>S216*H216</f>
        <v>0</v>
      </c>
      <c r="AR216" s="22" t="s">
        <v>998</v>
      </c>
      <c r="AT216" s="22" t="s">
        <v>993</v>
      </c>
      <c r="AU216" s="22" t="s">
        <v>946</v>
      </c>
      <c r="AY216" s="22" t="s">
        <v>991</v>
      </c>
      <c r="BE216" s="196">
        <f>IF(N216="základní",J216,0)</f>
        <v>0</v>
      </c>
      <c r="BF216" s="196">
        <f>IF(N216="snížená",J216,0)</f>
        <v>0</v>
      </c>
      <c r="BG216" s="196">
        <f>IF(N216="zákl. přenesená",J216,0)</f>
        <v>0</v>
      </c>
      <c r="BH216" s="196">
        <f>IF(N216="sníž. přenesená",J216,0)</f>
        <v>0</v>
      </c>
      <c r="BI216" s="196">
        <f>IF(N216="nulová",J216,0)</f>
        <v>0</v>
      </c>
      <c r="BJ216" s="22" t="s">
        <v>944</v>
      </c>
      <c r="BK216" s="196">
        <f>ROUND(I216*H216,2)</f>
        <v>0</v>
      </c>
      <c r="BL216" s="22" t="s">
        <v>998</v>
      </c>
      <c r="BM216" s="22" t="s">
        <v>165</v>
      </c>
    </row>
    <row r="217" spans="2:63" s="10" customFormat="1" ht="29.25" customHeight="1">
      <c r="B217" s="169"/>
      <c r="C217" s="170"/>
      <c r="D217" s="171" t="s">
        <v>935</v>
      </c>
      <c r="E217" s="183" t="s">
        <v>1038</v>
      </c>
      <c r="F217" s="183" t="s">
        <v>620</v>
      </c>
      <c r="G217" s="170"/>
      <c r="H217" s="170"/>
      <c r="I217" s="173"/>
      <c r="J217" s="184">
        <f>BK217</f>
        <v>0</v>
      </c>
      <c r="K217" s="170"/>
      <c r="L217" s="175"/>
      <c r="M217" s="176"/>
      <c r="N217" s="177"/>
      <c r="O217" s="177"/>
      <c r="P217" s="178">
        <f>SUM(P218:P221)</f>
        <v>0</v>
      </c>
      <c r="Q217" s="177"/>
      <c r="R217" s="178">
        <f>SUM(R218:R221)</f>
        <v>2.07918</v>
      </c>
      <c r="S217" s="177"/>
      <c r="T217" s="179">
        <f>SUM(T218:T221)</f>
        <v>0</v>
      </c>
      <c r="AR217" s="180" t="s">
        <v>944</v>
      </c>
      <c r="AT217" s="181" t="s">
        <v>935</v>
      </c>
      <c r="AU217" s="181" t="s">
        <v>944</v>
      </c>
      <c r="AY217" s="180" t="s">
        <v>991</v>
      </c>
      <c r="BK217" s="182">
        <f>SUM(BK218:BK221)</f>
        <v>0</v>
      </c>
    </row>
    <row r="218" spans="2:65" s="1" customFormat="1" ht="16.5" customHeight="1">
      <c r="B218" s="39"/>
      <c r="C218" s="185" t="s">
        <v>749</v>
      </c>
      <c r="D218" s="185" t="s">
        <v>993</v>
      </c>
      <c r="E218" s="186" t="s">
        <v>166</v>
      </c>
      <c r="F218" s="187" t="s">
        <v>167</v>
      </c>
      <c r="G218" s="188" t="s">
        <v>1013</v>
      </c>
      <c r="H218" s="189">
        <v>18</v>
      </c>
      <c r="I218" s="190"/>
      <c r="J218" s="191">
        <f>ROUND(I218*H218,2)</f>
        <v>0</v>
      </c>
      <c r="K218" s="187" t="s">
        <v>997</v>
      </c>
      <c r="L218" s="59"/>
      <c r="M218" s="192" t="s">
        <v>885</v>
      </c>
      <c r="N218" s="193" t="s">
        <v>907</v>
      </c>
      <c r="O218" s="40"/>
      <c r="P218" s="194">
        <f>O218*H218</f>
        <v>0</v>
      </c>
      <c r="Q218" s="194">
        <v>0.10941</v>
      </c>
      <c r="R218" s="194">
        <f>Q218*H218</f>
        <v>1.96938</v>
      </c>
      <c r="S218" s="194">
        <v>0</v>
      </c>
      <c r="T218" s="195">
        <f>S218*H218</f>
        <v>0</v>
      </c>
      <c r="AR218" s="22" t="s">
        <v>998</v>
      </c>
      <c r="AT218" s="22" t="s">
        <v>993</v>
      </c>
      <c r="AU218" s="22" t="s">
        <v>946</v>
      </c>
      <c r="AY218" s="22" t="s">
        <v>991</v>
      </c>
      <c r="BE218" s="196">
        <f>IF(N218="základní",J218,0)</f>
        <v>0</v>
      </c>
      <c r="BF218" s="196">
        <f>IF(N218="snížená",J218,0)</f>
        <v>0</v>
      </c>
      <c r="BG218" s="196">
        <f>IF(N218="zákl. přenesená",J218,0)</f>
        <v>0</v>
      </c>
      <c r="BH218" s="196">
        <f>IF(N218="sníž. přenesená",J218,0)</f>
        <v>0</v>
      </c>
      <c r="BI218" s="196">
        <f>IF(N218="nulová",J218,0)</f>
        <v>0</v>
      </c>
      <c r="BJ218" s="22" t="s">
        <v>944</v>
      </c>
      <c r="BK218" s="196">
        <f>ROUND(I218*H218,2)</f>
        <v>0</v>
      </c>
      <c r="BL218" s="22" t="s">
        <v>998</v>
      </c>
      <c r="BM218" s="22" t="s">
        <v>168</v>
      </c>
    </row>
    <row r="219" spans="2:47" s="1" customFormat="1" ht="94.5">
      <c r="B219" s="39"/>
      <c r="C219" s="61"/>
      <c r="D219" s="197" t="s">
        <v>1000</v>
      </c>
      <c r="E219" s="61"/>
      <c r="F219" s="198" t="s">
        <v>648</v>
      </c>
      <c r="G219" s="61"/>
      <c r="H219" s="61"/>
      <c r="I219" s="156"/>
      <c r="J219" s="61"/>
      <c r="K219" s="61"/>
      <c r="L219" s="59"/>
      <c r="M219" s="199"/>
      <c r="N219" s="40"/>
      <c r="O219" s="40"/>
      <c r="P219" s="40"/>
      <c r="Q219" s="40"/>
      <c r="R219" s="40"/>
      <c r="S219" s="40"/>
      <c r="T219" s="76"/>
      <c r="AT219" s="22" t="s">
        <v>1000</v>
      </c>
      <c r="AU219" s="22" t="s">
        <v>946</v>
      </c>
    </row>
    <row r="220" spans="2:65" s="1" customFormat="1" ht="16.5" customHeight="1">
      <c r="B220" s="39"/>
      <c r="C220" s="222" t="s">
        <v>756</v>
      </c>
      <c r="D220" s="222" t="s">
        <v>1073</v>
      </c>
      <c r="E220" s="223" t="s">
        <v>169</v>
      </c>
      <c r="F220" s="224" t="s">
        <v>170</v>
      </c>
      <c r="G220" s="225" t="s">
        <v>1013</v>
      </c>
      <c r="H220" s="226">
        <v>18</v>
      </c>
      <c r="I220" s="227"/>
      <c r="J220" s="228">
        <f>ROUND(I220*H220,2)</f>
        <v>0</v>
      </c>
      <c r="K220" s="224" t="s">
        <v>885</v>
      </c>
      <c r="L220" s="229"/>
      <c r="M220" s="230" t="s">
        <v>885</v>
      </c>
      <c r="N220" s="231" t="s">
        <v>907</v>
      </c>
      <c r="O220" s="40"/>
      <c r="P220" s="194">
        <f>O220*H220</f>
        <v>0</v>
      </c>
      <c r="Q220" s="194">
        <v>0.0061</v>
      </c>
      <c r="R220" s="194">
        <f>Q220*H220</f>
        <v>0.10980000000000001</v>
      </c>
      <c r="S220" s="194">
        <v>0</v>
      </c>
      <c r="T220" s="195">
        <f>S220*H220</f>
        <v>0</v>
      </c>
      <c r="AR220" s="22" t="s">
        <v>1034</v>
      </c>
      <c r="AT220" s="22" t="s">
        <v>1073</v>
      </c>
      <c r="AU220" s="22" t="s">
        <v>946</v>
      </c>
      <c r="AY220" s="22" t="s">
        <v>991</v>
      </c>
      <c r="BE220" s="196">
        <f>IF(N220="základní",J220,0)</f>
        <v>0</v>
      </c>
      <c r="BF220" s="196">
        <f>IF(N220="snížená",J220,0)</f>
        <v>0</v>
      </c>
      <c r="BG220" s="196">
        <f>IF(N220="zákl. přenesená",J220,0)</f>
        <v>0</v>
      </c>
      <c r="BH220" s="196">
        <f>IF(N220="sníž. přenesená",J220,0)</f>
        <v>0</v>
      </c>
      <c r="BI220" s="196">
        <f>IF(N220="nulová",J220,0)</f>
        <v>0</v>
      </c>
      <c r="BJ220" s="22" t="s">
        <v>944</v>
      </c>
      <c r="BK220" s="196">
        <f>ROUND(I220*H220,2)</f>
        <v>0</v>
      </c>
      <c r="BL220" s="22" t="s">
        <v>998</v>
      </c>
      <c r="BM220" s="22" t="s">
        <v>171</v>
      </c>
    </row>
    <row r="221" spans="2:65" s="1" customFormat="1" ht="16.5" customHeight="1">
      <c r="B221" s="39"/>
      <c r="C221" s="185" t="s">
        <v>761</v>
      </c>
      <c r="D221" s="185" t="s">
        <v>993</v>
      </c>
      <c r="E221" s="186" t="s">
        <v>172</v>
      </c>
      <c r="F221" s="187" t="s">
        <v>173</v>
      </c>
      <c r="G221" s="188" t="s">
        <v>624</v>
      </c>
      <c r="H221" s="189">
        <v>1</v>
      </c>
      <c r="I221" s="190"/>
      <c r="J221" s="191">
        <f>ROUND(I221*H221,2)</f>
        <v>0</v>
      </c>
      <c r="K221" s="187" t="s">
        <v>885</v>
      </c>
      <c r="L221" s="59"/>
      <c r="M221" s="192" t="s">
        <v>885</v>
      </c>
      <c r="N221" s="193" t="s">
        <v>907</v>
      </c>
      <c r="O221" s="40"/>
      <c r="P221" s="194">
        <f>O221*H221</f>
        <v>0</v>
      </c>
      <c r="Q221" s="194">
        <v>0</v>
      </c>
      <c r="R221" s="194">
        <f>Q221*H221</f>
        <v>0</v>
      </c>
      <c r="S221" s="194">
        <v>0</v>
      </c>
      <c r="T221" s="195">
        <f>S221*H221</f>
        <v>0</v>
      </c>
      <c r="AR221" s="22" t="s">
        <v>998</v>
      </c>
      <c r="AT221" s="22" t="s">
        <v>993</v>
      </c>
      <c r="AU221" s="22" t="s">
        <v>946</v>
      </c>
      <c r="AY221" s="22" t="s">
        <v>991</v>
      </c>
      <c r="BE221" s="196">
        <f>IF(N221="základní",J221,0)</f>
        <v>0</v>
      </c>
      <c r="BF221" s="196">
        <f>IF(N221="snížená",J221,0)</f>
        <v>0</v>
      </c>
      <c r="BG221" s="196">
        <f>IF(N221="zákl. přenesená",J221,0)</f>
        <v>0</v>
      </c>
      <c r="BH221" s="196">
        <f>IF(N221="sníž. přenesená",J221,0)</f>
        <v>0</v>
      </c>
      <c r="BI221" s="196">
        <f>IF(N221="nulová",J221,0)</f>
        <v>0</v>
      </c>
      <c r="BJ221" s="22" t="s">
        <v>944</v>
      </c>
      <c r="BK221" s="196">
        <f>ROUND(I221*H221,2)</f>
        <v>0</v>
      </c>
      <c r="BL221" s="22" t="s">
        <v>998</v>
      </c>
      <c r="BM221" s="22" t="s">
        <v>174</v>
      </c>
    </row>
    <row r="222" spans="2:63" s="10" customFormat="1" ht="29.25" customHeight="1">
      <c r="B222" s="169"/>
      <c r="C222" s="170"/>
      <c r="D222" s="171" t="s">
        <v>935</v>
      </c>
      <c r="E222" s="183" t="s">
        <v>806</v>
      </c>
      <c r="F222" s="183" t="s">
        <v>807</v>
      </c>
      <c r="G222" s="170"/>
      <c r="H222" s="170"/>
      <c r="I222" s="173"/>
      <c r="J222" s="184">
        <f>BK222</f>
        <v>0</v>
      </c>
      <c r="K222" s="170"/>
      <c r="L222" s="175"/>
      <c r="M222" s="176"/>
      <c r="N222" s="177"/>
      <c r="O222" s="177"/>
      <c r="P222" s="178">
        <f>SUM(P223:P224)</f>
        <v>0</v>
      </c>
      <c r="Q222" s="177"/>
      <c r="R222" s="178">
        <f>SUM(R223:R224)</f>
        <v>0</v>
      </c>
      <c r="S222" s="177"/>
      <c r="T222" s="179">
        <f>SUM(T223:T224)</f>
        <v>0</v>
      </c>
      <c r="AR222" s="180" t="s">
        <v>944</v>
      </c>
      <c r="AT222" s="181" t="s">
        <v>935</v>
      </c>
      <c r="AU222" s="181" t="s">
        <v>944</v>
      </c>
      <c r="AY222" s="180" t="s">
        <v>991</v>
      </c>
      <c r="BK222" s="182">
        <f>SUM(BK223:BK224)</f>
        <v>0</v>
      </c>
    </row>
    <row r="223" spans="2:65" s="1" customFormat="1" ht="25.5" customHeight="1">
      <c r="B223" s="39"/>
      <c r="C223" s="185" t="s">
        <v>766</v>
      </c>
      <c r="D223" s="185" t="s">
        <v>993</v>
      </c>
      <c r="E223" s="186" t="s">
        <v>175</v>
      </c>
      <c r="F223" s="187" t="s">
        <v>176</v>
      </c>
      <c r="G223" s="188" t="s">
        <v>1076</v>
      </c>
      <c r="H223" s="189">
        <v>425.271</v>
      </c>
      <c r="I223" s="190"/>
      <c r="J223" s="191">
        <f>ROUND(I223*H223,2)</f>
        <v>0</v>
      </c>
      <c r="K223" s="187" t="s">
        <v>997</v>
      </c>
      <c r="L223" s="59"/>
      <c r="M223" s="192" t="s">
        <v>885</v>
      </c>
      <c r="N223" s="193" t="s">
        <v>907</v>
      </c>
      <c r="O223" s="40"/>
      <c r="P223" s="194">
        <f>O223*H223</f>
        <v>0</v>
      </c>
      <c r="Q223" s="194">
        <v>0</v>
      </c>
      <c r="R223" s="194">
        <f>Q223*H223</f>
        <v>0</v>
      </c>
      <c r="S223" s="194">
        <v>0</v>
      </c>
      <c r="T223" s="195">
        <f>S223*H223</f>
        <v>0</v>
      </c>
      <c r="AR223" s="22" t="s">
        <v>998</v>
      </c>
      <c r="AT223" s="22" t="s">
        <v>993</v>
      </c>
      <c r="AU223" s="22" t="s">
        <v>946</v>
      </c>
      <c r="AY223" s="22" t="s">
        <v>991</v>
      </c>
      <c r="BE223" s="196">
        <f>IF(N223="základní",J223,0)</f>
        <v>0</v>
      </c>
      <c r="BF223" s="196">
        <f>IF(N223="snížená",J223,0)</f>
        <v>0</v>
      </c>
      <c r="BG223" s="196">
        <f>IF(N223="zákl. přenesená",J223,0)</f>
        <v>0</v>
      </c>
      <c r="BH223" s="196">
        <f>IF(N223="sníž. přenesená",J223,0)</f>
        <v>0</v>
      </c>
      <c r="BI223" s="196">
        <f>IF(N223="nulová",J223,0)</f>
        <v>0</v>
      </c>
      <c r="BJ223" s="22" t="s">
        <v>944</v>
      </c>
      <c r="BK223" s="196">
        <f>ROUND(I223*H223,2)</f>
        <v>0</v>
      </c>
      <c r="BL223" s="22" t="s">
        <v>998</v>
      </c>
      <c r="BM223" s="22" t="s">
        <v>177</v>
      </c>
    </row>
    <row r="224" spans="2:47" s="1" customFormat="1" ht="54">
      <c r="B224" s="39"/>
      <c r="C224" s="61"/>
      <c r="D224" s="197" t="s">
        <v>1000</v>
      </c>
      <c r="E224" s="61"/>
      <c r="F224" s="198" t="s">
        <v>178</v>
      </c>
      <c r="G224" s="61"/>
      <c r="H224" s="61"/>
      <c r="I224" s="156"/>
      <c r="J224" s="61"/>
      <c r="K224" s="61"/>
      <c r="L224" s="59"/>
      <c r="M224" s="233"/>
      <c r="N224" s="234"/>
      <c r="O224" s="234"/>
      <c r="P224" s="234"/>
      <c r="Q224" s="234"/>
      <c r="R224" s="234"/>
      <c r="S224" s="234"/>
      <c r="T224" s="235"/>
      <c r="AT224" s="22" t="s">
        <v>1000</v>
      </c>
      <c r="AU224" s="22" t="s">
        <v>946</v>
      </c>
    </row>
    <row r="225" spans="2:12" s="1" customFormat="1" ht="6.75" customHeight="1">
      <c r="B225" s="54"/>
      <c r="C225" s="55"/>
      <c r="D225" s="55"/>
      <c r="E225" s="55"/>
      <c r="F225" s="55"/>
      <c r="G225" s="55"/>
      <c r="H225" s="55"/>
      <c r="I225" s="133"/>
      <c r="J225" s="55"/>
      <c r="K225" s="55"/>
      <c r="L225" s="59"/>
    </row>
  </sheetData>
  <sheetProtection password="CC35" sheet="1" objects="1" scenarios="1" formatColumns="0" formatRows="0" autoFilter="0"/>
  <autoFilter ref="C82:K224"/>
  <mergeCells count="10">
    <mergeCell ref="E75:H75"/>
    <mergeCell ref="G1:H1"/>
    <mergeCell ref="E45:H45"/>
    <mergeCell ref="E47:H47"/>
    <mergeCell ref="L2:V2"/>
    <mergeCell ref="E7:H7"/>
    <mergeCell ref="E9:H9"/>
    <mergeCell ref="E24:H24"/>
    <mergeCell ref="J51:J52"/>
    <mergeCell ref="E73:H73"/>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R10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09"/>
      <c r="C1" s="109"/>
      <c r="D1" s="110" t="s">
        <v>865</v>
      </c>
      <c r="E1" s="109"/>
      <c r="F1" s="111" t="s">
        <v>953</v>
      </c>
      <c r="G1" s="363" t="s">
        <v>954</v>
      </c>
      <c r="H1" s="363"/>
      <c r="I1" s="112"/>
      <c r="J1" s="111" t="s">
        <v>955</v>
      </c>
      <c r="K1" s="110" t="s">
        <v>956</v>
      </c>
      <c r="L1" s="111" t="s">
        <v>957</v>
      </c>
      <c r="M1" s="111"/>
      <c r="N1" s="111"/>
      <c r="O1" s="111"/>
      <c r="P1" s="111"/>
      <c r="Q1" s="111"/>
      <c r="R1" s="111"/>
      <c r="S1" s="111"/>
      <c r="T1" s="111"/>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75" customHeight="1">
      <c r="L2" s="352"/>
      <c r="M2" s="352"/>
      <c r="N2" s="352"/>
      <c r="O2" s="352"/>
      <c r="P2" s="352"/>
      <c r="Q2" s="352"/>
      <c r="R2" s="352"/>
      <c r="S2" s="352"/>
      <c r="T2" s="352"/>
      <c r="U2" s="352"/>
      <c r="V2" s="352"/>
      <c r="AT2" s="22" t="s">
        <v>952</v>
      </c>
    </row>
    <row r="3" spans="2:46" ht="6.75" customHeight="1">
      <c r="B3" s="23"/>
      <c r="C3" s="24"/>
      <c r="D3" s="24"/>
      <c r="E3" s="24"/>
      <c r="F3" s="24"/>
      <c r="G3" s="24"/>
      <c r="H3" s="24"/>
      <c r="I3" s="113"/>
      <c r="J3" s="24"/>
      <c r="K3" s="25"/>
      <c r="AT3" s="22" t="s">
        <v>946</v>
      </c>
    </row>
    <row r="4" spans="2:46" ht="36.75" customHeight="1">
      <c r="B4" s="26"/>
      <c r="C4" s="27"/>
      <c r="D4" s="28" t="s">
        <v>958</v>
      </c>
      <c r="E4" s="27"/>
      <c r="F4" s="27"/>
      <c r="G4" s="27"/>
      <c r="H4" s="27"/>
      <c r="I4" s="114"/>
      <c r="J4" s="27"/>
      <c r="K4" s="29"/>
      <c r="M4" s="30" t="s">
        <v>876</v>
      </c>
      <c r="AT4" s="22" t="s">
        <v>870</v>
      </c>
    </row>
    <row r="5" spans="2:11" ht="6.75" customHeight="1">
      <c r="B5" s="26"/>
      <c r="C5" s="27"/>
      <c r="D5" s="27"/>
      <c r="E5" s="27"/>
      <c r="F5" s="27"/>
      <c r="G5" s="27"/>
      <c r="H5" s="27"/>
      <c r="I5" s="114"/>
      <c r="J5" s="27"/>
      <c r="K5" s="29"/>
    </row>
    <row r="6" spans="2:11" ht="15">
      <c r="B6" s="26"/>
      <c r="C6" s="27"/>
      <c r="D6" s="35" t="s">
        <v>882</v>
      </c>
      <c r="E6" s="27"/>
      <c r="F6" s="27"/>
      <c r="G6" s="27"/>
      <c r="H6" s="27"/>
      <c r="I6" s="114"/>
      <c r="J6" s="27"/>
      <c r="K6" s="29"/>
    </row>
    <row r="7" spans="2:11" ht="16.5" customHeight="1">
      <c r="B7" s="26"/>
      <c r="C7" s="27"/>
      <c r="D7" s="27"/>
      <c r="E7" s="355" t="str">
        <f>'Rekapitulace stavby'!K6</f>
        <v>Cafourkova - Praha 8</v>
      </c>
      <c r="F7" s="356"/>
      <c r="G7" s="356"/>
      <c r="H7" s="356"/>
      <c r="I7" s="114"/>
      <c r="J7" s="27"/>
      <c r="K7" s="29"/>
    </row>
    <row r="8" spans="2:11" s="1" customFormat="1" ht="15">
      <c r="B8" s="39"/>
      <c r="C8" s="40"/>
      <c r="D8" s="35" t="s">
        <v>959</v>
      </c>
      <c r="E8" s="40"/>
      <c r="F8" s="40"/>
      <c r="G8" s="40"/>
      <c r="H8" s="40"/>
      <c r="I8" s="115"/>
      <c r="J8" s="40"/>
      <c r="K8" s="43"/>
    </row>
    <row r="9" spans="2:11" s="1" customFormat="1" ht="36.75" customHeight="1">
      <c r="B9" s="39"/>
      <c r="C9" s="40"/>
      <c r="D9" s="40"/>
      <c r="E9" s="357" t="s">
        <v>179</v>
      </c>
      <c r="F9" s="358"/>
      <c r="G9" s="358"/>
      <c r="H9" s="358"/>
      <c r="I9" s="115"/>
      <c r="J9" s="40"/>
      <c r="K9" s="43"/>
    </row>
    <row r="10" spans="2:11" s="1" customFormat="1" ht="13.5">
      <c r="B10" s="39"/>
      <c r="C10" s="40"/>
      <c r="D10" s="40"/>
      <c r="E10" s="40"/>
      <c r="F10" s="40"/>
      <c r="G10" s="40"/>
      <c r="H10" s="40"/>
      <c r="I10" s="115"/>
      <c r="J10" s="40"/>
      <c r="K10" s="43"/>
    </row>
    <row r="11" spans="2:11" s="1" customFormat="1" ht="14.25" customHeight="1">
      <c r="B11" s="39"/>
      <c r="C11" s="40"/>
      <c r="D11" s="35" t="s">
        <v>884</v>
      </c>
      <c r="E11" s="40"/>
      <c r="F11" s="33" t="s">
        <v>885</v>
      </c>
      <c r="G11" s="40"/>
      <c r="H11" s="40"/>
      <c r="I11" s="116" t="s">
        <v>886</v>
      </c>
      <c r="J11" s="33" t="s">
        <v>885</v>
      </c>
      <c r="K11" s="43"/>
    </row>
    <row r="12" spans="2:11" s="1" customFormat="1" ht="14.25" customHeight="1">
      <c r="B12" s="39"/>
      <c r="C12" s="40"/>
      <c r="D12" s="35" t="s">
        <v>887</v>
      </c>
      <c r="E12" s="40"/>
      <c r="F12" s="33" t="s">
        <v>888</v>
      </c>
      <c r="G12" s="40"/>
      <c r="H12" s="40"/>
      <c r="I12" s="116" t="s">
        <v>889</v>
      </c>
      <c r="J12" s="117" t="str">
        <f>'Rekapitulace stavby'!AN8</f>
        <v>16. 11. 2017</v>
      </c>
      <c r="K12" s="43"/>
    </row>
    <row r="13" spans="2:11" s="1" customFormat="1" ht="10.5" customHeight="1">
      <c r="B13" s="39"/>
      <c r="C13" s="40"/>
      <c r="D13" s="40"/>
      <c r="E13" s="40"/>
      <c r="F13" s="40"/>
      <c r="G13" s="40"/>
      <c r="H13" s="40"/>
      <c r="I13" s="115"/>
      <c r="J13" s="40"/>
      <c r="K13" s="43"/>
    </row>
    <row r="14" spans="2:11" s="1" customFormat="1" ht="14.25" customHeight="1">
      <c r="B14" s="39"/>
      <c r="C14" s="40"/>
      <c r="D14" s="35" t="s">
        <v>891</v>
      </c>
      <c r="E14" s="40"/>
      <c r="F14" s="40"/>
      <c r="G14" s="40"/>
      <c r="H14" s="40"/>
      <c r="I14" s="116" t="s">
        <v>892</v>
      </c>
      <c r="J14" s="33" t="s">
        <v>885</v>
      </c>
      <c r="K14" s="43"/>
    </row>
    <row r="15" spans="2:11" s="1" customFormat="1" ht="18" customHeight="1">
      <c r="B15" s="39"/>
      <c r="C15" s="40"/>
      <c r="D15" s="40"/>
      <c r="E15" s="33" t="s">
        <v>893</v>
      </c>
      <c r="F15" s="40"/>
      <c r="G15" s="40"/>
      <c r="H15" s="40"/>
      <c r="I15" s="116" t="s">
        <v>894</v>
      </c>
      <c r="J15" s="33" t="s">
        <v>885</v>
      </c>
      <c r="K15" s="43"/>
    </row>
    <row r="16" spans="2:11" s="1" customFormat="1" ht="6.75" customHeight="1">
      <c r="B16" s="39"/>
      <c r="C16" s="40"/>
      <c r="D16" s="40"/>
      <c r="E16" s="40"/>
      <c r="F16" s="40"/>
      <c r="G16" s="40"/>
      <c r="H16" s="40"/>
      <c r="I16" s="115"/>
      <c r="J16" s="40"/>
      <c r="K16" s="43"/>
    </row>
    <row r="17" spans="2:11" s="1" customFormat="1" ht="14.25" customHeight="1">
      <c r="B17" s="39"/>
      <c r="C17" s="40"/>
      <c r="D17" s="35" t="s">
        <v>895</v>
      </c>
      <c r="E17" s="40"/>
      <c r="F17" s="40"/>
      <c r="G17" s="40"/>
      <c r="H17" s="40"/>
      <c r="I17" s="116" t="s">
        <v>892</v>
      </c>
      <c r="J17" s="33">
        <f>IF('Rekapitulace stavby'!AN13="Vyplň údaj","",IF('Rekapitulace stavby'!AN13="","",'Rekapitulace stavby'!AN13))</f>
      </c>
      <c r="K17" s="43"/>
    </row>
    <row r="18" spans="2:11" s="1" customFormat="1" ht="18" customHeight="1">
      <c r="B18" s="39"/>
      <c r="C18" s="40"/>
      <c r="D18" s="40"/>
      <c r="E18" s="33">
        <f>IF('Rekapitulace stavby'!E14="Vyplň údaj","",IF('Rekapitulace stavby'!E14="","",'Rekapitulace stavby'!E14))</f>
      </c>
      <c r="F18" s="40"/>
      <c r="G18" s="40"/>
      <c r="H18" s="40"/>
      <c r="I18" s="116" t="s">
        <v>894</v>
      </c>
      <c r="J18" s="33">
        <f>IF('Rekapitulace stavby'!AN14="Vyplň údaj","",IF('Rekapitulace stavby'!AN14="","",'Rekapitulace stavby'!AN14))</f>
      </c>
      <c r="K18" s="43"/>
    </row>
    <row r="19" spans="2:11" s="1" customFormat="1" ht="6.75" customHeight="1">
      <c r="B19" s="39"/>
      <c r="C19" s="40"/>
      <c r="D19" s="40"/>
      <c r="E19" s="40"/>
      <c r="F19" s="40"/>
      <c r="G19" s="40"/>
      <c r="H19" s="40"/>
      <c r="I19" s="115"/>
      <c r="J19" s="40"/>
      <c r="K19" s="43"/>
    </row>
    <row r="20" spans="2:11" s="1" customFormat="1" ht="14.25" customHeight="1">
      <c r="B20" s="39"/>
      <c r="C20" s="40"/>
      <c r="D20" s="35" t="s">
        <v>897</v>
      </c>
      <c r="E20" s="40"/>
      <c r="F20" s="40"/>
      <c r="G20" s="40"/>
      <c r="H20" s="40"/>
      <c r="I20" s="116" t="s">
        <v>892</v>
      </c>
      <c r="J20" s="33">
        <f>IF('Rekapitulace stavby'!AN16="","",'Rekapitulace stavby'!AN16)</f>
      </c>
      <c r="K20" s="43"/>
    </row>
    <row r="21" spans="2:11" s="1" customFormat="1" ht="18" customHeight="1">
      <c r="B21" s="39"/>
      <c r="C21" s="40"/>
      <c r="D21" s="40"/>
      <c r="E21" s="33" t="str">
        <f>IF('Rekapitulace stavby'!E17="","",'Rekapitulace stavby'!E17)</f>
        <v> </v>
      </c>
      <c r="F21" s="40"/>
      <c r="G21" s="40"/>
      <c r="H21" s="40"/>
      <c r="I21" s="116" t="s">
        <v>894</v>
      </c>
      <c r="J21" s="33">
        <f>IF('Rekapitulace stavby'!AN17="","",'Rekapitulace stavby'!AN17)</f>
      </c>
      <c r="K21" s="43"/>
    </row>
    <row r="22" spans="2:11" s="1" customFormat="1" ht="6.75" customHeight="1">
      <c r="B22" s="39"/>
      <c r="C22" s="40"/>
      <c r="D22" s="40"/>
      <c r="E22" s="40"/>
      <c r="F22" s="40"/>
      <c r="G22" s="40"/>
      <c r="H22" s="40"/>
      <c r="I22" s="115"/>
      <c r="J22" s="40"/>
      <c r="K22" s="43"/>
    </row>
    <row r="23" spans="2:11" s="1" customFormat="1" ht="14.25" customHeight="1">
      <c r="B23" s="39"/>
      <c r="C23" s="40"/>
      <c r="D23" s="35" t="s">
        <v>900</v>
      </c>
      <c r="E23" s="40"/>
      <c r="F23" s="40"/>
      <c r="G23" s="40"/>
      <c r="H23" s="40"/>
      <c r="I23" s="115"/>
      <c r="J23" s="40"/>
      <c r="K23" s="43"/>
    </row>
    <row r="24" spans="2:11" s="6" customFormat="1" ht="16.5" customHeight="1">
      <c r="B24" s="118"/>
      <c r="C24" s="119"/>
      <c r="D24" s="119"/>
      <c r="E24" s="327" t="s">
        <v>885</v>
      </c>
      <c r="F24" s="327"/>
      <c r="G24" s="327"/>
      <c r="H24" s="327"/>
      <c r="I24" s="120"/>
      <c r="J24" s="119"/>
      <c r="K24" s="121"/>
    </row>
    <row r="25" spans="2:11" s="1" customFormat="1" ht="6.75" customHeight="1">
      <c r="B25" s="39"/>
      <c r="C25" s="40"/>
      <c r="D25" s="40"/>
      <c r="E25" s="40"/>
      <c r="F25" s="40"/>
      <c r="G25" s="40"/>
      <c r="H25" s="40"/>
      <c r="I25" s="115"/>
      <c r="J25" s="40"/>
      <c r="K25" s="43"/>
    </row>
    <row r="26" spans="2:11" s="1" customFormat="1" ht="6.75" customHeight="1">
      <c r="B26" s="39"/>
      <c r="C26" s="40"/>
      <c r="D26" s="82"/>
      <c r="E26" s="82"/>
      <c r="F26" s="82"/>
      <c r="G26" s="82"/>
      <c r="H26" s="82"/>
      <c r="I26" s="122"/>
      <c r="J26" s="82"/>
      <c r="K26" s="123"/>
    </row>
    <row r="27" spans="2:11" s="1" customFormat="1" ht="24.75" customHeight="1">
      <c r="B27" s="39"/>
      <c r="C27" s="40"/>
      <c r="D27" s="124" t="s">
        <v>902</v>
      </c>
      <c r="E27" s="40"/>
      <c r="F27" s="40"/>
      <c r="G27" s="40"/>
      <c r="H27" s="40"/>
      <c r="I27" s="115"/>
      <c r="J27" s="125">
        <f>ROUND(J82,2)</f>
        <v>0</v>
      </c>
      <c r="K27" s="43"/>
    </row>
    <row r="28" spans="2:11" s="1" customFormat="1" ht="6.75" customHeight="1">
      <c r="B28" s="39"/>
      <c r="C28" s="40"/>
      <c r="D28" s="82"/>
      <c r="E28" s="82"/>
      <c r="F28" s="82"/>
      <c r="G28" s="82"/>
      <c r="H28" s="82"/>
      <c r="I28" s="122"/>
      <c r="J28" s="82"/>
      <c r="K28" s="123"/>
    </row>
    <row r="29" spans="2:11" s="1" customFormat="1" ht="14.25" customHeight="1">
      <c r="B29" s="39"/>
      <c r="C29" s="40"/>
      <c r="D29" s="40"/>
      <c r="E29" s="40"/>
      <c r="F29" s="44" t="s">
        <v>904</v>
      </c>
      <c r="G29" s="40"/>
      <c r="H29" s="40"/>
      <c r="I29" s="126" t="s">
        <v>903</v>
      </c>
      <c r="J29" s="44" t="s">
        <v>905</v>
      </c>
      <c r="K29" s="43"/>
    </row>
    <row r="30" spans="2:11" s="1" customFormat="1" ht="14.25" customHeight="1">
      <c r="B30" s="39"/>
      <c r="C30" s="40"/>
      <c r="D30" s="47" t="s">
        <v>906</v>
      </c>
      <c r="E30" s="47" t="s">
        <v>907</v>
      </c>
      <c r="F30" s="127">
        <f>ROUND(SUM(BE82:BE102),2)</f>
        <v>0</v>
      </c>
      <c r="G30" s="40"/>
      <c r="H30" s="40"/>
      <c r="I30" s="128">
        <v>0.21</v>
      </c>
      <c r="J30" s="127">
        <f>ROUND(ROUND((SUM(BE82:BE102)),2)*I30,2)</f>
        <v>0</v>
      </c>
      <c r="K30" s="43"/>
    </row>
    <row r="31" spans="2:11" s="1" customFormat="1" ht="14.25" customHeight="1">
      <c r="B31" s="39"/>
      <c r="C31" s="40"/>
      <c r="D31" s="40"/>
      <c r="E31" s="47" t="s">
        <v>908</v>
      </c>
      <c r="F31" s="127">
        <f>ROUND(SUM(BF82:BF102),2)</f>
        <v>0</v>
      </c>
      <c r="G31" s="40"/>
      <c r="H31" s="40"/>
      <c r="I31" s="128">
        <v>0.15</v>
      </c>
      <c r="J31" s="127">
        <f>ROUND(ROUND((SUM(BF82:BF102)),2)*I31,2)</f>
        <v>0</v>
      </c>
      <c r="K31" s="43"/>
    </row>
    <row r="32" spans="2:11" s="1" customFormat="1" ht="14.25" customHeight="1" hidden="1">
      <c r="B32" s="39"/>
      <c r="C32" s="40"/>
      <c r="D32" s="40"/>
      <c r="E32" s="47" t="s">
        <v>909</v>
      </c>
      <c r="F32" s="127">
        <f>ROUND(SUM(BG82:BG102),2)</f>
        <v>0</v>
      </c>
      <c r="G32" s="40"/>
      <c r="H32" s="40"/>
      <c r="I32" s="128">
        <v>0.21</v>
      </c>
      <c r="J32" s="127">
        <v>0</v>
      </c>
      <c r="K32" s="43"/>
    </row>
    <row r="33" spans="2:11" s="1" customFormat="1" ht="14.25" customHeight="1" hidden="1">
      <c r="B33" s="39"/>
      <c r="C33" s="40"/>
      <c r="D33" s="40"/>
      <c r="E33" s="47" t="s">
        <v>910</v>
      </c>
      <c r="F33" s="127">
        <f>ROUND(SUM(BH82:BH102),2)</f>
        <v>0</v>
      </c>
      <c r="G33" s="40"/>
      <c r="H33" s="40"/>
      <c r="I33" s="128">
        <v>0.15</v>
      </c>
      <c r="J33" s="127">
        <v>0</v>
      </c>
      <c r="K33" s="43"/>
    </row>
    <row r="34" spans="2:11" s="1" customFormat="1" ht="14.25" customHeight="1" hidden="1">
      <c r="B34" s="39"/>
      <c r="C34" s="40"/>
      <c r="D34" s="40"/>
      <c r="E34" s="47" t="s">
        <v>911</v>
      </c>
      <c r="F34" s="127">
        <f>ROUND(SUM(BI82:BI102),2)</f>
        <v>0</v>
      </c>
      <c r="G34" s="40"/>
      <c r="H34" s="40"/>
      <c r="I34" s="128">
        <v>0</v>
      </c>
      <c r="J34" s="127">
        <v>0</v>
      </c>
      <c r="K34" s="43"/>
    </row>
    <row r="35" spans="2:11" s="1" customFormat="1" ht="6.75" customHeight="1">
      <c r="B35" s="39"/>
      <c r="C35" s="40"/>
      <c r="D35" s="40"/>
      <c r="E35" s="40"/>
      <c r="F35" s="40"/>
      <c r="G35" s="40"/>
      <c r="H35" s="40"/>
      <c r="I35" s="115"/>
      <c r="J35" s="40"/>
      <c r="K35" s="43"/>
    </row>
    <row r="36" spans="2:11" s="1" customFormat="1" ht="24.75" customHeight="1">
      <c r="B36" s="39"/>
      <c r="C36" s="49"/>
      <c r="D36" s="50" t="s">
        <v>912</v>
      </c>
      <c r="E36" s="51"/>
      <c r="F36" s="51"/>
      <c r="G36" s="129" t="s">
        <v>913</v>
      </c>
      <c r="H36" s="52" t="s">
        <v>914</v>
      </c>
      <c r="I36" s="130"/>
      <c r="J36" s="131">
        <f>SUM(J27:J34)</f>
        <v>0</v>
      </c>
      <c r="K36" s="132"/>
    </row>
    <row r="37" spans="2:11" s="1" customFormat="1" ht="14.25" customHeight="1">
      <c r="B37" s="54"/>
      <c r="C37" s="55"/>
      <c r="D37" s="55"/>
      <c r="E37" s="55"/>
      <c r="F37" s="55"/>
      <c r="G37" s="55"/>
      <c r="H37" s="55"/>
      <c r="I37" s="133"/>
      <c r="J37" s="55"/>
      <c r="K37" s="56"/>
    </row>
    <row r="41" spans="2:11" s="1" customFormat="1" ht="6.75" customHeight="1">
      <c r="B41" s="134"/>
      <c r="C41" s="135"/>
      <c r="D41" s="135"/>
      <c r="E41" s="135"/>
      <c r="F41" s="135"/>
      <c r="G41" s="135"/>
      <c r="H41" s="135"/>
      <c r="I41" s="136"/>
      <c r="J41" s="135"/>
      <c r="K41" s="137"/>
    </row>
    <row r="42" spans="2:11" s="1" customFormat="1" ht="36.75" customHeight="1">
      <c r="B42" s="39"/>
      <c r="C42" s="28" t="s">
        <v>961</v>
      </c>
      <c r="D42" s="40"/>
      <c r="E42" s="40"/>
      <c r="F42" s="40"/>
      <c r="G42" s="40"/>
      <c r="H42" s="40"/>
      <c r="I42" s="115"/>
      <c r="J42" s="40"/>
      <c r="K42" s="43"/>
    </row>
    <row r="43" spans="2:11" s="1" customFormat="1" ht="6.75" customHeight="1">
      <c r="B43" s="39"/>
      <c r="C43" s="40"/>
      <c r="D43" s="40"/>
      <c r="E43" s="40"/>
      <c r="F43" s="40"/>
      <c r="G43" s="40"/>
      <c r="H43" s="40"/>
      <c r="I43" s="115"/>
      <c r="J43" s="40"/>
      <c r="K43" s="43"/>
    </row>
    <row r="44" spans="2:11" s="1" customFormat="1" ht="14.25" customHeight="1">
      <c r="B44" s="39"/>
      <c r="C44" s="35" t="s">
        <v>882</v>
      </c>
      <c r="D44" s="40"/>
      <c r="E44" s="40"/>
      <c r="F44" s="40"/>
      <c r="G44" s="40"/>
      <c r="H44" s="40"/>
      <c r="I44" s="115"/>
      <c r="J44" s="40"/>
      <c r="K44" s="43"/>
    </row>
    <row r="45" spans="2:11" s="1" customFormat="1" ht="16.5" customHeight="1">
      <c r="B45" s="39"/>
      <c r="C45" s="40"/>
      <c r="D45" s="40"/>
      <c r="E45" s="355" t="str">
        <f>E7</f>
        <v>Cafourkova - Praha 8</v>
      </c>
      <c r="F45" s="356"/>
      <c r="G45" s="356"/>
      <c r="H45" s="356"/>
      <c r="I45" s="115"/>
      <c r="J45" s="40"/>
      <c r="K45" s="43"/>
    </row>
    <row r="46" spans="2:11" s="1" customFormat="1" ht="14.25" customHeight="1">
      <c r="B46" s="39"/>
      <c r="C46" s="35" t="s">
        <v>959</v>
      </c>
      <c r="D46" s="40"/>
      <c r="E46" s="40"/>
      <c r="F46" s="40"/>
      <c r="G46" s="40"/>
      <c r="H46" s="40"/>
      <c r="I46" s="115"/>
      <c r="J46" s="40"/>
      <c r="K46" s="43"/>
    </row>
    <row r="47" spans="2:11" s="1" customFormat="1" ht="17.25" customHeight="1">
      <c r="B47" s="39"/>
      <c r="C47" s="40"/>
      <c r="D47" s="40"/>
      <c r="E47" s="357" t="str">
        <f>E9</f>
        <v>VRN - Vedlejší rozpočtové náklady</v>
      </c>
      <c r="F47" s="358"/>
      <c r="G47" s="358"/>
      <c r="H47" s="358"/>
      <c r="I47" s="115"/>
      <c r="J47" s="40"/>
      <c r="K47" s="43"/>
    </row>
    <row r="48" spans="2:11" s="1" customFormat="1" ht="6.75" customHeight="1">
      <c r="B48" s="39"/>
      <c r="C48" s="40"/>
      <c r="D48" s="40"/>
      <c r="E48" s="40"/>
      <c r="F48" s="40"/>
      <c r="G48" s="40"/>
      <c r="H48" s="40"/>
      <c r="I48" s="115"/>
      <c r="J48" s="40"/>
      <c r="K48" s="43"/>
    </row>
    <row r="49" spans="2:11" s="1" customFormat="1" ht="18" customHeight="1">
      <c r="B49" s="39"/>
      <c r="C49" s="35" t="s">
        <v>887</v>
      </c>
      <c r="D49" s="40"/>
      <c r="E49" s="40"/>
      <c r="F49" s="33" t="str">
        <f>F12</f>
        <v>Praha 8, Bohnice</v>
      </c>
      <c r="G49" s="40"/>
      <c r="H49" s="40"/>
      <c r="I49" s="116" t="s">
        <v>889</v>
      </c>
      <c r="J49" s="117" t="str">
        <f>IF(J12="","",J12)</f>
        <v>16. 11. 2017</v>
      </c>
      <c r="K49" s="43"/>
    </row>
    <row r="50" spans="2:11" s="1" customFormat="1" ht="6.75" customHeight="1">
      <c r="B50" s="39"/>
      <c r="C50" s="40"/>
      <c r="D50" s="40"/>
      <c r="E50" s="40"/>
      <c r="F50" s="40"/>
      <c r="G50" s="40"/>
      <c r="H50" s="40"/>
      <c r="I50" s="115"/>
      <c r="J50" s="40"/>
      <c r="K50" s="43"/>
    </row>
    <row r="51" spans="2:11" s="1" customFormat="1" ht="15">
      <c r="B51" s="39"/>
      <c r="C51" s="35" t="s">
        <v>891</v>
      </c>
      <c r="D51" s="40"/>
      <c r="E51" s="40"/>
      <c r="F51" s="33" t="str">
        <f>E15</f>
        <v>TSK Praha  a.s.</v>
      </c>
      <c r="G51" s="40"/>
      <c r="H51" s="40"/>
      <c r="I51" s="116" t="s">
        <v>897</v>
      </c>
      <c r="J51" s="327" t="str">
        <f>E21</f>
        <v> </v>
      </c>
      <c r="K51" s="43"/>
    </row>
    <row r="52" spans="2:11" s="1" customFormat="1" ht="14.25" customHeight="1">
      <c r="B52" s="39"/>
      <c r="C52" s="35" t="s">
        <v>895</v>
      </c>
      <c r="D52" s="40"/>
      <c r="E52" s="40"/>
      <c r="F52" s="33">
        <f>IF(E18="","",E18)</f>
      </c>
      <c r="G52" s="40"/>
      <c r="H52" s="40"/>
      <c r="I52" s="115"/>
      <c r="J52" s="359"/>
      <c r="K52" s="43"/>
    </row>
    <row r="53" spans="2:11" s="1" customFormat="1" ht="9.75" customHeight="1">
      <c r="B53" s="39"/>
      <c r="C53" s="40"/>
      <c r="D53" s="40"/>
      <c r="E53" s="40"/>
      <c r="F53" s="40"/>
      <c r="G53" s="40"/>
      <c r="H53" s="40"/>
      <c r="I53" s="115"/>
      <c r="J53" s="40"/>
      <c r="K53" s="43"/>
    </row>
    <row r="54" spans="2:11" s="1" customFormat="1" ht="29.25" customHeight="1">
      <c r="B54" s="39"/>
      <c r="C54" s="138" t="s">
        <v>962</v>
      </c>
      <c r="D54" s="49"/>
      <c r="E54" s="49"/>
      <c r="F54" s="49"/>
      <c r="G54" s="49"/>
      <c r="H54" s="49"/>
      <c r="I54" s="139"/>
      <c r="J54" s="140" t="s">
        <v>963</v>
      </c>
      <c r="K54" s="53"/>
    </row>
    <row r="55" spans="2:11" s="1" customFormat="1" ht="9.75" customHeight="1">
      <c r="B55" s="39"/>
      <c r="C55" s="40"/>
      <c r="D55" s="40"/>
      <c r="E55" s="40"/>
      <c r="F55" s="40"/>
      <c r="G55" s="40"/>
      <c r="H55" s="40"/>
      <c r="I55" s="115"/>
      <c r="J55" s="40"/>
      <c r="K55" s="43"/>
    </row>
    <row r="56" spans="2:47" s="1" customFormat="1" ht="29.25" customHeight="1">
      <c r="B56" s="39"/>
      <c r="C56" s="141" t="s">
        <v>964</v>
      </c>
      <c r="D56" s="40"/>
      <c r="E56" s="40"/>
      <c r="F56" s="40"/>
      <c r="G56" s="40"/>
      <c r="H56" s="40"/>
      <c r="I56" s="115"/>
      <c r="J56" s="125">
        <f>J82</f>
        <v>0</v>
      </c>
      <c r="K56" s="43"/>
      <c r="AU56" s="22" t="s">
        <v>965</v>
      </c>
    </row>
    <row r="57" spans="2:11" s="7" customFormat="1" ht="24.75" customHeight="1">
      <c r="B57" s="142"/>
      <c r="C57" s="143"/>
      <c r="D57" s="144" t="s">
        <v>179</v>
      </c>
      <c r="E57" s="145"/>
      <c r="F57" s="145"/>
      <c r="G57" s="145"/>
      <c r="H57" s="145"/>
      <c r="I57" s="146"/>
      <c r="J57" s="147">
        <f>J83</f>
        <v>0</v>
      </c>
      <c r="K57" s="148"/>
    </row>
    <row r="58" spans="2:11" s="8" customFormat="1" ht="19.5" customHeight="1">
      <c r="B58" s="149"/>
      <c r="C58" s="150"/>
      <c r="D58" s="151" t="s">
        <v>180</v>
      </c>
      <c r="E58" s="152"/>
      <c r="F58" s="152"/>
      <c r="G58" s="152"/>
      <c r="H58" s="152"/>
      <c r="I58" s="153"/>
      <c r="J58" s="154">
        <f>J84</f>
        <v>0</v>
      </c>
      <c r="K58" s="155"/>
    </row>
    <row r="59" spans="2:11" s="8" customFormat="1" ht="19.5" customHeight="1">
      <c r="B59" s="149"/>
      <c r="C59" s="150"/>
      <c r="D59" s="151" t="s">
        <v>181</v>
      </c>
      <c r="E59" s="152"/>
      <c r="F59" s="152"/>
      <c r="G59" s="152"/>
      <c r="H59" s="152"/>
      <c r="I59" s="153"/>
      <c r="J59" s="154">
        <f>J93</f>
        <v>0</v>
      </c>
      <c r="K59" s="155"/>
    </row>
    <row r="60" spans="2:11" s="8" customFormat="1" ht="19.5" customHeight="1">
      <c r="B60" s="149"/>
      <c r="C60" s="150"/>
      <c r="D60" s="151" t="s">
        <v>182</v>
      </c>
      <c r="E60" s="152"/>
      <c r="F60" s="152"/>
      <c r="G60" s="152"/>
      <c r="H60" s="152"/>
      <c r="I60" s="153"/>
      <c r="J60" s="154">
        <f>J96</f>
        <v>0</v>
      </c>
      <c r="K60" s="155"/>
    </row>
    <row r="61" spans="2:11" s="8" customFormat="1" ht="19.5" customHeight="1">
      <c r="B61" s="149"/>
      <c r="C61" s="150"/>
      <c r="D61" s="151" t="s">
        <v>183</v>
      </c>
      <c r="E61" s="152"/>
      <c r="F61" s="152"/>
      <c r="G61" s="152"/>
      <c r="H61" s="152"/>
      <c r="I61" s="153"/>
      <c r="J61" s="154">
        <f>J98</f>
        <v>0</v>
      </c>
      <c r="K61" s="155"/>
    </row>
    <row r="62" spans="2:11" s="8" customFormat="1" ht="19.5" customHeight="1">
      <c r="B62" s="149"/>
      <c r="C62" s="150"/>
      <c r="D62" s="151" t="s">
        <v>184</v>
      </c>
      <c r="E62" s="152"/>
      <c r="F62" s="152"/>
      <c r="G62" s="152"/>
      <c r="H62" s="152"/>
      <c r="I62" s="153"/>
      <c r="J62" s="154">
        <f>J100</f>
        <v>0</v>
      </c>
      <c r="K62" s="155"/>
    </row>
    <row r="63" spans="2:11" s="1" customFormat="1" ht="21.75" customHeight="1">
      <c r="B63" s="39"/>
      <c r="C63" s="40"/>
      <c r="D63" s="40"/>
      <c r="E63" s="40"/>
      <c r="F63" s="40"/>
      <c r="G63" s="40"/>
      <c r="H63" s="40"/>
      <c r="I63" s="115"/>
      <c r="J63" s="40"/>
      <c r="K63" s="43"/>
    </row>
    <row r="64" spans="2:11" s="1" customFormat="1" ht="6.75" customHeight="1">
      <c r="B64" s="54"/>
      <c r="C64" s="55"/>
      <c r="D64" s="55"/>
      <c r="E64" s="55"/>
      <c r="F64" s="55"/>
      <c r="G64" s="55"/>
      <c r="H64" s="55"/>
      <c r="I64" s="133"/>
      <c r="J64" s="55"/>
      <c r="K64" s="56"/>
    </row>
    <row r="68" spans="2:12" s="1" customFormat="1" ht="6.75" customHeight="1">
      <c r="B68" s="57"/>
      <c r="C68" s="58"/>
      <c r="D68" s="58"/>
      <c r="E68" s="58"/>
      <c r="F68" s="58"/>
      <c r="G68" s="58"/>
      <c r="H68" s="58"/>
      <c r="I68" s="136"/>
      <c r="J68" s="58"/>
      <c r="K68" s="58"/>
      <c r="L68" s="59"/>
    </row>
    <row r="69" spans="2:12" s="1" customFormat="1" ht="36.75" customHeight="1">
      <c r="B69" s="39"/>
      <c r="C69" s="60" t="s">
        <v>975</v>
      </c>
      <c r="D69" s="61"/>
      <c r="E69" s="61"/>
      <c r="F69" s="61"/>
      <c r="G69" s="61"/>
      <c r="H69" s="61"/>
      <c r="I69" s="156"/>
      <c r="J69" s="61"/>
      <c r="K69" s="61"/>
      <c r="L69" s="59"/>
    </row>
    <row r="70" spans="2:12" s="1" customFormat="1" ht="6.75" customHeight="1">
      <c r="B70" s="39"/>
      <c r="C70" s="61"/>
      <c r="D70" s="61"/>
      <c r="E70" s="61"/>
      <c r="F70" s="61"/>
      <c r="G70" s="61"/>
      <c r="H70" s="61"/>
      <c r="I70" s="156"/>
      <c r="J70" s="61"/>
      <c r="K70" s="61"/>
      <c r="L70" s="59"/>
    </row>
    <row r="71" spans="2:12" s="1" customFormat="1" ht="14.25" customHeight="1">
      <c r="B71" s="39"/>
      <c r="C71" s="63" t="s">
        <v>882</v>
      </c>
      <c r="D71" s="61"/>
      <c r="E71" s="61"/>
      <c r="F71" s="61"/>
      <c r="G71" s="61"/>
      <c r="H71" s="61"/>
      <c r="I71" s="156"/>
      <c r="J71" s="61"/>
      <c r="K71" s="61"/>
      <c r="L71" s="59"/>
    </row>
    <row r="72" spans="2:12" s="1" customFormat="1" ht="16.5" customHeight="1">
      <c r="B72" s="39"/>
      <c r="C72" s="61"/>
      <c r="D72" s="61"/>
      <c r="E72" s="360" t="str">
        <f>E7</f>
        <v>Cafourkova - Praha 8</v>
      </c>
      <c r="F72" s="361"/>
      <c r="G72" s="361"/>
      <c r="H72" s="361"/>
      <c r="I72" s="156"/>
      <c r="J72" s="61"/>
      <c r="K72" s="61"/>
      <c r="L72" s="59"/>
    </row>
    <row r="73" spans="2:12" s="1" customFormat="1" ht="14.25" customHeight="1">
      <c r="B73" s="39"/>
      <c r="C73" s="63" t="s">
        <v>959</v>
      </c>
      <c r="D73" s="61"/>
      <c r="E73" s="61"/>
      <c r="F73" s="61"/>
      <c r="G73" s="61"/>
      <c r="H73" s="61"/>
      <c r="I73" s="156"/>
      <c r="J73" s="61"/>
      <c r="K73" s="61"/>
      <c r="L73" s="59"/>
    </row>
    <row r="74" spans="2:12" s="1" customFormat="1" ht="17.25" customHeight="1">
      <c r="B74" s="39"/>
      <c r="C74" s="61"/>
      <c r="D74" s="61"/>
      <c r="E74" s="339" t="str">
        <f>E9</f>
        <v>VRN - Vedlejší rozpočtové náklady</v>
      </c>
      <c r="F74" s="362"/>
      <c r="G74" s="362"/>
      <c r="H74" s="362"/>
      <c r="I74" s="156"/>
      <c r="J74" s="61"/>
      <c r="K74" s="61"/>
      <c r="L74" s="59"/>
    </row>
    <row r="75" spans="2:12" s="1" customFormat="1" ht="6.75" customHeight="1">
      <c r="B75" s="39"/>
      <c r="C75" s="61"/>
      <c r="D75" s="61"/>
      <c r="E75" s="61"/>
      <c r="F75" s="61"/>
      <c r="G75" s="61"/>
      <c r="H75" s="61"/>
      <c r="I75" s="156"/>
      <c r="J75" s="61"/>
      <c r="K75" s="61"/>
      <c r="L75" s="59"/>
    </row>
    <row r="76" spans="2:12" s="1" customFormat="1" ht="18" customHeight="1">
      <c r="B76" s="39"/>
      <c r="C76" s="63" t="s">
        <v>887</v>
      </c>
      <c r="D76" s="61"/>
      <c r="E76" s="61"/>
      <c r="F76" s="157" t="str">
        <f>F12</f>
        <v>Praha 8, Bohnice</v>
      </c>
      <c r="G76" s="61"/>
      <c r="H76" s="61"/>
      <c r="I76" s="158" t="s">
        <v>889</v>
      </c>
      <c r="J76" s="71" t="str">
        <f>IF(J12="","",J12)</f>
        <v>16. 11. 2017</v>
      </c>
      <c r="K76" s="61"/>
      <c r="L76" s="59"/>
    </row>
    <row r="77" spans="2:12" s="1" customFormat="1" ht="6.75" customHeight="1">
      <c r="B77" s="39"/>
      <c r="C77" s="61"/>
      <c r="D77" s="61"/>
      <c r="E77" s="61"/>
      <c r="F77" s="61"/>
      <c r="G77" s="61"/>
      <c r="H77" s="61"/>
      <c r="I77" s="156"/>
      <c r="J77" s="61"/>
      <c r="K77" s="61"/>
      <c r="L77" s="59"/>
    </row>
    <row r="78" spans="2:12" s="1" customFormat="1" ht="15">
      <c r="B78" s="39"/>
      <c r="C78" s="63" t="s">
        <v>891</v>
      </c>
      <c r="D78" s="61"/>
      <c r="E78" s="61"/>
      <c r="F78" s="157" t="str">
        <f>E15</f>
        <v>TSK Praha  a.s.</v>
      </c>
      <c r="G78" s="61"/>
      <c r="H78" s="61"/>
      <c r="I78" s="158" t="s">
        <v>897</v>
      </c>
      <c r="J78" s="157" t="str">
        <f>E21</f>
        <v> </v>
      </c>
      <c r="K78" s="61"/>
      <c r="L78" s="59"/>
    </row>
    <row r="79" spans="2:12" s="1" customFormat="1" ht="14.25" customHeight="1">
      <c r="B79" s="39"/>
      <c r="C79" s="63" t="s">
        <v>895</v>
      </c>
      <c r="D79" s="61"/>
      <c r="E79" s="61"/>
      <c r="F79" s="157">
        <f>IF(E18="","",E18)</f>
      </c>
      <c r="G79" s="61"/>
      <c r="H79" s="61"/>
      <c r="I79" s="156"/>
      <c r="J79" s="61"/>
      <c r="K79" s="61"/>
      <c r="L79" s="59"/>
    </row>
    <row r="80" spans="2:12" s="1" customFormat="1" ht="9.75" customHeight="1">
      <c r="B80" s="39"/>
      <c r="C80" s="61"/>
      <c r="D80" s="61"/>
      <c r="E80" s="61"/>
      <c r="F80" s="61"/>
      <c r="G80" s="61"/>
      <c r="H80" s="61"/>
      <c r="I80" s="156"/>
      <c r="J80" s="61"/>
      <c r="K80" s="61"/>
      <c r="L80" s="59"/>
    </row>
    <row r="81" spans="2:20" s="9" customFormat="1" ht="29.25" customHeight="1">
      <c r="B81" s="159"/>
      <c r="C81" s="160" t="s">
        <v>976</v>
      </c>
      <c r="D81" s="161" t="s">
        <v>921</v>
      </c>
      <c r="E81" s="161" t="s">
        <v>917</v>
      </c>
      <c r="F81" s="161" t="s">
        <v>977</v>
      </c>
      <c r="G81" s="161" t="s">
        <v>978</v>
      </c>
      <c r="H81" s="161" t="s">
        <v>979</v>
      </c>
      <c r="I81" s="162" t="s">
        <v>980</v>
      </c>
      <c r="J81" s="161" t="s">
        <v>963</v>
      </c>
      <c r="K81" s="163" t="s">
        <v>981</v>
      </c>
      <c r="L81" s="164"/>
      <c r="M81" s="78" t="s">
        <v>982</v>
      </c>
      <c r="N81" s="79" t="s">
        <v>906</v>
      </c>
      <c r="O81" s="79" t="s">
        <v>983</v>
      </c>
      <c r="P81" s="79" t="s">
        <v>984</v>
      </c>
      <c r="Q81" s="79" t="s">
        <v>985</v>
      </c>
      <c r="R81" s="79" t="s">
        <v>986</v>
      </c>
      <c r="S81" s="79" t="s">
        <v>987</v>
      </c>
      <c r="T81" s="80" t="s">
        <v>988</v>
      </c>
    </row>
    <row r="82" spans="2:63" s="1" customFormat="1" ht="29.25" customHeight="1">
      <c r="B82" s="39"/>
      <c r="C82" s="84" t="s">
        <v>964</v>
      </c>
      <c r="D82" s="61"/>
      <c r="E82" s="61"/>
      <c r="F82" s="61"/>
      <c r="G82" s="61"/>
      <c r="H82" s="61"/>
      <c r="I82" s="156"/>
      <c r="J82" s="165">
        <f>BK82</f>
        <v>0</v>
      </c>
      <c r="K82" s="61"/>
      <c r="L82" s="59"/>
      <c r="M82" s="81"/>
      <c r="N82" s="82"/>
      <c r="O82" s="82"/>
      <c r="P82" s="166">
        <f>P83</f>
        <v>0</v>
      </c>
      <c r="Q82" s="82"/>
      <c r="R82" s="166">
        <f>R83</f>
        <v>0</v>
      </c>
      <c r="S82" s="82"/>
      <c r="T82" s="167">
        <f>T83</f>
        <v>0</v>
      </c>
      <c r="AT82" s="22" t="s">
        <v>935</v>
      </c>
      <c r="AU82" s="22" t="s">
        <v>965</v>
      </c>
      <c r="BK82" s="168">
        <f>BK83</f>
        <v>0</v>
      </c>
    </row>
    <row r="83" spans="2:63" s="10" customFormat="1" ht="36.75" customHeight="1">
      <c r="B83" s="169"/>
      <c r="C83" s="170"/>
      <c r="D83" s="171" t="s">
        <v>935</v>
      </c>
      <c r="E83" s="172" t="s">
        <v>950</v>
      </c>
      <c r="F83" s="172" t="s">
        <v>951</v>
      </c>
      <c r="G83" s="170"/>
      <c r="H83" s="170"/>
      <c r="I83" s="173"/>
      <c r="J83" s="174">
        <f>BK83</f>
        <v>0</v>
      </c>
      <c r="K83" s="170"/>
      <c r="L83" s="175"/>
      <c r="M83" s="176"/>
      <c r="N83" s="177"/>
      <c r="O83" s="177"/>
      <c r="P83" s="178">
        <f>P84+P93+P96+P98+P100</f>
        <v>0</v>
      </c>
      <c r="Q83" s="177"/>
      <c r="R83" s="178">
        <f>R84+R93+R96+R98+R100</f>
        <v>0</v>
      </c>
      <c r="S83" s="177"/>
      <c r="T83" s="179">
        <f>T84+T93+T96+T98+T100</f>
        <v>0</v>
      </c>
      <c r="AR83" s="180" t="s">
        <v>1021</v>
      </c>
      <c r="AT83" s="181" t="s">
        <v>935</v>
      </c>
      <c r="AU83" s="181" t="s">
        <v>936</v>
      </c>
      <c r="AY83" s="180" t="s">
        <v>991</v>
      </c>
      <c r="BK83" s="182">
        <f>BK84+BK93+BK96+BK98+BK100</f>
        <v>0</v>
      </c>
    </row>
    <row r="84" spans="2:63" s="10" customFormat="1" ht="19.5" customHeight="1">
      <c r="B84" s="169"/>
      <c r="C84" s="170"/>
      <c r="D84" s="171" t="s">
        <v>935</v>
      </c>
      <c r="E84" s="183" t="s">
        <v>185</v>
      </c>
      <c r="F84" s="183" t="s">
        <v>186</v>
      </c>
      <c r="G84" s="170"/>
      <c r="H84" s="170"/>
      <c r="I84" s="173"/>
      <c r="J84" s="184">
        <f>BK84</f>
        <v>0</v>
      </c>
      <c r="K84" s="170"/>
      <c r="L84" s="175"/>
      <c r="M84" s="176"/>
      <c r="N84" s="177"/>
      <c r="O84" s="177"/>
      <c r="P84" s="178">
        <f>SUM(P85:P92)</f>
        <v>0</v>
      </c>
      <c r="Q84" s="177"/>
      <c r="R84" s="178">
        <f>SUM(R85:R92)</f>
        <v>0</v>
      </c>
      <c r="S84" s="177"/>
      <c r="T84" s="179">
        <f>SUM(T85:T92)</f>
        <v>0</v>
      </c>
      <c r="AR84" s="180" t="s">
        <v>1021</v>
      </c>
      <c r="AT84" s="181" t="s">
        <v>935</v>
      </c>
      <c r="AU84" s="181" t="s">
        <v>944</v>
      </c>
      <c r="AY84" s="180" t="s">
        <v>991</v>
      </c>
      <c r="BK84" s="182">
        <f>SUM(BK85:BK92)</f>
        <v>0</v>
      </c>
    </row>
    <row r="85" spans="2:65" s="1" customFormat="1" ht="16.5" customHeight="1">
      <c r="B85" s="39"/>
      <c r="C85" s="185" t="s">
        <v>944</v>
      </c>
      <c r="D85" s="185" t="s">
        <v>993</v>
      </c>
      <c r="E85" s="186" t="s">
        <v>187</v>
      </c>
      <c r="F85" s="187" t="s">
        <v>188</v>
      </c>
      <c r="G85" s="188" t="s">
        <v>624</v>
      </c>
      <c r="H85" s="189">
        <v>7</v>
      </c>
      <c r="I85" s="190"/>
      <c r="J85" s="191">
        <f aca="true" t="shared" si="0" ref="J85:J92">ROUND(I85*H85,2)</f>
        <v>0</v>
      </c>
      <c r="K85" s="187" t="s">
        <v>885</v>
      </c>
      <c r="L85" s="59"/>
      <c r="M85" s="192" t="s">
        <v>885</v>
      </c>
      <c r="N85" s="193" t="s">
        <v>907</v>
      </c>
      <c r="O85" s="40"/>
      <c r="P85" s="194">
        <f aca="true" t="shared" si="1" ref="P85:P92">O85*H85</f>
        <v>0</v>
      </c>
      <c r="Q85" s="194">
        <v>0</v>
      </c>
      <c r="R85" s="194">
        <f aca="true" t="shared" si="2" ref="R85:R92">Q85*H85</f>
        <v>0</v>
      </c>
      <c r="S85" s="194">
        <v>0</v>
      </c>
      <c r="T85" s="195">
        <f aca="true" t="shared" si="3" ref="T85:T92">S85*H85</f>
        <v>0</v>
      </c>
      <c r="AR85" s="22" t="s">
        <v>189</v>
      </c>
      <c r="AT85" s="22" t="s">
        <v>993</v>
      </c>
      <c r="AU85" s="22" t="s">
        <v>946</v>
      </c>
      <c r="AY85" s="22" t="s">
        <v>991</v>
      </c>
      <c r="BE85" s="196">
        <f aca="true" t="shared" si="4" ref="BE85:BE92">IF(N85="základní",J85,0)</f>
        <v>0</v>
      </c>
      <c r="BF85" s="196">
        <f aca="true" t="shared" si="5" ref="BF85:BF92">IF(N85="snížená",J85,0)</f>
        <v>0</v>
      </c>
      <c r="BG85" s="196">
        <f aca="true" t="shared" si="6" ref="BG85:BG92">IF(N85="zákl. přenesená",J85,0)</f>
        <v>0</v>
      </c>
      <c r="BH85" s="196">
        <f aca="true" t="shared" si="7" ref="BH85:BH92">IF(N85="sníž. přenesená",J85,0)</f>
        <v>0</v>
      </c>
      <c r="BI85" s="196">
        <f aca="true" t="shared" si="8" ref="BI85:BI92">IF(N85="nulová",J85,0)</f>
        <v>0</v>
      </c>
      <c r="BJ85" s="22" t="s">
        <v>944</v>
      </c>
      <c r="BK85" s="196">
        <f aca="true" t="shared" si="9" ref="BK85:BK92">ROUND(I85*H85,2)</f>
        <v>0</v>
      </c>
      <c r="BL85" s="22" t="s">
        <v>189</v>
      </c>
      <c r="BM85" s="22" t="s">
        <v>190</v>
      </c>
    </row>
    <row r="86" spans="2:65" s="1" customFormat="1" ht="16.5" customHeight="1">
      <c r="B86" s="39"/>
      <c r="C86" s="185" t="s">
        <v>946</v>
      </c>
      <c r="D86" s="185" t="s">
        <v>993</v>
      </c>
      <c r="E86" s="186" t="s">
        <v>191</v>
      </c>
      <c r="F86" s="187" t="s">
        <v>192</v>
      </c>
      <c r="G86" s="188" t="s">
        <v>624</v>
      </c>
      <c r="H86" s="189">
        <v>1</v>
      </c>
      <c r="I86" s="190"/>
      <c r="J86" s="191">
        <f t="shared" si="0"/>
        <v>0</v>
      </c>
      <c r="K86" s="187" t="s">
        <v>997</v>
      </c>
      <c r="L86" s="59"/>
      <c r="M86" s="192" t="s">
        <v>885</v>
      </c>
      <c r="N86" s="193" t="s">
        <v>907</v>
      </c>
      <c r="O86" s="40"/>
      <c r="P86" s="194">
        <f t="shared" si="1"/>
        <v>0</v>
      </c>
      <c r="Q86" s="194">
        <v>0</v>
      </c>
      <c r="R86" s="194">
        <f t="shared" si="2"/>
        <v>0</v>
      </c>
      <c r="S86" s="194">
        <v>0</v>
      </c>
      <c r="T86" s="195">
        <f t="shared" si="3"/>
        <v>0</v>
      </c>
      <c r="AR86" s="22" t="s">
        <v>189</v>
      </c>
      <c r="AT86" s="22" t="s">
        <v>993</v>
      </c>
      <c r="AU86" s="22" t="s">
        <v>946</v>
      </c>
      <c r="AY86" s="22" t="s">
        <v>991</v>
      </c>
      <c r="BE86" s="196">
        <f t="shared" si="4"/>
        <v>0</v>
      </c>
      <c r="BF86" s="196">
        <f t="shared" si="5"/>
        <v>0</v>
      </c>
      <c r="BG86" s="196">
        <f t="shared" si="6"/>
        <v>0</v>
      </c>
      <c r="BH86" s="196">
        <f t="shared" si="7"/>
        <v>0</v>
      </c>
      <c r="BI86" s="196">
        <f t="shared" si="8"/>
        <v>0</v>
      </c>
      <c r="BJ86" s="22" t="s">
        <v>944</v>
      </c>
      <c r="BK86" s="196">
        <f t="shared" si="9"/>
        <v>0</v>
      </c>
      <c r="BL86" s="22" t="s">
        <v>189</v>
      </c>
      <c r="BM86" s="22" t="s">
        <v>193</v>
      </c>
    </row>
    <row r="87" spans="2:65" s="1" customFormat="1" ht="25.5" customHeight="1">
      <c r="B87" s="39"/>
      <c r="C87" s="185" t="s">
        <v>1010</v>
      </c>
      <c r="D87" s="185" t="s">
        <v>993</v>
      </c>
      <c r="E87" s="186" t="s">
        <v>194</v>
      </c>
      <c r="F87" s="187" t="s">
        <v>195</v>
      </c>
      <c r="G87" s="188" t="s">
        <v>624</v>
      </c>
      <c r="H87" s="189">
        <v>1</v>
      </c>
      <c r="I87" s="190"/>
      <c r="J87" s="191">
        <f t="shared" si="0"/>
        <v>0</v>
      </c>
      <c r="K87" s="187" t="s">
        <v>997</v>
      </c>
      <c r="L87" s="59"/>
      <c r="M87" s="192" t="s">
        <v>885</v>
      </c>
      <c r="N87" s="193" t="s">
        <v>907</v>
      </c>
      <c r="O87" s="40"/>
      <c r="P87" s="194">
        <f t="shared" si="1"/>
        <v>0</v>
      </c>
      <c r="Q87" s="194">
        <v>0</v>
      </c>
      <c r="R87" s="194">
        <f t="shared" si="2"/>
        <v>0</v>
      </c>
      <c r="S87" s="194">
        <v>0</v>
      </c>
      <c r="T87" s="195">
        <f t="shared" si="3"/>
        <v>0</v>
      </c>
      <c r="AR87" s="22" t="s">
        <v>189</v>
      </c>
      <c r="AT87" s="22" t="s">
        <v>993</v>
      </c>
      <c r="AU87" s="22" t="s">
        <v>946</v>
      </c>
      <c r="AY87" s="22" t="s">
        <v>991</v>
      </c>
      <c r="BE87" s="196">
        <f t="shared" si="4"/>
        <v>0</v>
      </c>
      <c r="BF87" s="196">
        <f t="shared" si="5"/>
        <v>0</v>
      </c>
      <c r="BG87" s="196">
        <f t="shared" si="6"/>
        <v>0</v>
      </c>
      <c r="BH87" s="196">
        <f t="shared" si="7"/>
        <v>0</v>
      </c>
      <c r="BI87" s="196">
        <f t="shared" si="8"/>
        <v>0</v>
      </c>
      <c r="BJ87" s="22" t="s">
        <v>944</v>
      </c>
      <c r="BK87" s="196">
        <f t="shared" si="9"/>
        <v>0</v>
      </c>
      <c r="BL87" s="22" t="s">
        <v>189</v>
      </c>
      <c r="BM87" s="22" t="s">
        <v>196</v>
      </c>
    </row>
    <row r="88" spans="2:65" s="1" customFormat="1" ht="16.5" customHeight="1">
      <c r="B88" s="39"/>
      <c r="C88" s="185" t="s">
        <v>998</v>
      </c>
      <c r="D88" s="185" t="s">
        <v>993</v>
      </c>
      <c r="E88" s="186" t="s">
        <v>197</v>
      </c>
      <c r="F88" s="187" t="s">
        <v>198</v>
      </c>
      <c r="G88" s="188" t="s">
        <v>624</v>
      </c>
      <c r="H88" s="189">
        <v>1</v>
      </c>
      <c r="I88" s="190"/>
      <c r="J88" s="191">
        <f t="shared" si="0"/>
        <v>0</v>
      </c>
      <c r="K88" s="187" t="s">
        <v>885</v>
      </c>
      <c r="L88" s="59"/>
      <c r="M88" s="192" t="s">
        <v>885</v>
      </c>
      <c r="N88" s="193" t="s">
        <v>907</v>
      </c>
      <c r="O88" s="40"/>
      <c r="P88" s="194">
        <f t="shared" si="1"/>
        <v>0</v>
      </c>
      <c r="Q88" s="194">
        <v>0</v>
      </c>
      <c r="R88" s="194">
        <f t="shared" si="2"/>
        <v>0</v>
      </c>
      <c r="S88" s="194">
        <v>0</v>
      </c>
      <c r="T88" s="195">
        <f t="shared" si="3"/>
        <v>0</v>
      </c>
      <c r="AR88" s="22" t="s">
        <v>189</v>
      </c>
      <c r="AT88" s="22" t="s">
        <v>993</v>
      </c>
      <c r="AU88" s="22" t="s">
        <v>946</v>
      </c>
      <c r="AY88" s="22" t="s">
        <v>991</v>
      </c>
      <c r="BE88" s="196">
        <f t="shared" si="4"/>
        <v>0</v>
      </c>
      <c r="BF88" s="196">
        <f t="shared" si="5"/>
        <v>0</v>
      </c>
      <c r="BG88" s="196">
        <f t="shared" si="6"/>
        <v>0</v>
      </c>
      <c r="BH88" s="196">
        <f t="shared" si="7"/>
        <v>0</v>
      </c>
      <c r="BI88" s="196">
        <f t="shared" si="8"/>
        <v>0</v>
      </c>
      <c r="BJ88" s="22" t="s">
        <v>944</v>
      </c>
      <c r="BK88" s="196">
        <f t="shared" si="9"/>
        <v>0</v>
      </c>
      <c r="BL88" s="22" t="s">
        <v>189</v>
      </c>
      <c r="BM88" s="22" t="s">
        <v>199</v>
      </c>
    </row>
    <row r="89" spans="2:65" s="1" customFormat="1" ht="16.5" customHeight="1">
      <c r="B89" s="39"/>
      <c r="C89" s="185" t="s">
        <v>1021</v>
      </c>
      <c r="D89" s="185" t="s">
        <v>993</v>
      </c>
      <c r="E89" s="186" t="s">
        <v>200</v>
      </c>
      <c r="F89" s="187" t="s">
        <v>201</v>
      </c>
      <c r="G89" s="188" t="s">
        <v>202</v>
      </c>
      <c r="H89" s="189">
        <v>1</v>
      </c>
      <c r="I89" s="190"/>
      <c r="J89" s="191">
        <f t="shared" si="0"/>
        <v>0</v>
      </c>
      <c r="K89" s="187" t="s">
        <v>203</v>
      </c>
      <c r="L89" s="59"/>
      <c r="M89" s="192" t="s">
        <v>885</v>
      </c>
      <c r="N89" s="193" t="s">
        <v>907</v>
      </c>
      <c r="O89" s="40"/>
      <c r="P89" s="194">
        <f t="shared" si="1"/>
        <v>0</v>
      </c>
      <c r="Q89" s="194">
        <v>0</v>
      </c>
      <c r="R89" s="194">
        <f t="shared" si="2"/>
        <v>0</v>
      </c>
      <c r="S89" s="194">
        <v>0</v>
      </c>
      <c r="T89" s="195">
        <f t="shared" si="3"/>
        <v>0</v>
      </c>
      <c r="AR89" s="22" t="s">
        <v>189</v>
      </c>
      <c r="AT89" s="22" t="s">
        <v>993</v>
      </c>
      <c r="AU89" s="22" t="s">
        <v>946</v>
      </c>
      <c r="AY89" s="22" t="s">
        <v>991</v>
      </c>
      <c r="BE89" s="196">
        <f t="shared" si="4"/>
        <v>0</v>
      </c>
      <c r="BF89" s="196">
        <f t="shared" si="5"/>
        <v>0</v>
      </c>
      <c r="BG89" s="196">
        <f t="shared" si="6"/>
        <v>0</v>
      </c>
      <c r="BH89" s="196">
        <f t="shared" si="7"/>
        <v>0</v>
      </c>
      <c r="BI89" s="196">
        <f t="shared" si="8"/>
        <v>0</v>
      </c>
      <c r="BJ89" s="22" t="s">
        <v>944</v>
      </c>
      <c r="BK89" s="196">
        <f t="shared" si="9"/>
        <v>0</v>
      </c>
      <c r="BL89" s="22" t="s">
        <v>189</v>
      </c>
      <c r="BM89" s="22" t="s">
        <v>204</v>
      </c>
    </row>
    <row r="90" spans="2:65" s="1" customFormat="1" ht="25.5" customHeight="1">
      <c r="B90" s="39"/>
      <c r="C90" s="185" t="s">
        <v>1026</v>
      </c>
      <c r="D90" s="185" t="s">
        <v>993</v>
      </c>
      <c r="E90" s="186" t="s">
        <v>205</v>
      </c>
      <c r="F90" s="187" t="s">
        <v>206</v>
      </c>
      <c r="G90" s="188" t="s">
        <v>624</v>
      </c>
      <c r="H90" s="189">
        <v>1</v>
      </c>
      <c r="I90" s="190"/>
      <c r="J90" s="191">
        <f t="shared" si="0"/>
        <v>0</v>
      </c>
      <c r="K90" s="187" t="s">
        <v>997</v>
      </c>
      <c r="L90" s="59"/>
      <c r="M90" s="192" t="s">
        <v>885</v>
      </c>
      <c r="N90" s="193" t="s">
        <v>907</v>
      </c>
      <c r="O90" s="40"/>
      <c r="P90" s="194">
        <f t="shared" si="1"/>
        <v>0</v>
      </c>
      <c r="Q90" s="194">
        <v>0</v>
      </c>
      <c r="R90" s="194">
        <f t="shared" si="2"/>
        <v>0</v>
      </c>
      <c r="S90" s="194">
        <v>0</v>
      </c>
      <c r="T90" s="195">
        <f t="shared" si="3"/>
        <v>0</v>
      </c>
      <c r="AR90" s="22" t="s">
        <v>189</v>
      </c>
      <c r="AT90" s="22" t="s">
        <v>993</v>
      </c>
      <c r="AU90" s="22" t="s">
        <v>946</v>
      </c>
      <c r="AY90" s="22" t="s">
        <v>991</v>
      </c>
      <c r="BE90" s="196">
        <f t="shared" si="4"/>
        <v>0</v>
      </c>
      <c r="BF90" s="196">
        <f t="shared" si="5"/>
        <v>0</v>
      </c>
      <c r="BG90" s="196">
        <f t="shared" si="6"/>
        <v>0</v>
      </c>
      <c r="BH90" s="196">
        <f t="shared" si="7"/>
        <v>0</v>
      </c>
      <c r="BI90" s="196">
        <f t="shared" si="8"/>
        <v>0</v>
      </c>
      <c r="BJ90" s="22" t="s">
        <v>944</v>
      </c>
      <c r="BK90" s="196">
        <f t="shared" si="9"/>
        <v>0</v>
      </c>
      <c r="BL90" s="22" t="s">
        <v>189</v>
      </c>
      <c r="BM90" s="22" t="s">
        <v>207</v>
      </c>
    </row>
    <row r="91" spans="2:65" s="1" customFormat="1" ht="25.5" customHeight="1">
      <c r="B91" s="39"/>
      <c r="C91" s="185" t="s">
        <v>1031</v>
      </c>
      <c r="D91" s="185" t="s">
        <v>993</v>
      </c>
      <c r="E91" s="186" t="s">
        <v>208</v>
      </c>
      <c r="F91" s="187" t="s">
        <v>209</v>
      </c>
      <c r="G91" s="188" t="s">
        <v>624</v>
      </c>
      <c r="H91" s="189">
        <v>1</v>
      </c>
      <c r="I91" s="190"/>
      <c r="J91" s="191">
        <f t="shared" si="0"/>
        <v>0</v>
      </c>
      <c r="K91" s="187" t="s">
        <v>997</v>
      </c>
      <c r="L91" s="59"/>
      <c r="M91" s="192" t="s">
        <v>885</v>
      </c>
      <c r="N91" s="193" t="s">
        <v>907</v>
      </c>
      <c r="O91" s="40"/>
      <c r="P91" s="194">
        <f t="shared" si="1"/>
        <v>0</v>
      </c>
      <c r="Q91" s="194">
        <v>0</v>
      </c>
      <c r="R91" s="194">
        <f t="shared" si="2"/>
        <v>0</v>
      </c>
      <c r="S91" s="194">
        <v>0</v>
      </c>
      <c r="T91" s="195">
        <f t="shared" si="3"/>
        <v>0</v>
      </c>
      <c r="AR91" s="22" t="s">
        <v>189</v>
      </c>
      <c r="AT91" s="22" t="s">
        <v>993</v>
      </c>
      <c r="AU91" s="22" t="s">
        <v>946</v>
      </c>
      <c r="AY91" s="22" t="s">
        <v>991</v>
      </c>
      <c r="BE91" s="196">
        <f t="shared" si="4"/>
        <v>0</v>
      </c>
      <c r="BF91" s="196">
        <f t="shared" si="5"/>
        <v>0</v>
      </c>
      <c r="BG91" s="196">
        <f t="shared" si="6"/>
        <v>0</v>
      </c>
      <c r="BH91" s="196">
        <f t="shared" si="7"/>
        <v>0</v>
      </c>
      <c r="BI91" s="196">
        <f t="shared" si="8"/>
        <v>0</v>
      </c>
      <c r="BJ91" s="22" t="s">
        <v>944</v>
      </c>
      <c r="BK91" s="196">
        <f t="shared" si="9"/>
        <v>0</v>
      </c>
      <c r="BL91" s="22" t="s">
        <v>189</v>
      </c>
      <c r="BM91" s="22" t="s">
        <v>210</v>
      </c>
    </row>
    <row r="92" spans="2:65" s="1" customFormat="1" ht="25.5" customHeight="1">
      <c r="B92" s="39"/>
      <c r="C92" s="185" t="s">
        <v>1034</v>
      </c>
      <c r="D92" s="185" t="s">
        <v>993</v>
      </c>
      <c r="E92" s="186" t="s">
        <v>211</v>
      </c>
      <c r="F92" s="187" t="s">
        <v>212</v>
      </c>
      <c r="G92" s="188" t="s">
        <v>624</v>
      </c>
      <c r="H92" s="189">
        <v>1</v>
      </c>
      <c r="I92" s="190"/>
      <c r="J92" s="191">
        <f t="shared" si="0"/>
        <v>0</v>
      </c>
      <c r="K92" s="187" t="s">
        <v>203</v>
      </c>
      <c r="L92" s="59"/>
      <c r="M92" s="192" t="s">
        <v>885</v>
      </c>
      <c r="N92" s="193" t="s">
        <v>907</v>
      </c>
      <c r="O92" s="40"/>
      <c r="P92" s="194">
        <f t="shared" si="1"/>
        <v>0</v>
      </c>
      <c r="Q92" s="194">
        <v>0</v>
      </c>
      <c r="R92" s="194">
        <f t="shared" si="2"/>
        <v>0</v>
      </c>
      <c r="S92" s="194">
        <v>0</v>
      </c>
      <c r="T92" s="195">
        <f t="shared" si="3"/>
        <v>0</v>
      </c>
      <c r="AR92" s="22" t="s">
        <v>189</v>
      </c>
      <c r="AT92" s="22" t="s">
        <v>993</v>
      </c>
      <c r="AU92" s="22" t="s">
        <v>946</v>
      </c>
      <c r="AY92" s="22" t="s">
        <v>991</v>
      </c>
      <c r="BE92" s="196">
        <f t="shared" si="4"/>
        <v>0</v>
      </c>
      <c r="BF92" s="196">
        <f t="shared" si="5"/>
        <v>0</v>
      </c>
      <c r="BG92" s="196">
        <f t="shared" si="6"/>
        <v>0</v>
      </c>
      <c r="BH92" s="196">
        <f t="shared" si="7"/>
        <v>0</v>
      </c>
      <c r="BI92" s="196">
        <f t="shared" si="8"/>
        <v>0</v>
      </c>
      <c r="BJ92" s="22" t="s">
        <v>944</v>
      </c>
      <c r="BK92" s="196">
        <f t="shared" si="9"/>
        <v>0</v>
      </c>
      <c r="BL92" s="22" t="s">
        <v>189</v>
      </c>
      <c r="BM92" s="22" t="s">
        <v>213</v>
      </c>
    </row>
    <row r="93" spans="2:63" s="10" customFormat="1" ht="29.25" customHeight="1">
      <c r="B93" s="169"/>
      <c r="C93" s="170"/>
      <c r="D93" s="171" t="s">
        <v>935</v>
      </c>
      <c r="E93" s="183" t="s">
        <v>214</v>
      </c>
      <c r="F93" s="183" t="s">
        <v>215</v>
      </c>
      <c r="G93" s="170"/>
      <c r="H93" s="170"/>
      <c r="I93" s="173"/>
      <c r="J93" s="184">
        <f>BK93</f>
        <v>0</v>
      </c>
      <c r="K93" s="170"/>
      <c r="L93" s="175"/>
      <c r="M93" s="176"/>
      <c r="N93" s="177"/>
      <c r="O93" s="177"/>
      <c r="P93" s="178">
        <f>SUM(P94:P95)</f>
        <v>0</v>
      </c>
      <c r="Q93" s="177"/>
      <c r="R93" s="178">
        <f>SUM(R94:R95)</f>
        <v>0</v>
      </c>
      <c r="S93" s="177"/>
      <c r="T93" s="179">
        <f>SUM(T94:T95)</f>
        <v>0</v>
      </c>
      <c r="AR93" s="180" t="s">
        <v>1021</v>
      </c>
      <c r="AT93" s="181" t="s">
        <v>935</v>
      </c>
      <c r="AU93" s="181" t="s">
        <v>944</v>
      </c>
      <c r="AY93" s="180" t="s">
        <v>991</v>
      </c>
      <c r="BK93" s="182">
        <f>SUM(BK94:BK95)</f>
        <v>0</v>
      </c>
    </row>
    <row r="94" spans="2:65" s="1" customFormat="1" ht="16.5" customHeight="1">
      <c r="B94" s="39"/>
      <c r="C94" s="185" t="s">
        <v>1038</v>
      </c>
      <c r="D94" s="185" t="s">
        <v>993</v>
      </c>
      <c r="E94" s="186" t="s">
        <v>216</v>
      </c>
      <c r="F94" s="187" t="s">
        <v>215</v>
      </c>
      <c r="G94" s="188" t="s">
        <v>624</v>
      </c>
      <c r="H94" s="189">
        <v>1</v>
      </c>
      <c r="I94" s="190"/>
      <c r="J94" s="191">
        <f>ROUND(I94*H94,2)</f>
        <v>0</v>
      </c>
      <c r="K94" s="187" t="s">
        <v>203</v>
      </c>
      <c r="L94" s="59"/>
      <c r="M94" s="192" t="s">
        <v>885</v>
      </c>
      <c r="N94" s="193" t="s">
        <v>907</v>
      </c>
      <c r="O94" s="40"/>
      <c r="P94" s="194">
        <f>O94*H94</f>
        <v>0</v>
      </c>
      <c r="Q94" s="194">
        <v>0</v>
      </c>
      <c r="R94" s="194">
        <f>Q94*H94</f>
        <v>0</v>
      </c>
      <c r="S94" s="194">
        <v>0</v>
      </c>
      <c r="T94" s="195">
        <f>S94*H94</f>
        <v>0</v>
      </c>
      <c r="AR94" s="22" t="s">
        <v>189</v>
      </c>
      <c r="AT94" s="22" t="s">
        <v>993</v>
      </c>
      <c r="AU94" s="22" t="s">
        <v>946</v>
      </c>
      <c r="AY94" s="22" t="s">
        <v>991</v>
      </c>
      <c r="BE94" s="196">
        <f>IF(N94="základní",J94,0)</f>
        <v>0</v>
      </c>
      <c r="BF94" s="196">
        <f>IF(N94="snížená",J94,0)</f>
        <v>0</v>
      </c>
      <c r="BG94" s="196">
        <f>IF(N94="zákl. přenesená",J94,0)</f>
        <v>0</v>
      </c>
      <c r="BH94" s="196">
        <f>IF(N94="sníž. přenesená",J94,0)</f>
        <v>0</v>
      </c>
      <c r="BI94" s="196">
        <f>IF(N94="nulová",J94,0)</f>
        <v>0</v>
      </c>
      <c r="BJ94" s="22" t="s">
        <v>944</v>
      </c>
      <c r="BK94" s="196">
        <f>ROUND(I94*H94,2)</f>
        <v>0</v>
      </c>
      <c r="BL94" s="22" t="s">
        <v>189</v>
      </c>
      <c r="BM94" s="22" t="s">
        <v>217</v>
      </c>
    </row>
    <row r="95" spans="2:65" s="1" customFormat="1" ht="25.5" customHeight="1">
      <c r="B95" s="39"/>
      <c r="C95" s="185" t="s">
        <v>1042</v>
      </c>
      <c r="D95" s="185" t="s">
        <v>993</v>
      </c>
      <c r="E95" s="186" t="s">
        <v>218</v>
      </c>
      <c r="F95" s="187" t="s">
        <v>219</v>
      </c>
      <c r="G95" s="188" t="s">
        <v>220</v>
      </c>
      <c r="H95" s="189">
        <v>1</v>
      </c>
      <c r="I95" s="190"/>
      <c r="J95" s="191">
        <f>ROUND(I95*H95,2)</f>
        <v>0</v>
      </c>
      <c r="K95" s="187" t="s">
        <v>885</v>
      </c>
      <c r="L95" s="59"/>
      <c r="M95" s="192" t="s">
        <v>885</v>
      </c>
      <c r="N95" s="193" t="s">
        <v>907</v>
      </c>
      <c r="O95" s="40"/>
      <c r="P95" s="194">
        <f>O95*H95</f>
        <v>0</v>
      </c>
      <c r="Q95" s="194">
        <v>0</v>
      </c>
      <c r="R95" s="194">
        <f>Q95*H95</f>
        <v>0</v>
      </c>
      <c r="S95" s="194">
        <v>0</v>
      </c>
      <c r="T95" s="195">
        <f>S95*H95</f>
        <v>0</v>
      </c>
      <c r="AR95" s="22" t="s">
        <v>189</v>
      </c>
      <c r="AT95" s="22" t="s">
        <v>993</v>
      </c>
      <c r="AU95" s="22" t="s">
        <v>946</v>
      </c>
      <c r="AY95" s="22" t="s">
        <v>991</v>
      </c>
      <c r="BE95" s="196">
        <f>IF(N95="základní",J95,0)</f>
        <v>0</v>
      </c>
      <c r="BF95" s="196">
        <f>IF(N95="snížená",J95,0)</f>
        <v>0</v>
      </c>
      <c r="BG95" s="196">
        <f>IF(N95="zákl. přenesená",J95,0)</f>
        <v>0</v>
      </c>
      <c r="BH95" s="196">
        <f>IF(N95="sníž. přenesená",J95,0)</f>
        <v>0</v>
      </c>
      <c r="BI95" s="196">
        <f>IF(N95="nulová",J95,0)</f>
        <v>0</v>
      </c>
      <c r="BJ95" s="22" t="s">
        <v>944</v>
      </c>
      <c r="BK95" s="196">
        <f>ROUND(I95*H95,2)</f>
        <v>0</v>
      </c>
      <c r="BL95" s="22" t="s">
        <v>189</v>
      </c>
      <c r="BM95" s="22" t="s">
        <v>221</v>
      </c>
    </row>
    <row r="96" spans="2:63" s="10" customFormat="1" ht="29.25" customHeight="1">
      <c r="B96" s="169"/>
      <c r="C96" s="170"/>
      <c r="D96" s="171" t="s">
        <v>935</v>
      </c>
      <c r="E96" s="183" t="s">
        <v>222</v>
      </c>
      <c r="F96" s="183" t="s">
        <v>223</v>
      </c>
      <c r="G96" s="170"/>
      <c r="H96" s="170"/>
      <c r="I96" s="173"/>
      <c r="J96" s="184">
        <f>BK96</f>
        <v>0</v>
      </c>
      <c r="K96" s="170"/>
      <c r="L96" s="175"/>
      <c r="M96" s="176"/>
      <c r="N96" s="177"/>
      <c r="O96" s="177"/>
      <c r="P96" s="178">
        <f>P97</f>
        <v>0</v>
      </c>
      <c r="Q96" s="177"/>
      <c r="R96" s="178">
        <f>R97</f>
        <v>0</v>
      </c>
      <c r="S96" s="177"/>
      <c r="T96" s="179">
        <f>T97</f>
        <v>0</v>
      </c>
      <c r="AR96" s="180" t="s">
        <v>1021</v>
      </c>
      <c r="AT96" s="181" t="s">
        <v>935</v>
      </c>
      <c r="AU96" s="181" t="s">
        <v>944</v>
      </c>
      <c r="AY96" s="180" t="s">
        <v>991</v>
      </c>
      <c r="BK96" s="182">
        <f>BK97</f>
        <v>0</v>
      </c>
    </row>
    <row r="97" spans="2:65" s="1" customFormat="1" ht="16.5" customHeight="1">
      <c r="B97" s="39"/>
      <c r="C97" s="185" t="s">
        <v>1046</v>
      </c>
      <c r="D97" s="185" t="s">
        <v>993</v>
      </c>
      <c r="E97" s="186" t="s">
        <v>224</v>
      </c>
      <c r="F97" s="187" t="s">
        <v>225</v>
      </c>
      <c r="G97" s="188" t="s">
        <v>624</v>
      </c>
      <c r="H97" s="189">
        <v>1</v>
      </c>
      <c r="I97" s="190"/>
      <c r="J97" s="191">
        <f>ROUND(I97*H97,2)</f>
        <v>0</v>
      </c>
      <c r="K97" s="187" t="s">
        <v>203</v>
      </c>
      <c r="L97" s="59"/>
      <c r="M97" s="192" t="s">
        <v>885</v>
      </c>
      <c r="N97" s="193" t="s">
        <v>907</v>
      </c>
      <c r="O97" s="40"/>
      <c r="P97" s="194">
        <f>O97*H97</f>
        <v>0</v>
      </c>
      <c r="Q97" s="194">
        <v>0</v>
      </c>
      <c r="R97" s="194">
        <f>Q97*H97</f>
        <v>0</v>
      </c>
      <c r="S97" s="194">
        <v>0</v>
      </c>
      <c r="T97" s="195">
        <f>S97*H97</f>
        <v>0</v>
      </c>
      <c r="AR97" s="22" t="s">
        <v>189</v>
      </c>
      <c r="AT97" s="22" t="s">
        <v>993</v>
      </c>
      <c r="AU97" s="22" t="s">
        <v>946</v>
      </c>
      <c r="AY97" s="22" t="s">
        <v>991</v>
      </c>
      <c r="BE97" s="196">
        <f>IF(N97="základní",J97,0)</f>
        <v>0</v>
      </c>
      <c r="BF97" s="196">
        <f>IF(N97="snížená",J97,0)</f>
        <v>0</v>
      </c>
      <c r="BG97" s="196">
        <f>IF(N97="zákl. přenesená",J97,0)</f>
        <v>0</v>
      </c>
      <c r="BH97" s="196">
        <f>IF(N97="sníž. přenesená",J97,0)</f>
        <v>0</v>
      </c>
      <c r="BI97" s="196">
        <f>IF(N97="nulová",J97,0)</f>
        <v>0</v>
      </c>
      <c r="BJ97" s="22" t="s">
        <v>944</v>
      </c>
      <c r="BK97" s="196">
        <f>ROUND(I97*H97,2)</f>
        <v>0</v>
      </c>
      <c r="BL97" s="22" t="s">
        <v>189</v>
      </c>
      <c r="BM97" s="22" t="s">
        <v>226</v>
      </c>
    </row>
    <row r="98" spans="2:63" s="10" customFormat="1" ht="29.25" customHeight="1">
      <c r="B98" s="169"/>
      <c r="C98" s="170"/>
      <c r="D98" s="171" t="s">
        <v>935</v>
      </c>
      <c r="E98" s="183" t="s">
        <v>227</v>
      </c>
      <c r="F98" s="183" t="s">
        <v>228</v>
      </c>
      <c r="G98" s="170"/>
      <c r="H98" s="170"/>
      <c r="I98" s="173"/>
      <c r="J98" s="184">
        <f>BK98</f>
        <v>0</v>
      </c>
      <c r="K98" s="170"/>
      <c r="L98" s="175"/>
      <c r="M98" s="176"/>
      <c r="N98" s="177"/>
      <c r="O98" s="177"/>
      <c r="P98" s="178">
        <f>P99</f>
        <v>0</v>
      </c>
      <c r="Q98" s="177"/>
      <c r="R98" s="178">
        <f>R99</f>
        <v>0</v>
      </c>
      <c r="S98" s="177"/>
      <c r="T98" s="179">
        <f>T99</f>
        <v>0</v>
      </c>
      <c r="AR98" s="180" t="s">
        <v>1021</v>
      </c>
      <c r="AT98" s="181" t="s">
        <v>935</v>
      </c>
      <c r="AU98" s="181" t="s">
        <v>944</v>
      </c>
      <c r="AY98" s="180" t="s">
        <v>991</v>
      </c>
      <c r="BK98" s="182">
        <f>BK99</f>
        <v>0</v>
      </c>
    </row>
    <row r="99" spans="2:65" s="1" customFormat="1" ht="16.5" customHeight="1">
      <c r="B99" s="39"/>
      <c r="C99" s="185" t="s">
        <v>1052</v>
      </c>
      <c r="D99" s="185" t="s">
        <v>993</v>
      </c>
      <c r="E99" s="186" t="s">
        <v>229</v>
      </c>
      <c r="F99" s="187" t="s">
        <v>230</v>
      </c>
      <c r="G99" s="188" t="s">
        <v>624</v>
      </c>
      <c r="H99" s="189">
        <v>1</v>
      </c>
      <c r="I99" s="190"/>
      <c r="J99" s="191">
        <f>ROUND(I99*H99,2)</f>
        <v>0</v>
      </c>
      <c r="K99" s="187" t="s">
        <v>203</v>
      </c>
      <c r="L99" s="59"/>
      <c r="M99" s="192" t="s">
        <v>885</v>
      </c>
      <c r="N99" s="193" t="s">
        <v>907</v>
      </c>
      <c r="O99" s="40"/>
      <c r="P99" s="194">
        <f>O99*H99</f>
        <v>0</v>
      </c>
      <c r="Q99" s="194">
        <v>0</v>
      </c>
      <c r="R99" s="194">
        <f>Q99*H99</f>
        <v>0</v>
      </c>
      <c r="S99" s="194">
        <v>0</v>
      </c>
      <c r="T99" s="195">
        <f>S99*H99</f>
        <v>0</v>
      </c>
      <c r="AR99" s="22" t="s">
        <v>189</v>
      </c>
      <c r="AT99" s="22" t="s">
        <v>993</v>
      </c>
      <c r="AU99" s="22" t="s">
        <v>946</v>
      </c>
      <c r="AY99" s="22" t="s">
        <v>991</v>
      </c>
      <c r="BE99" s="196">
        <f>IF(N99="základní",J99,0)</f>
        <v>0</v>
      </c>
      <c r="BF99" s="196">
        <f>IF(N99="snížená",J99,0)</f>
        <v>0</v>
      </c>
      <c r="BG99" s="196">
        <f>IF(N99="zákl. přenesená",J99,0)</f>
        <v>0</v>
      </c>
      <c r="BH99" s="196">
        <f>IF(N99="sníž. přenesená",J99,0)</f>
        <v>0</v>
      </c>
      <c r="BI99" s="196">
        <f>IF(N99="nulová",J99,0)</f>
        <v>0</v>
      </c>
      <c r="BJ99" s="22" t="s">
        <v>944</v>
      </c>
      <c r="BK99" s="196">
        <f>ROUND(I99*H99,2)</f>
        <v>0</v>
      </c>
      <c r="BL99" s="22" t="s">
        <v>189</v>
      </c>
      <c r="BM99" s="22" t="s">
        <v>231</v>
      </c>
    </row>
    <row r="100" spans="2:63" s="10" customFormat="1" ht="29.25" customHeight="1">
      <c r="B100" s="169"/>
      <c r="C100" s="170"/>
      <c r="D100" s="171" t="s">
        <v>935</v>
      </c>
      <c r="E100" s="183" t="s">
        <v>232</v>
      </c>
      <c r="F100" s="183" t="s">
        <v>233</v>
      </c>
      <c r="G100" s="170"/>
      <c r="H100" s="170"/>
      <c r="I100" s="173"/>
      <c r="J100" s="184">
        <f>BK100</f>
        <v>0</v>
      </c>
      <c r="K100" s="170"/>
      <c r="L100" s="175"/>
      <c r="M100" s="176"/>
      <c r="N100" s="177"/>
      <c r="O100" s="177"/>
      <c r="P100" s="178">
        <f>SUM(P101:P102)</f>
        <v>0</v>
      </c>
      <c r="Q100" s="177"/>
      <c r="R100" s="178">
        <f>SUM(R101:R102)</f>
        <v>0</v>
      </c>
      <c r="S100" s="177"/>
      <c r="T100" s="179">
        <f>SUM(T101:T102)</f>
        <v>0</v>
      </c>
      <c r="AR100" s="180" t="s">
        <v>1021</v>
      </c>
      <c r="AT100" s="181" t="s">
        <v>935</v>
      </c>
      <c r="AU100" s="181" t="s">
        <v>944</v>
      </c>
      <c r="AY100" s="180" t="s">
        <v>991</v>
      </c>
      <c r="BK100" s="182">
        <f>SUM(BK101:BK102)</f>
        <v>0</v>
      </c>
    </row>
    <row r="101" spans="2:65" s="1" customFormat="1" ht="16.5" customHeight="1">
      <c r="B101" s="39"/>
      <c r="C101" s="185" t="s">
        <v>1059</v>
      </c>
      <c r="D101" s="185" t="s">
        <v>993</v>
      </c>
      <c r="E101" s="186" t="s">
        <v>234</v>
      </c>
      <c r="F101" s="187" t="s">
        <v>235</v>
      </c>
      <c r="G101" s="188" t="s">
        <v>624</v>
      </c>
      <c r="H101" s="189">
        <v>1</v>
      </c>
      <c r="I101" s="190"/>
      <c r="J101" s="191">
        <f>ROUND(I101*H101,2)</f>
        <v>0</v>
      </c>
      <c r="K101" s="187" t="s">
        <v>885</v>
      </c>
      <c r="L101" s="59"/>
      <c r="M101" s="192" t="s">
        <v>885</v>
      </c>
      <c r="N101" s="193" t="s">
        <v>907</v>
      </c>
      <c r="O101" s="40"/>
      <c r="P101" s="194">
        <f>O101*H101</f>
        <v>0</v>
      </c>
      <c r="Q101" s="194">
        <v>0</v>
      </c>
      <c r="R101" s="194">
        <f>Q101*H101</f>
        <v>0</v>
      </c>
      <c r="S101" s="194">
        <v>0</v>
      </c>
      <c r="T101" s="195">
        <f>S101*H101</f>
        <v>0</v>
      </c>
      <c r="AR101" s="22" t="s">
        <v>189</v>
      </c>
      <c r="AT101" s="22" t="s">
        <v>993</v>
      </c>
      <c r="AU101" s="22" t="s">
        <v>946</v>
      </c>
      <c r="AY101" s="22" t="s">
        <v>991</v>
      </c>
      <c r="BE101" s="196">
        <f>IF(N101="základní",J101,0)</f>
        <v>0</v>
      </c>
      <c r="BF101" s="196">
        <f>IF(N101="snížená",J101,0)</f>
        <v>0</v>
      </c>
      <c r="BG101" s="196">
        <f>IF(N101="zákl. přenesená",J101,0)</f>
        <v>0</v>
      </c>
      <c r="BH101" s="196">
        <f>IF(N101="sníž. přenesená",J101,0)</f>
        <v>0</v>
      </c>
      <c r="BI101" s="196">
        <f>IF(N101="nulová",J101,0)</f>
        <v>0</v>
      </c>
      <c r="BJ101" s="22" t="s">
        <v>944</v>
      </c>
      <c r="BK101" s="196">
        <f>ROUND(I101*H101,2)</f>
        <v>0</v>
      </c>
      <c r="BL101" s="22" t="s">
        <v>189</v>
      </c>
      <c r="BM101" s="22" t="s">
        <v>236</v>
      </c>
    </row>
    <row r="102" spans="2:65" s="1" customFormat="1" ht="16.5" customHeight="1">
      <c r="B102" s="39"/>
      <c r="C102" s="185" t="s">
        <v>1064</v>
      </c>
      <c r="D102" s="185" t="s">
        <v>993</v>
      </c>
      <c r="E102" s="186" t="s">
        <v>237</v>
      </c>
      <c r="F102" s="187" t="s">
        <v>238</v>
      </c>
      <c r="G102" s="188" t="s">
        <v>624</v>
      </c>
      <c r="H102" s="189">
        <v>1</v>
      </c>
      <c r="I102" s="190"/>
      <c r="J102" s="191">
        <f>ROUND(I102*H102,2)</f>
        <v>0</v>
      </c>
      <c r="K102" s="187" t="s">
        <v>203</v>
      </c>
      <c r="L102" s="59"/>
      <c r="M102" s="192" t="s">
        <v>885</v>
      </c>
      <c r="N102" s="236" t="s">
        <v>907</v>
      </c>
      <c r="O102" s="234"/>
      <c r="P102" s="237">
        <f>O102*H102</f>
        <v>0</v>
      </c>
      <c r="Q102" s="237">
        <v>0</v>
      </c>
      <c r="R102" s="237">
        <f>Q102*H102</f>
        <v>0</v>
      </c>
      <c r="S102" s="237">
        <v>0</v>
      </c>
      <c r="T102" s="238">
        <f>S102*H102</f>
        <v>0</v>
      </c>
      <c r="AR102" s="22" t="s">
        <v>189</v>
      </c>
      <c r="AT102" s="22" t="s">
        <v>993</v>
      </c>
      <c r="AU102" s="22" t="s">
        <v>946</v>
      </c>
      <c r="AY102" s="22" t="s">
        <v>991</v>
      </c>
      <c r="BE102" s="196">
        <f>IF(N102="základní",J102,0)</f>
        <v>0</v>
      </c>
      <c r="BF102" s="196">
        <f>IF(N102="snížená",J102,0)</f>
        <v>0</v>
      </c>
      <c r="BG102" s="196">
        <f>IF(N102="zákl. přenesená",J102,0)</f>
        <v>0</v>
      </c>
      <c r="BH102" s="196">
        <f>IF(N102="sníž. přenesená",J102,0)</f>
        <v>0</v>
      </c>
      <c r="BI102" s="196">
        <f>IF(N102="nulová",J102,0)</f>
        <v>0</v>
      </c>
      <c r="BJ102" s="22" t="s">
        <v>944</v>
      </c>
      <c r="BK102" s="196">
        <f>ROUND(I102*H102,2)</f>
        <v>0</v>
      </c>
      <c r="BL102" s="22" t="s">
        <v>189</v>
      </c>
      <c r="BM102" s="22" t="s">
        <v>239</v>
      </c>
    </row>
    <row r="103" spans="2:12" s="1" customFormat="1" ht="6.75" customHeight="1">
      <c r="B103" s="54"/>
      <c r="C103" s="55"/>
      <c r="D103" s="55"/>
      <c r="E103" s="55"/>
      <c r="F103" s="55"/>
      <c r="G103" s="55"/>
      <c r="H103" s="55"/>
      <c r="I103" s="133"/>
      <c r="J103" s="55"/>
      <c r="K103" s="55"/>
      <c r="L103" s="59"/>
    </row>
  </sheetData>
  <sheetProtection password="CC35" sheet="1" objects="1" scenarios="1" formatColumns="0" formatRows="0" autoFilter="0"/>
  <autoFilter ref="C81:K102"/>
  <mergeCells count="10">
    <mergeCell ref="E74:H74"/>
    <mergeCell ref="G1:H1"/>
    <mergeCell ref="E45:H45"/>
    <mergeCell ref="E47:H47"/>
    <mergeCell ref="L2:V2"/>
    <mergeCell ref="E7:H7"/>
    <mergeCell ref="E9:H9"/>
    <mergeCell ref="E24:H24"/>
    <mergeCell ref="J51:J52"/>
    <mergeCell ref="E72:H7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election activeCell="A1" sqref="A1"/>
    </sheetView>
  </sheetViews>
  <sheetFormatPr defaultColWidth="9.33203125" defaultRowHeight="13.5"/>
  <cols>
    <col min="1" max="1" width="8.33203125" style="239" customWidth="1"/>
    <col min="2" max="2" width="1.66796875" style="239" customWidth="1"/>
    <col min="3" max="4" width="5" style="239" customWidth="1"/>
    <col min="5" max="5" width="11.66015625" style="239" customWidth="1"/>
    <col min="6" max="6" width="9.16015625" style="239" customWidth="1"/>
    <col min="7" max="7" width="5" style="239" customWidth="1"/>
    <col min="8" max="8" width="77.83203125" style="239" customWidth="1"/>
    <col min="9" max="10" width="20" style="239" customWidth="1"/>
    <col min="11" max="11" width="1.66796875" style="239" customWidth="1"/>
  </cols>
  <sheetData>
    <row r="1" ht="37.5" customHeight="1"/>
    <row r="2" spans="2:11" ht="7.5" customHeight="1">
      <c r="B2" s="240"/>
      <c r="C2" s="241"/>
      <c r="D2" s="241"/>
      <c r="E2" s="241"/>
      <c r="F2" s="241"/>
      <c r="G2" s="241"/>
      <c r="H2" s="241"/>
      <c r="I2" s="241"/>
      <c r="J2" s="241"/>
      <c r="K2" s="242"/>
    </row>
    <row r="3" spans="2:11" s="13" customFormat="1" ht="45" customHeight="1">
      <c r="B3" s="243"/>
      <c r="C3" s="369" t="s">
        <v>240</v>
      </c>
      <c r="D3" s="369"/>
      <c r="E3" s="369"/>
      <c r="F3" s="369"/>
      <c r="G3" s="369"/>
      <c r="H3" s="369"/>
      <c r="I3" s="369"/>
      <c r="J3" s="369"/>
      <c r="K3" s="244"/>
    </row>
    <row r="4" spans="2:11" ht="25.5" customHeight="1">
      <c r="B4" s="245"/>
      <c r="C4" s="371" t="s">
        <v>241</v>
      </c>
      <c r="D4" s="371"/>
      <c r="E4" s="371"/>
      <c r="F4" s="371"/>
      <c r="G4" s="371"/>
      <c r="H4" s="371"/>
      <c r="I4" s="371"/>
      <c r="J4" s="371"/>
      <c r="K4" s="246"/>
    </row>
    <row r="5" spans="2:11" ht="5.25" customHeight="1">
      <c r="B5" s="245"/>
      <c r="C5" s="247"/>
      <c r="D5" s="247"/>
      <c r="E5" s="247"/>
      <c r="F5" s="247"/>
      <c r="G5" s="247"/>
      <c r="H5" s="247"/>
      <c r="I5" s="247"/>
      <c r="J5" s="247"/>
      <c r="K5" s="246"/>
    </row>
    <row r="6" spans="2:11" ht="15" customHeight="1">
      <c r="B6" s="245"/>
      <c r="C6" s="366" t="s">
        <v>242</v>
      </c>
      <c r="D6" s="366"/>
      <c r="E6" s="366"/>
      <c r="F6" s="366"/>
      <c r="G6" s="366"/>
      <c r="H6" s="366"/>
      <c r="I6" s="366"/>
      <c r="J6" s="366"/>
      <c r="K6" s="246"/>
    </row>
    <row r="7" spans="2:11" ht="15" customHeight="1">
      <c r="B7" s="249"/>
      <c r="C7" s="366" t="s">
        <v>243</v>
      </c>
      <c r="D7" s="366"/>
      <c r="E7" s="366"/>
      <c r="F7" s="366"/>
      <c r="G7" s="366"/>
      <c r="H7" s="366"/>
      <c r="I7" s="366"/>
      <c r="J7" s="366"/>
      <c r="K7" s="246"/>
    </row>
    <row r="8" spans="2:11" ht="12.75" customHeight="1">
      <c r="B8" s="249"/>
      <c r="C8" s="248"/>
      <c r="D8" s="248"/>
      <c r="E8" s="248"/>
      <c r="F8" s="248"/>
      <c r="G8" s="248"/>
      <c r="H8" s="248"/>
      <c r="I8" s="248"/>
      <c r="J8" s="248"/>
      <c r="K8" s="246"/>
    </row>
    <row r="9" spans="2:11" ht="15" customHeight="1">
      <c r="B9" s="249"/>
      <c r="C9" s="366" t="s">
        <v>244</v>
      </c>
      <c r="D9" s="366"/>
      <c r="E9" s="366"/>
      <c r="F9" s="366"/>
      <c r="G9" s="366"/>
      <c r="H9" s="366"/>
      <c r="I9" s="366"/>
      <c r="J9" s="366"/>
      <c r="K9" s="246"/>
    </row>
    <row r="10" spans="2:11" ht="15" customHeight="1">
      <c r="B10" s="249"/>
      <c r="C10" s="248"/>
      <c r="D10" s="366" t="s">
        <v>245</v>
      </c>
      <c r="E10" s="366"/>
      <c r="F10" s="366"/>
      <c r="G10" s="366"/>
      <c r="H10" s="366"/>
      <c r="I10" s="366"/>
      <c r="J10" s="366"/>
      <c r="K10" s="246"/>
    </row>
    <row r="11" spans="2:11" ht="15" customHeight="1">
      <c r="B11" s="249"/>
      <c r="C11" s="250"/>
      <c r="D11" s="366" t="s">
        <v>246</v>
      </c>
      <c r="E11" s="366"/>
      <c r="F11" s="366"/>
      <c r="G11" s="366"/>
      <c r="H11" s="366"/>
      <c r="I11" s="366"/>
      <c r="J11" s="366"/>
      <c r="K11" s="246"/>
    </row>
    <row r="12" spans="2:11" ht="12.75" customHeight="1">
      <c r="B12" s="249"/>
      <c r="C12" s="250"/>
      <c r="D12" s="250"/>
      <c r="E12" s="250"/>
      <c r="F12" s="250"/>
      <c r="G12" s="250"/>
      <c r="H12" s="250"/>
      <c r="I12" s="250"/>
      <c r="J12" s="250"/>
      <c r="K12" s="246"/>
    </row>
    <row r="13" spans="2:11" ht="15" customHeight="1">
      <c r="B13" s="249"/>
      <c r="C13" s="250"/>
      <c r="D13" s="366" t="s">
        <v>247</v>
      </c>
      <c r="E13" s="366"/>
      <c r="F13" s="366"/>
      <c r="G13" s="366"/>
      <c r="H13" s="366"/>
      <c r="I13" s="366"/>
      <c r="J13" s="366"/>
      <c r="K13" s="246"/>
    </row>
    <row r="14" spans="2:11" ht="15" customHeight="1">
      <c r="B14" s="249"/>
      <c r="C14" s="250"/>
      <c r="D14" s="366" t="s">
        <v>248</v>
      </c>
      <c r="E14" s="366"/>
      <c r="F14" s="366"/>
      <c r="G14" s="366"/>
      <c r="H14" s="366"/>
      <c r="I14" s="366"/>
      <c r="J14" s="366"/>
      <c r="K14" s="246"/>
    </row>
    <row r="15" spans="2:11" ht="15" customHeight="1">
      <c r="B15" s="249"/>
      <c r="C15" s="250"/>
      <c r="D15" s="366" t="s">
        <v>249</v>
      </c>
      <c r="E15" s="366"/>
      <c r="F15" s="366"/>
      <c r="G15" s="366"/>
      <c r="H15" s="366"/>
      <c r="I15" s="366"/>
      <c r="J15" s="366"/>
      <c r="K15" s="246"/>
    </row>
    <row r="16" spans="2:11" ht="15" customHeight="1">
      <c r="B16" s="249"/>
      <c r="C16" s="250"/>
      <c r="D16" s="250"/>
      <c r="E16" s="251" t="s">
        <v>943</v>
      </c>
      <c r="F16" s="366" t="s">
        <v>250</v>
      </c>
      <c r="G16" s="366"/>
      <c r="H16" s="366"/>
      <c r="I16" s="366"/>
      <c r="J16" s="366"/>
      <c r="K16" s="246"/>
    </row>
    <row r="17" spans="2:11" ht="15" customHeight="1">
      <c r="B17" s="249"/>
      <c r="C17" s="250"/>
      <c r="D17" s="250"/>
      <c r="E17" s="251" t="s">
        <v>251</v>
      </c>
      <c r="F17" s="366" t="s">
        <v>252</v>
      </c>
      <c r="G17" s="366"/>
      <c r="H17" s="366"/>
      <c r="I17" s="366"/>
      <c r="J17" s="366"/>
      <c r="K17" s="246"/>
    </row>
    <row r="18" spans="2:11" ht="15" customHeight="1">
      <c r="B18" s="249"/>
      <c r="C18" s="250"/>
      <c r="D18" s="250"/>
      <c r="E18" s="251" t="s">
        <v>253</v>
      </c>
      <c r="F18" s="366" t="s">
        <v>254</v>
      </c>
      <c r="G18" s="366"/>
      <c r="H18" s="366"/>
      <c r="I18" s="366"/>
      <c r="J18" s="366"/>
      <c r="K18" s="246"/>
    </row>
    <row r="19" spans="2:11" ht="15" customHeight="1">
      <c r="B19" s="249"/>
      <c r="C19" s="250"/>
      <c r="D19" s="250"/>
      <c r="E19" s="251" t="s">
        <v>255</v>
      </c>
      <c r="F19" s="366" t="s">
        <v>256</v>
      </c>
      <c r="G19" s="366"/>
      <c r="H19" s="366"/>
      <c r="I19" s="366"/>
      <c r="J19" s="366"/>
      <c r="K19" s="246"/>
    </row>
    <row r="20" spans="2:11" ht="15" customHeight="1">
      <c r="B20" s="249"/>
      <c r="C20" s="250"/>
      <c r="D20" s="250"/>
      <c r="E20" s="251" t="s">
        <v>257</v>
      </c>
      <c r="F20" s="366" t="s">
        <v>258</v>
      </c>
      <c r="G20" s="366"/>
      <c r="H20" s="366"/>
      <c r="I20" s="366"/>
      <c r="J20" s="366"/>
      <c r="K20" s="246"/>
    </row>
    <row r="21" spans="2:11" ht="15" customHeight="1">
      <c r="B21" s="249"/>
      <c r="C21" s="250"/>
      <c r="D21" s="250"/>
      <c r="E21" s="251" t="s">
        <v>259</v>
      </c>
      <c r="F21" s="366" t="s">
        <v>260</v>
      </c>
      <c r="G21" s="366"/>
      <c r="H21" s="366"/>
      <c r="I21" s="366"/>
      <c r="J21" s="366"/>
      <c r="K21" s="246"/>
    </row>
    <row r="22" spans="2:11" ht="12.75" customHeight="1">
      <c r="B22" s="249"/>
      <c r="C22" s="250"/>
      <c r="D22" s="250"/>
      <c r="E22" s="250"/>
      <c r="F22" s="250"/>
      <c r="G22" s="250"/>
      <c r="H22" s="250"/>
      <c r="I22" s="250"/>
      <c r="J22" s="250"/>
      <c r="K22" s="246"/>
    </row>
    <row r="23" spans="2:11" ht="15" customHeight="1">
      <c r="B23" s="249"/>
      <c r="C23" s="366" t="s">
        <v>261</v>
      </c>
      <c r="D23" s="366"/>
      <c r="E23" s="366"/>
      <c r="F23" s="366"/>
      <c r="G23" s="366"/>
      <c r="H23" s="366"/>
      <c r="I23" s="366"/>
      <c r="J23" s="366"/>
      <c r="K23" s="246"/>
    </row>
    <row r="24" spans="2:11" ht="15" customHeight="1">
      <c r="B24" s="249"/>
      <c r="C24" s="366" t="s">
        <v>262</v>
      </c>
      <c r="D24" s="366"/>
      <c r="E24" s="366"/>
      <c r="F24" s="366"/>
      <c r="G24" s="366"/>
      <c r="H24" s="366"/>
      <c r="I24" s="366"/>
      <c r="J24" s="366"/>
      <c r="K24" s="246"/>
    </row>
    <row r="25" spans="2:11" ht="15" customHeight="1">
      <c r="B25" s="249"/>
      <c r="C25" s="248"/>
      <c r="D25" s="366" t="s">
        <v>263</v>
      </c>
      <c r="E25" s="366"/>
      <c r="F25" s="366"/>
      <c r="G25" s="366"/>
      <c r="H25" s="366"/>
      <c r="I25" s="366"/>
      <c r="J25" s="366"/>
      <c r="K25" s="246"/>
    </row>
    <row r="26" spans="2:11" ht="15" customHeight="1">
      <c r="B26" s="249"/>
      <c r="C26" s="250"/>
      <c r="D26" s="366" t="s">
        <v>264</v>
      </c>
      <c r="E26" s="366"/>
      <c r="F26" s="366"/>
      <c r="G26" s="366"/>
      <c r="H26" s="366"/>
      <c r="I26" s="366"/>
      <c r="J26" s="366"/>
      <c r="K26" s="246"/>
    </row>
    <row r="27" spans="2:11" ht="12.75" customHeight="1">
      <c r="B27" s="249"/>
      <c r="C27" s="250"/>
      <c r="D27" s="250"/>
      <c r="E27" s="250"/>
      <c r="F27" s="250"/>
      <c r="G27" s="250"/>
      <c r="H27" s="250"/>
      <c r="I27" s="250"/>
      <c r="J27" s="250"/>
      <c r="K27" s="246"/>
    </row>
    <row r="28" spans="2:11" ht="15" customHeight="1">
      <c r="B28" s="249"/>
      <c r="C28" s="250"/>
      <c r="D28" s="366" t="s">
        <v>265</v>
      </c>
      <c r="E28" s="366"/>
      <c r="F28" s="366"/>
      <c r="G28" s="366"/>
      <c r="H28" s="366"/>
      <c r="I28" s="366"/>
      <c r="J28" s="366"/>
      <c r="K28" s="246"/>
    </row>
    <row r="29" spans="2:11" ht="15" customHeight="1">
      <c r="B29" s="249"/>
      <c r="C29" s="250"/>
      <c r="D29" s="366" t="s">
        <v>266</v>
      </c>
      <c r="E29" s="366"/>
      <c r="F29" s="366"/>
      <c r="G29" s="366"/>
      <c r="H29" s="366"/>
      <c r="I29" s="366"/>
      <c r="J29" s="366"/>
      <c r="K29" s="246"/>
    </row>
    <row r="30" spans="2:11" ht="12.75" customHeight="1">
      <c r="B30" s="249"/>
      <c r="C30" s="250"/>
      <c r="D30" s="250"/>
      <c r="E30" s="250"/>
      <c r="F30" s="250"/>
      <c r="G30" s="250"/>
      <c r="H30" s="250"/>
      <c r="I30" s="250"/>
      <c r="J30" s="250"/>
      <c r="K30" s="246"/>
    </row>
    <row r="31" spans="2:11" ht="15" customHeight="1">
      <c r="B31" s="249"/>
      <c r="C31" s="250"/>
      <c r="D31" s="366" t="s">
        <v>267</v>
      </c>
      <c r="E31" s="366"/>
      <c r="F31" s="366"/>
      <c r="G31" s="366"/>
      <c r="H31" s="366"/>
      <c r="I31" s="366"/>
      <c r="J31" s="366"/>
      <c r="K31" s="246"/>
    </row>
    <row r="32" spans="2:11" ht="15" customHeight="1">
      <c r="B32" s="249"/>
      <c r="C32" s="250"/>
      <c r="D32" s="366" t="s">
        <v>268</v>
      </c>
      <c r="E32" s="366"/>
      <c r="F32" s="366"/>
      <c r="G32" s="366"/>
      <c r="H32" s="366"/>
      <c r="I32" s="366"/>
      <c r="J32" s="366"/>
      <c r="K32" s="246"/>
    </row>
    <row r="33" spans="2:11" ht="15" customHeight="1">
      <c r="B33" s="249"/>
      <c r="C33" s="250"/>
      <c r="D33" s="366" t="s">
        <v>269</v>
      </c>
      <c r="E33" s="366"/>
      <c r="F33" s="366"/>
      <c r="G33" s="366"/>
      <c r="H33" s="366"/>
      <c r="I33" s="366"/>
      <c r="J33" s="366"/>
      <c r="K33" s="246"/>
    </row>
    <row r="34" spans="2:11" ht="15" customHeight="1">
      <c r="B34" s="249"/>
      <c r="C34" s="250"/>
      <c r="D34" s="248"/>
      <c r="E34" s="252" t="s">
        <v>976</v>
      </c>
      <c r="F34" s="248"/>
      <c r="G34" s="366" t="s">
        <v>270</v>
      </c>
      <c r="H34" s="366"/>
      <c r="I34" s="366"/>
      <c r="J34" s="366"/>
      <c r="K34" s="246"/>
    </row>
    <row r="35" spans="2:11" ht="30.75" customHeight="1">
      <c r="B35" s="249"/>
      <c r="C35" s="250"/>
      <c r="D35" s="248"/>
      <c r="E35" s="252" t="s">
        <v>271</v>
      </c>
      <c r="F35" s="248"/>
      <c r="G35" s="366" t="s">
        <v>272</v>
      </c>
      <c r="H35" s="366"/>
      <c r="I35" s="366"/>
      <c r="J35" s="366"/>
      <c r="K35" s="246"/>
    </row>
    <row r="36" spans="2:11" ht="15" customHeight="1">
      <c r="B36" s="249"/>
      <c r="C36" s="250"/>
      <c r="D36" s="248"/>
      <c r="E36" s="252" t="s">
        <v>917</v>
      </c>
      <c r="F36" s="248"/>
      <c r="G36" s="366" t="s">
        <v>273</v>
      </c>
      <c r="H36" s="366"/>
      <c r="I36" s="366"/>
      <c r="J36" s="366"/>
      <c r="K36" s="246"/>
    </row>
    <row r="37" spans="2:11" ht="15" customHeight="1">
      <c r="B37" s="249"/>
      <c r="C37" s="250"/>
      <c r="D37" s="248"/>
      <c r="E37" s="252" t="s">
        <v>977</v>
      </c>
      <c r="F37" s="248"/>
      <c r="G37" s="366" t="s">
        <v>274</v>
      </c>
      <c r="H37" s="366"/>
      <c r="I37" s="366"/>
      <c r="J37" s="366"/>
      <c r="K37" s="246"/>
    </row>
    <row r="38" spans="2:11" ht="15" customHeight="1">
      <c r="B38" s="249"/>
      <c r="C38" s="250"/>
      <c r="D38" s="248"/>
      <c r="E38" s="252" t="s">
        <v>978</v>
      </c>
      <c r="F38" s="248"/>
      <c r="G38" s="366" t="s">
        <v>275</v>
      </c>
      <c r="H38" s="366"/>
      <c r="I38" s="366"/>
      <c r="J38" s="366"/>
      <c r="K38" s="246"/>
    </row>
    <row r="39" spans="2:11" ht="15" customHeight="1">
      <c r="B39" s="249"/>
      <c r="C39" s="250"/>
      <c r="D39" s="248"/>
      <c r="E39" s="252" t="s">
        <v>979</v>
      </c>
      <c r="F39" s="248"/>
      <c r="G39" s="366" t="s">
        <v>276</v>
      </c>
      <c r="H39" s="366"/>
      <c r="I39" s="366"/>
      <c r="J39" s="366"/>
      <c r="K39" s="246"/>
    </row>
    <row r="40" spans="2:11" ht="15" customHeight="1">
      <c r="B40" s="249"/>
      <c r="C40" s="250"/>
      <c r="D40" s="248"/>
      <c r="E40" s="252" t="s">
        <v>277</v>
      </c>
      <c r="F40" s="248"/>
      <c r="G40" s="366" t="s">
        <v>278</v>
      </c>
      <c r="H40" s="366"/>
      <c r="I40" s="366"/>
      <c r="J40" s="366"/>
      <c r="K40" s="246"/>
    </row>
    <row r="41" spans="2:11" ht="15" customHeight="1">
      <c r="B41" s="249"/>
      <c r="C41" s="250"/>
      <c r="D41" s="248"/>
      <c r="E41" s="252"/>
      <c r="F41" s="248"/>
      <c r="G41" s="366" t="s">
        <v>279</v>
      </c>
      <c r="H41" s="366"/>
      <c r="I41" s="366"/>
      <c r="J41" s="366"/>
      <c r="K41" s="246"/>
    </row>
    <row r="42" spans="2:11" ht="15" customHeight="1">
      <c r="B42" s="249"/>
      <c r="C42" s="250"/>
      <c r="D42" s="248"/>
      <c r="E42" s="252" t="s">
        <v>280</v>
      </c>
      <c r="F42" s="248"/>
      <c r="G42" s="366" t="s">
        <v>281</v>
      </c>
      <c r="H42" s="366"/>
      <c r="I42" s="366"/>
      <c r="J42" s="366"/>
      <c r="K42" s="246"/>
    </row>
    <row r="43" spans="2:11" ht="15" customHeight="1">
      <c r="B43" s="249"/>
      <c r="C43" s="250"/>
      <c r="D43" s="248"/>
      <c r="E43" s="252" t="s">
        <v>981</v>
      </c>
      <c r="F43" s="248"/>
      <c r="G43" s="366" t="s">
        <v>282</v>
      </c>
      <c r="H43" s="366"/>
      <c r="I43" s="366"/>
      <c r="J43" s="366"/>
      <c r="K43" s="246"/>
    </row>
    <row r="44" spans="2:11" ht="12.75" customHeight="1">
      <c r="B44" s="249"/>
      <c r="C44" s="250"/>
      <c r="D44" s="248"/>
      <c r="E44" s="248"/>
      <c r="F44" s="248"/>
      <c r="G44" s="248"/>
      <c r="H44" s="248"/>
      <c r="I44" s="248"/>
      <c r="J44" s="248"/>
      <c r="K44" s="246"/>
    </row>
    <row r="45" spans="2:11" ht="15" customHeight="1">
      <c r="B45" s="249"/>
      <c r="C45" s="250"/>
      <c r="D45" s="366" t="s">
        <v>283</v>
      </c>
      <c r="E45" s="366"/>
      <c r="F45" s="366"/>
      <c r="G45" s="366"/>
      <c r="H45" s="366"/>
      <c r="I45" s="366"/>
      <c r="J45" s="366"/>
      <c r="K45" s="246"/>
    </row>
    <row r="46" spans="2:11" ht="15" customHeight="1">
      <c r="B46" s="249"/>
      <c r="C46" s="250"/>
      <c r="D46" s="250"/>
      <c r="E46" s="366" t="s">
        <v>284</v>
      </c>
      <c r="F46" s="366"/>
      <c r="G46" s="366"/>
      <c r="H46" s="366"/>
      <c r="I46" s="366"/>
      <c r="J46" s="366"/>
      <c r="K46" s="246"/>
    </row>
    <row r="47" spans="2:11" ht="15" customHeight="1">
      <c r="B47" s="249"/>
      <c r="C47" s="250"/>
      <c r="D47" s="250"/>
      <c r="E47" s="366" t="s">
        <v>285</v>
      </c>
      <c r="F47" s="366"/>
      <c r="G47" s="366"/>
      <c r="H47" s="366"/>
      <c r="I47" s="366"/>
      <c r="J47" s="366"/>
      <c r="K47" s="246"/>
    </row>
    <row r="48" spans="2:11" ht="15" customHeight="1">
      <c r="B48" s="249"/>
      <c r="C48" s="250"/>
      <c r="D48" s="250"/>
      <c r="E48" s="366" t="s">
        <v>286</v>
      </c>
      <c r="F48" s="366"/>
      <c r="G48" s="366"/>
      <c r="H48" s="366"/>
      <c r="I48" s="366"/>
      <c r="J48" s="366"/>
      <c r="K48" s="246"/>
    </row>
    <row r="49" spans="2:11" ht="15" customHeight="1">
      <c r="B49" s="249"/>
      <c r="C49" s="250"/>
      <c r="D49" s="366" t="s">
        <v>287</v>
      </c>
      <c r="E49" s="366"/>
      <c r="F49" s="366"/>
      <c r="G49" s="366"/>
      <c r="H49" s="366"/>
      <c r="I49" s="366"/>
      <c r="J49" s="366"/>
      <c r="K49" s="246"/>
    </row>
    <row r="50" spans="2:11" ht="25.5" customHeight="1">
      <c r="B50" s="245"/>
      <c r="C50" s="371" t="s">
        <v>288</v>
      </c>
      <c r="D50" s="371"/>
      <c r="E50" s="371"/>
      <c r="F50" s="371"/>
      <c r="G50" s="371"/>
      <c r="H50" s="371"/>
      <c r="I50" s="371"/>
      <c r="J50" s="371"/>
      <c r="K50" s="246"/>
    </row>
    <row r="51" spans="2:11" ht="5.25" customHeight="1">
      <c r="B51" s="245"/>
      <c r="C51" s="247"/>
      <c r="D51" s="247"/>
      <c r="E51" s="247"/>
      <c r="F51" s="247"/>
      <c r="G51" s="247"/>
      <c r="H51" s="247"/>
      <c r="I51" s="247"/>
      <c r="J51" s="247"/>
      <c r="K51" s="246"/>
    </row>
    <row r="52" spans="2:11" ht="15" customHeight="1">
      <c r="B52" s="245"/>
      <c r="C52" s="366" t="s">
        <v>289</v>
      </c>
      <c r="D52" s="366"/>
      <c r="E52" s="366"/>
      <c r="F52" s="366"/>
      <c r="G52" s="366"/>
      <c r="H52" s="366"/>
      <c r="I52" s="366"/>
      <c r="J52" s="366"/>
      <c r="K52" s="246"/>
    </row>
    <row r="53" spans="2:11" ht="15" customHeight="1">
      <c r="B53" s="245"/>
      <c r="C53" s="366" t="s">
        <v>290</v>
      </c>
      <c r="D53" s="366"/>
      <c r="E53" s="366"/>
      <c r="F53" s="366"/>
      <c r="G53" s="366"/>
      <c r="H53" s="366"/>
      <c r="I53" s="366"/>
      <c r="J53" s="366"/>
      <c r="K53" s="246"/>
    </row>
    <row r="54" spans="2:11" ht="12.75" customHeight="1">
      <c r="B54" s="245"/>
      <c r="C54" s="248"/>
      <c r="D54" s="248"/>
      <c r="E54" s="248"/>
      <c r="F54" s="248"/>
      <c r="G54" s="248"/>
      <c r="H54" s="248"/>
      <c r="I54" s="248"/>
      <c r="J54" s="248"/>
      <c r="K54" s="246"/>
    </row>
    <row r="55" spans="2:11" ht="15" customHeight="1">
      <c r="B55" s="245"/>
      <c r="C55" s="366" t="s">
        <v>291</v>
      </c>
      <c r="D55" s="366"/>
      <c r="E55" s="366"/>
      <c r="F55" s="366"/>
      <c r="G55" s="366"/>
      <c r="H55" s="366"/>
      <c r="I55" s="366"/>
      <c r="J55" s="366"/>
      <c r="K55" s="246"/>
    </row>
    <row r="56" spans="2:11" ht="15" customHeight="1">
      <c r="B56" s="245"/>
      <c r="C56" s="250"/>
      <c r="D56" s="366" t="s">
        <v>292</v>
      </c>
      <c r="E56" s="366"/>
      <c r="F56" s="366"/>
      <c r="G56" s="366"/>
      <c r="H56" s="366"/>
      <c r="I56" s="366"/>
      <c r="J56" s="366"/>
      <c r="K56" s="246"/>
    </row>
    <row r="57" spans="2:11" ht="15" customHeight="1">
      <c r="B57" s="245"/>
      <c r="C57" s="250"/>
      <c r="D57" s="366" t="s">
        <v>293</v>
      </c>
      <c r="E57" s="366"/>
      <c r="F57" s="366"/>
      <c r="G57" s="366"/>
      <c r="H57" s="366"/>
      <c r="I57" s="366"/>
      <c r="J57" s="366"/>
      <c r="K57" s="246"/>
    </row>
    <row r="58" spans="2:11" ht="15" customHeight="1">
      <c r="B58" s="245"/>
      <c r="C58" s="250"/>
      <c r="D58" s="366" t="s">
        <v>294</v>
      </c>
      <c r="E58" s="366"/>
      <c r="F58" s="366"/>
      <c r="G58" s="366"/>
      <c r="H58" s="366"/>
      <c r="I58" s="366"/>
      <c r="J58" s="366"/>
      <c r="K58" s="246"/>
    </row>
    <row r="59" spans="2:11" ht="15" customHeight="1">
      <c r="B59" s="245"/>
      <c r="C59" s="250"/>
      <c r="D59" s="366" t="s">
        <v>295</v>
      </c>
      <c r="E59" s="366"/>
      <c r="F59" s="366"/>
      <c r="G59" s="366"/>
      <c r="H59" s="366"/>
      <c r="I59" s="366"/>
      <c r="J59" s="366"/>
      <c r="K59" s="246"/>
    </row>
    <row r="60" spans="2:11" ht="15" customHeight="1">
      <c r="B60" s="245"/>
      <c r="C60" s="250"/>
      <c r="D60" s="370" t="s">
        <v>296</v>
      </c>
      <c r="E60" s="370"/>
      <c r="F60" s="370"/>
      <c r="G60" s="370"/>
      <c r="H60" s="370"/>
      <c r="I60" s="370"/>
      <c r="J60" s="370"/>
      <c r="K60" s="246"/>
    </row>
    <row r="61" spans="2:11" ht="15" customHeight="1">
      <c r="B61" s="245"/>
      <c r="C61" s="250"/>
      <c r="D61" s="366" t="s">
        <v>297</v>
      </c>
      <c r="E61" s="366"/>
      <c r="F61" s="366"/>
      <c r="G61" s="366"/>
      <c r="H61" s="366"/>
      <c r="I61" s="366"/>
      <c r="J61" s="366"/>
      <c r="K61" s="246"/>
    </row>
    <row r="62" spans="2:11" ht="12.75" customHeight="1">
      <c r="B62" s="245"/>
      <c r="C62" s="250"/>
      <c r="D62" s="250"/>
      <c r="E62" s="253"/>
      <c r="F62" s="250"/>
      <c r="G62" s="250"/>
      <c r="H62" s="250"/>
      <c r="I62" s="250"/>
      <c r="J62" s="250"/>
      <c r="K62" s="246"/>
    </row>
    <row r="63" spans="2:11" ht="15" customHeight="1">
      <c r="B63" s="245"/>
      <c r="C63" s="250"/>
      <c r="D63" s="366" t="s">
        <v>298</v>
      </c>
      <c r="E63" s="366"/>
      <c r="F63" s="366"/>
      <c r="G63" s="366"/>
      <c r="H63" s="366"/>
      <c r="I63" s="366"/>
      <c r="J63" s="366"/>
      <c r="K63" s="246"/>
    </row>
    <row r="64" spans="2:11" ht="15" customHeight="1">
      <c r="B64" s="245"/>
      <c r="C64" s="250"/>
      <c r="D64" s="370" t="s">
        <v>299</v>
      </c>
      <c r="E64" s="370"/>
      <c r="F64" s="370"/>
      <c r="G64" s="370"/>
      <c r="H64" s="370"/>
      <c r="I64" s="370"/>
      <c r="J64" s="370"/>
      <c r="K64" s="246"/>
    </row>
    <row r="65" spans="2:11" ht="15" customHeight="1">
      <c r="B65" s="245"/>
      <c r="C65" s="250"/>
      <c r="D65" s="366" t="s">
        <v>300</v>
      </c>
      <c r="E65" s="366"/>
      <c r="F65" s="366"/>
      <c r="G65" s="366"/>
      <c r="H65" s="366"/>
      <c r="I65" s="366"/>
      <c r="J65" s="366"/>
      <c r="K65" s="246"/>
    </row>
    <row r="66" spans="2:11" ht="15" customHeight="1">
      <c r="B66" s="245"/>
      <c r="C66" s="250"/>
      <c r="D66" s="366" t="s">
        <v>301</v>
      </c>
      <c r="E66" s="366"/>
      <c r="F66" s="366"/>
      <c r="G66" s="366"/>
      <c r="H66" s="366"/>
      <c r="I66" s="366"/>
      <c r="J66" s="366"/>
      <c r="K66" s="246"/>
    </row>
    <row r="67" spans="2:11" ht="15" customHeight="1">
      <c r="B67" s="245"/>
      <c r="C67" s="250"/>
      <c r="D67" s="366" t="s">
        <v>302</v>
      </c>
      <c r="E67" s="366"/>
      <c r="F67" s="366"/>
      <c r="G67" s="366"/>
      <c r="H67" s="366"/>
      <c r="I67" s="366"/>
      <c r="J67" s="366"/>
      <c r="K67" s="246"/>
    </row>
    <row r="68" spans="2:11" ht="15" customHeight="1">
      <c r="B68" s="245"/>
      <c r="C68" s="250"/>
      <c r="D68" s="366" t="s">
        <v>303</v>
      </c>
      <c r="E68" s="366"/>
      <c r="F68" s="366"/>
      <c r="G68" s="366"/>
      <c r="H68" s="366"/>
      <c r="I68" s="366"/>
      <c r="J68" s="366"/>
      <c r="K68" s="246"/>
    </row>
    <row r="69" spans="2:11" ht="12.75" customHeight="1">
      <c r="B69" s="254"/>
      <c r="C69" s="255"/>
      <c r="D69" s="255"/>
      <c r="E69" s="255"/>
      <c r="F69" s="255"/>
      <c r="G69" s="255"/>
      <c r="H69" s="255"/>
      <c r="I69" s="255"/>
      <c r="J69" s="255"/>
      <c r="K69" s="256"/>
    </row>
    <row r="70" spans="2:11" ht="18.75" customHeight="1">
      <c r="B70" s="257"/>
      <c r="C70" s="257"/>
      <c r="D70" s="257"/>
      <c r="E70" s="257"/>
      <c r="F70" s="257"/>
      <c r="G70" s="257"/>
      <c r="H70" s="257"/>
      <c r="I70" s="257"/>
      <c r="J70" s="257"/>
      <c r="K70" s="258"/>
    </row>
    <row r="71" spans="2:11" ht="18.75" customHeight="1">
      <c r="B71" s="258"/>
      <c r="C71" s="258"/>
      <c r="D71" s="258"/>
      <c r="E71" s="258"/>
      <c r="F71" s="258"/>
      <c r="G71" s="258"/>
      <c r="H71" s="258"/>
      <c r="I71" s="258"/>
      <c r="J71" s="258"/>
      <c r="K71" s="258"/>
    </row>
    <row r="72" spans="2:11" ht="7.5" customHeight="1">
      <c r="B72" s="259"/>
      <c r="C72" s="260"/>
      <c r="D72" s="260"/>
      <c r="E72" s="260"/>
      <c r="F72" s="260"/>
      <c r="G72" s="260"/>
      <c r="H72" s="260"/>
      <c r="I72" s="260"/>
      <c r="J72" s="260"/>
      <c r="K72" s="261"/>
    </row>
    <row r="73" spans="2:11" ht="45" customHeight="1">
      <c r="B73" s="262"/>
      <c r="C73" s="367" t="s">
        <v>957</v>
      </c>
      <c r="D73" s="367"/>
      <c r="E73" s="367"/>
      <c r="F73" s="367"/>
      <c r="G73" s="367"/>
      <c r="H73" s="367"/>
      <c r="I73" s="367"/>
      <c r="J73" s="367"/>
      <c r="K73" s="263"/>
    </row>
    <row r="74" spans="2:11" ht="17.25" customHeight="1">
      <c r="B74" s="262"/>
      <c r="C74" s="264" t="s">
        <v>304</v>
      </c>
      <c r="D74" s="264"/>
      <c r="E74" s="264"/>
      <c r="F74" s="264" t="s">
        <v>305</v>
      </c>
      <c r="G74" s="265"/>
      <c r="H74" s="264" t="s">
        <v>977</v>
      </c>
      <c r="I74" s="264" t="s">
        <v>921</v>
      </c>
      <c r="J74" s="264" t="s">
        <v>306</v>
      </c>
      <c r="K74" s="263"/>
    </row>
    <row r="75" spans="2:11" ht="17.25" customHeight="1">
      <c r="B75" s="262"/>
      <c r="C75" s="266" t="s">
        <v>307</v>
      </c>
      <c r="D75" s="266"/>
      <c r="E75" s="266"/>
      <c r="F75" s="267" t="s">
        <v>308</v>
      </c>
      <c r="G75" s="268"/>
      <c r="H75" s="266"/>
      <c r="I75" s="266"/>
      <c r="J75" s="266" t="s">
        <v>309</v>
      </c>
      <c r="K75" s="263"/>
    </row>
    <row r="76" spans="2:11" ht="5.25" customHeight="1">
      <c r="B76" s="262"/>
      <c r="C76" s="269"/>
      <c r="D76" s="269"/>
      <c r="E76" s="269"/>
      <c r="F76" s="269"/>
      <c r="G76" s="270"/>
      <c r="H76" s="269"/>
      <c r="I76" s="269"/>
      <c r="J76" s="269"/>
      <c r="K76" s="263"/>
    </row>
    <row r="77" spans="2:11" ht="15" customHeight="1">
      <c r="B77" s="262"/>
      <c r="C77" s="252" t="s">
        <v>917</v>
      </c>
      <c r="D77" s="269"/>
      <c r="E77" s="269"/>
      <c r="F77" s="271" t="s">
        <v>310</v>
      </c>
      <c r="G77" s="270"/>
      <c r="H77" s="252" t="s">
        <v>311</v>
      </c>
      <c r="I77" s="252" t="s">
        <v>312</v>
      </c>
      <c r="J77" s="252">
        <v>20</v>
      </c>
      <c r="K77" s="263"/>
    </row>
    <row r="78" spans="2:11" ht="15" customHeight="1">
      <c r="B78" s="262"/>
      <c r="C78" s="252" t="s">
        <v>313</v>
      </c>
      <c r="D78" s="252"/>
      <c r="E78" s="252"/>
      <c r="F78" s="271" t="s">
        <v>310</v>
      </c>
      <c r="G78" s="270"/>
      <c r="H78" s="252" t="s">
        <v>314</v>
      </c>
      <c r="I78" s="252" t="s">
        <v>312</v>
      </c>
      <c r="J78" s="252">
        <v>120</v>
      </c>
      <c r="K78" s="263"/>
    </row>
    <row r="79" spans="2:11" ht="15" customHeight="1">
      <c r="B79" s="272"/>
      <c r="C79" s="252" t="s">
        <v>315</v>
      </c>
      <c r="D79" s="252"/>
      <c r="E79" s="252"/>
      <c r="F79" s="271" t="s">
        <v>316</v>
      </c>
      <c r="G79" s="270"/>
      <c r="H79" s="252" t="s">
        <v>317</v>
      </c>
      <c r="I79" s="252" t="s">
        <v>312</v>
      </c>
      <c r="J79" s="252">
        <v>50</v>
      </c>
      <c r="K79" s="263"/>
    </row>
    <row r="80" spans="2:11" ht="15" customHeight="1">
      <c r="B80" s="272"/>
      <c r="C80" s="252" t="s">
        <v>318</v>
      </c>
      <c r="D80" s="252"/>
      <c r="E80" s="252"/>
      <c r="F80" s="271" t="s">
        <v>310</v>
      </c>
      <c r="G80" s="270"/>
      <c r="H80" s="252" t="s">
        <v>319</v>
      </c>
      <c r="I80" s="252" t="s">
        <v>320</v>
      </c>
      <c r="J80" s="252"/>
      <c r="K80" s="263"/>
    </row>
    <row r="81" spans="2:11" ht="15" customHeight="1">
      <c r="B81" s="272"/>
      <c r="C81" s="273" t="s">
        <v>321</v>
      </c>
      <c r="D81" s="273"/>
      <c r="E81" s="273"/>
      <c r="F81" s="274" t="s">
        <v>316</v>
      </c>
      <c r="G81" s="273"/>
      <c r="H81" s="273" t="s">
        <v>322</v>
      </c>
      <c r="I81" s="273" t="s">
        <v>312</v>
      </c>
      <c r="J81" s="273">
        <v>15</v>
      </c>
      <c r="K81" s="263"/>
    </row>
    <row r="82" spans="2:11" ht="15" customHeight="1">
      <c r="B82" s="272"/>
      <c r="C82" s="273" t="s">
        <v>323</v>
      </c>
      <c r="D82" s="273"/>
      <c r="E82" s="273"/>
      <c r="F82" s="274" t="s">
        <v>316</v>
      </c>
      <c r="G82" s="273"/>
      <c r="H82" s="273" t="s">
        <v>324</v>
      </c>
      <c r="I82" s="273" t="s">
        <v>312</v>
      </c>
      <c r="J82" s="273">
        <v>15</v>
      </c>
      <c r="K82" s="263"/>
    </row>
    <row r="83" spans="2:11" ht="15" customHeight="1">
      <c r="B83" s="272"/>
      <c r="C83" s="273" t="s">
        <v>325</v>
      </c>
      <c r="D83" s="273"/>
      <c r="E83" s="273"/>
      <c r="F83" s="274" t="s">
        <v>316</v>
      </c>
      <c r="G83" s="273"/>
      <c r="H83" s="273" t="s">
        <v>326</v>
      </c>
      <c r="I83" s="273" t="s">
        <v>312</v>
      </c>
      <c r="J83" s="273">
        <v>20</v>
      </c>
      <c r="K83" s="263"/>
    </row>
    <row r="84" spans="2:11" ht="15" customHeight="1">
      <c r="B84" s="272"/>
      <c r="C84" s="273" t="s">
        <v>327</v>
      </c>
      <c r="D84" s="273"/>
      <c r="E84" s="273"/>
      <c r="F84" s="274" t="s">
        <v>316</v>
      </c>
      <c r="G84" s="273"/>
      <c r="H84" s="273" t="s">
        <v>328</v>
      </c>
      <c r="I84" s="273" t="s">
        <v>312</v>
      </c>
      <c r="J84" s="273">
        <v>20</v>
      </c>
      <c r="K84" s="263"/>
    </row>
    <row r="85" spans="2:11" ht="15" customHeight="1">
      <c r="B85" s="272"/>
      <c r="C85" s="252" t="s">
        <v>329</v>
      </c>
      <c r="D85" s="252"/>
      <c r="E85" s="252"/>
      <c r="F85" s="271" t="s">
        <v>316</v>
      </c>
      <c r="G85" s="270"/>
      <c r="H85" s="252" t="s">
        <v>330</v>
      </c>
      <c r="I85" s="252" t="s">
        <v>312</v>
      </c>
      <c r="J85" s="252">
        <v>50</v>
      </c>
      <c r="K85" s="263"/>
    </row>
    <row r="86" spans="2:11" ht="15" customHeight="1">
      <c r="B86" s="272"/>
      <c r="C86" s="252" t="s">
        <v>331</v>
      </c>
      <c r="D86" s="252"/>
      <c r="E86" s="252"/>
      <c r="F86" s="271" t="s">
        <v>316</v>
      </c>
      <c r="G86" s="270"/>
      <c r="H86" s="252" t="s">
        <v>332</v>
      </c>
      <c r="I86" s="252" t="s">
        <v>312</v>
      </c>
      <c r="J86" s="252">
        <v>20</v>
      </c>
      <c r="K86" s="263"/>
    </row>
    <row r="87" spans="2:11" ht="15" customHeight="1">
      <c r="B87" s="272"/>
      <c r="C87" s="252" t="s">
        <v>333</v>
      </c>
      <c r="D87" s="252"/>
      <c r="E87" s="252"/>
      <c r="F87" s="271" t="s">
        <v>316</v>
      </c>
      <c r="G87" s="270"/>
      <c r="H87" s="252" t="s">
        <v>334</v>
      </c>
      <c r="I87" s="252" t="s">
        <v>312</v>
      </c>
      <c r="J87" s="252">
        <v>20</v>
      </c>
      <c r="K87" s="263"/>
    </row>
    <row r="88" spans="2:11" ht="15" customHeight="1">
      <c r="B88" s="272"/>
      <c r="C88" s="252" t="s">
        <v>335</v>
      </c>
      <c r="D88" s="252"/>
      <c r="E88" s="252"/>
      <c r="F88" s="271" t="s">
        <v>316</v>
      </c>
      <c r="G88" s="270"/>
      <c r="H88" s="252" t="s">
        <v>336</v>
      </c>
      <c r="I88" s="252" t="s">
        <v>312</v>
      </c>
      <c r="J88" s="252">
        <v>50</v>
      </c>
      <c r="K88" s="263"/>
    </row>
    <row r="89" spans="2:11" ht="15" customHeight="1">
      <c r="B89" s="272"/>
      <c r="C89" s="252" t="s">
        <v>337</v>
      </c>
      <c r="D89" s="252"/>
      <c r="E89" s="252"/>
      <c r="F89" s="271" t="s">
        <v>316</v>
      </c>
      <c r="G89" s="270"/>
      <c r="H89" s="252" t="s">
        <v>337</v>
      </c>
      <c r="I89" s="252" t="s">
        <v>312</v>
      </c>
      <c r="J89" s="252">
        <v>50</v>
      </c>
      <c r="K89" s="263"/>
    </row>
    <row r="90" spans="2:11" ht="15" customHeight="1">
      <c r="B90" s="272"/>
      <c r="C90" s="252" t="s">
        <v>982</v>
      </c>
      <c r="D90" s="252"/>
      <c r="E90" s="252"/>
      <c r="F90" s="271" t="s">
        <v>316</v>
      </c>
      <c r="G90" s="270"/>
      <c r="H90" s="252" t="s">
        <v>338</v>
      </c>
      <c r="I90" s="252" t="s">
        <v>312</v>
      </c>
      <c r="J90" s="252">
        <v>255</v>
      </c>
      <c r="K90" s="263"/>
    </row>
    <row r="91" spans="2:11" ht="15" customHeight="1">
      <c r="B91" s="272"/>
      <c r="C91" s="252" t="s">
        <v>339</v>
      </c>
      <c r="D91" s="252"/>
      <c r="E91" s="252"/>
      <c r="F91" s="271" t="s">
        <v>310</v>
      </c>
      <c r="G91" s="270"/>
      <c r="H91" s="252" t="s">
        <v>340</v>
      </c>
      <c r="I91" s="252" t="s">
        <v>341</v>
      </c>
      <c r="J91" s="252"/>
      <c r="K91" s="263"/>
    </row>
    <row r="92" spans="2:11" ht="15" customHeight="1">
      <c r="B92" s="272"/>
      <c r="C92" s="252" t="s">
        <v>342</v>
      </c>
      <c r="D92" s="252"/>
      <c r="E92" s="252"/>
      <c r="F92" s="271" t="s">
        <v>310</v>
      </c>
      <c r="G92" s="270"/>
      <c r="H92" s="252" t="s">
        <v>343</v>
      </c>
      <c r="I92" s="252" t="s">
        <v>344</v>
      </c>
      <c r="J92" s="252"/>
      <c r="K92" s="263"/>
    </row>
    <row r="93" spans="2:11" ht="15" customHeight="1">
      <c r="B93" s="272"/>
      <c r="C93" s="252" t="s">
        <v>345</v>
      </c>
      <c r="D93" s="252"/>
      <c r="E93" s="252"/>
      <c r="F93" s="271" t="s">
        <v>310</v>
      </c>
      <c r="G93" s="270"/>
      <c r="H93" s="252" t="s">
        <v>345</v>
      </c>
      <c r="I93" s="252" t="s">
        <v>344</v>
      </c>
      <c r="J93" s="252"/>
      <c r="K93" s="263"/>
    </row>
    <row r="94" spans="2:11" ht="15" customHeight="1">
      <c r="B94" s="272"/>
      <c r="C94" s="252" t="s">
        <v>902</v>
      </c>
      <c r="D94" s="252"/>
      <c r="E94" s="252"/>
      <c r="F94" s="271" t="s">
        <v>310</v>
      </c>
      <c r="G94" s="270"/>
      <c r="H94" s="252" t="s">
        <v>346</v>
      </c>
      <c r="I94" s="252" t="s">
        <v>344</v>
      </c>
      <c r="J94" s="252"/>
      <c r="K94" s="263"/>
    </row>
    <row r="95" spans="2:11" ht="15" customHeight="1">
      <c r="B95" s="272"/>
      <c r="C95" s="252" t="s">
        <v>912</v>
      </c>
      <c r="D95" s="252"/>
      <c r="E95" s="252"/>
      <c r="F95" s="271" t="s">
        <v>310</v>
      </c>
      <c r="G95" s="270"/>
      <c r="H95" s="252" t="s">
        <v>347</v>
      </c>
      <c r="I95" s="252" t="s">
        <v>344</v>
      </c>
      <c r="J95" s="252"/>
      <c r="K95" s="263"/>
    </row>
    <row r="96" spans="2:11" ht="15" customHeight="1">
      <c r="B96" s="275"/>
      <c r="C96" s="276"/>
      <c r="D96" s="276"/>
      <c r="E96" s="276"/>
      <c r="F96" s="276"/>
      <c r="G96" s="276"/>
      <c r="H96" s="276"/>
      <c r="I96" s="276"/>
      <c r="J96" s="276"/>
      <c r="K96" s="277"/>
    </row>
    <row r="97" spans="2:11" ht="18.75" customHeight="1">
      <c r="B97" s="278"/>
      <c r="C97" s="279"/>
      <c r="D97" s="279"/>
      <c r="E97" s="279"/>
      <c r="F97" s="279"/>
      <c r="G97" s="279"/>
      <c r="H97" s="279"/>
      <c r="I97" s="279"/>
      <c r="J97" s="279"/>
      <c r="K97" s="278"/>
    </row>
    <row r="98" spans="2:11" ht="18.75" customHeight="1">
      <c r="B98" s="258"/>
      <c r="C98" s="258"/>
      <c r="D98" s="258"/>
      <c r="E98" s="258"/>
      <c r="F98" s="258"/>
      <c r="G98" s="258"/>
      <c r="H98" s="258"/>
      <c r="I98" s="258"/>
      <c r="J98" s="258"/>
      <c r="K98" s="258"/>
    </row>
    <row r="99" spans="2:11" ht="7.5" customHeight="1">
      <c r="B99" s="259"/>
      <c r="C99" s="260"/>
      <c r="D99" s="260"/>
      <c r="E99" s="260"/>
      <c r="F99" s="260"/>
      <c r="G99" s="260"/>
      <c r="H99" s="260"/>
      <c r="I99" s="260"/>
      <c r="J99" s="260"/>
      <c r="K99" s="261"/>
    </row>
    <row r="100" spans="2:11" ht="45" customHeight="1">
      <c r="B100" s="262"/>
      <c r="C100" s="367" t="s">
        <v>348</v>
      </c>
      <c r="D100" s="367"/>
      <c r="E100" s="367"/>
      <c r="F100" s="367"/>
      <c r="G100" s="367"/>
      <c r="H100" s="367"/>
      <c r="I100" s="367"/>
      <c r="J100" s="367"/>
      <c r="K100" s="263"/>
    </row>
    <row r="101" spans="2:11" ht="17.25" customHeight="1">
      <c r="B101" s="262"/>
      <c r="C101" s="264" t="s">
        <v>304</v>
      </c>
      <c r="D101" s="264"/>
      <c r="E101" s="264"/>
      <c r="F101" s="264" t="s">
        <v>305</v>
      </c>
      <c r="G101" s="265"/>
      <c r="H101" s="264" t="s">
        <v>977</v>
      </c>
      <c r="I101" s="264" t="s">
        <v>921</v>
      </c>
      <c r="J101" s="264" t="s">
        <v>306</v>
      </c>
      <c r="K101" s="263"/>
    </row>
    <row r="102" spans="2:11" ht="17.25" customHeight="1">
      <c r="B102" s="262"/>
      <c r="C102" s="266" t="s">
        <v>307</v>
      </c>
      <c r="D102" s="266"/>
      <c r="E102" s="266"/>
      <c r="F102" s="267" t="s">
        <v>308</v>
      </c>
      <c r="G102" s="268"/>
      <c r="H102" s="266"/>
      <c r="I102" s="266"/>
      <c r="J102" s="266" t="s">
        <v>309</v>
      </c>
      <c r="K102" s="263"/>
    </row>
    <row r="103" spans="2:11" ht="5.25" customHeight="1">
      <c r="B103" s="262"/>
      <c r="C103" s="264"/>
      <c r="D103" s="264"/>
      <c r="E103" s="264"/>
      <c r="F103" s="264"/>
      <c r="G103" s="280"/>
      <c r="H103" s="264"/>
      <c r="I103" s="264"/>
      <c r="J103" s="264"/>
      <c r="K103" s="263"/>
    </row>
    <row r="104" spans="2:11" ht="15" customHeight="1">
      <c r="B104" s="262"/>
      <c r="C104" s="252" t="s">
        <v>917</v>
      </c>
      <c r="D104" s="269"/>
      <c r="E104" s="269"/>
      <c r="F104" s="271" t="s">
        <v>310</v>
      </c>
      <c r="G104" s="280"/>
      <c r="H104" s="252" t="s">
        <v>349</v>
      </c>
      <c r="I104" s="252" t="s">
        <v>312</v>
      </c>
      <c r="J104" s="252">
        <v>20</v>
      </c>
      <c r="K104" s="263"/>
    </row>
    <row r="105" spans="2:11" ht="15" customHeight="1">
      <c r="B105" s="262"/>
      <c r="C105" s="252" t="s">
        <v>313</v>
      </c>
      <c r="D105" s="252"/>
      <c r="E105" s="252"/>
      <c r="F105" s="271" t="s">
        <v>310</v>
      </c>
      <c r="G105" s="252"/>
      <c r="H105" s="252" t="s">
        <v>349</v>
      </c>
      <c r="I105" s="252" t="s">
        <v>312</v>
      </c>
      <c r="J105" s="252">
        <v>120</v>
      </c>
      <c r="K105" s="263"/>
    </row>
    <row r="106" spans="2:11" ht="15" customHeight="1">
      <c r="B106" s="272"/>
      <c r="C106" s="252" t="s">
        <v>315</v>
      </c>
      <c r="D106" s="252"/>
      <c r="E106" s="252"/>
      <c r="F106" s="271" t="s">
        <v>316</v>
      </c>
      <c r="G106" s="252"/>
      <c r="H106" s="252" t="s">
        <v>349</v>
      </c>
      <c r="I106" s="252" t="s">
        <v>312</v>
      </c>
      <c r="J106" s="252">
        <v>50</v>
      </c>
      <c r="K106" s="263"/>
    </row>
    <row r="107" spans="2:11" ht="15" customHeight="1">
      <c r="B107" s="272"/>
      <c r="C107" s="252" t="s">
        <v>318</v>
      </c>
      <c r="D107" s="252"/>
      <c r="E107" s="252"/>
      <c r="F107" s="271" t="s">
        <v>310</v>
      </c>
      <c r="G107" s="252"/>
      <c r="H107" s="252" t="s">
        <v>349</v>
      </c>
      <c r="I107" s="252" t="s">
        <v>320</v>
      </c>
      <c r="J107" s="252"/>
      <c r="K107" s="263"/>
    </row>
    <row r="108" spans="2:11" ht="15" customHeight="1">
      <c r="B108" s="272"/>
      <c r="C108" s="252" t="s">
        <v>329</v>
      </c>
      <c r="D108" s="252"/>
      <c r="E108" s="252"/>
      <c r="F108" s="271" t="s">
        <v>316</v>
      </c>
      <c r="G108" s="252"/>
      <c r="H108" s="252" t="s">
        <v>349</v>
      </c>
      <c r="I108" s="252" t="s">
        <v>312</v>
      </c>
      <c r="J108" s="252">
        <v>50</v>
      </c>
      <c r="K108" s="263"/>
    </row>
    <row r="109" spans="2:11" ht="15" customHeight="1">
      <c r="B109" s="272"/>
      <c r="C109" s="252" t="s">
        <v>337</v>
      </c>
      <c r="D109" s="252"/>
      <c r="E109" s="252"/>
      <c r="F109" s="271" t="s">
        <v>316</v>
      </c>
      <c r="G109" s="252"/>
      <c r="H109" s="252" t="s">
        <v>349</v>
      </c>
      <c r="I109" s="252" t="s">
        <v>312</v>
      </c>
      <c r="J109" s="252">
        <v>50</v>
      </c>
      <c r="K109" s="263"/>
    </row>
    <row r="110" spans="2:11" ht="15" customHeight="1">
      <c r="B110" s="272"/>
      <c r="C110" s="252" t="s">
        <v>335</v>
      </c>
      <c r="D110" s="252"/>
      <c r="E110" s="252"/>
      <c r="F110" s="271" t="s">
        <v>316</v>
      </c>
      <c r="G110" s="252"/>
      <c r="H110" s="252" t="s">
        <v>349</v>
      </c>
      <c r="I110" s="252" t="s">
        <v>312</v>
      </c>
      <c r="J110" s="252">
        <v>50</v>
      </c>
      <c r="K110" s="263"/>
    </row>
    <row r="111" spans="2:11" ht="15" customHeight="1">
      <c r="B111" s="272"/>
      <c r="C111" s="252" t="s">
        <v>917</v>
      </c>
      <c r="D111" s="252"/>
      <c r="E111" s="252"/>
      <c r="F111" s="271" t="s">
        <v>310</v>
      </c>
      <c r="G111" s="252"/>
      <c r="H111" s="252" t="s">
        <v>350</v>
      </c>
      <c r="I111" s="252" t="s">
        <v>312</v>
      </c>
      <c r="J111" s="252">
        <v>20</v>
      </c>
      <c r="K111" s="263"/>
    </row>
    <row r="112" spans="2:11" ht="15" customHeight="1">
      <c r="B112" s="272"/>
      <c r="C112" s="252" t="s">
        <v>351</v>
      </c>
      <c r="D112" s="252"/>
      <c r="E112" s="252"/>
      <c r="F112" s="271" t="s">
        <v>310</v>
      </c>
      <c r="G112" s="252"/>
      <c r="H112" s="252" t="s">
        <v>352</v>
      </c>
      <c r="I112" s="252" t="s">
        <v>312</v>
      </c>
      <c r="J112" s="252">
        <v>120</v>
      </c>
      <c r="K112" s="263"/>
    </row>
    <row r="113" spans="2:11" ht="15" customHeight="1">
      <c r="B113" s="272"/>
      <c r="C113" s="252" t="s">
        <v>902</v>
      </c>
      <c r="D113" s="252"/>
      <c r="E113" s="252"/>
      <c r="F113" s="271" t="s">
        <v>310</v>
      </c>
      <c r="G113" s="252"/>
      <c r="H113" s="252" t="s">
        <v>353</v>
      </c>
      <c r="I113" s="252" t="s">
        <v>344</v>
      </c>
      <c r="J113" s="252"/>
      <c r="K113" s="263"/>
    </row>
    <row r="114" spans="2:11" ht="15" customHeight="1">
      <c r="B114" s="272"/>
      <c r="C114" s="252" t="s">
        <v>912</v>
      </c>
      <c r="D114" s="252"/>
      <c r="E114" s="252"/>
      <c r="F114" s="271" t="s">
        <v>310</v>
      </c>
      <c r="G114" s="252"/>
      <c r="H114" s="252" t="s">
        <v>354</v>
      </c>
      <c r="I114" s="252" t="s">
        <v>344</v>
      </c>
      <c r="J114" s="252"/>
      <c r="K114" s="263"/>
    </row>
    <row r="115" spans="2:11" ht="15" customHeight="1">
      <c r="B115" s="272"/>
      <c r="C115" s="252" t="s">
        <v>921</v>
      </c>
      <c r="D115" s="252"/>
      <c r="E115" s="252"/>
      <c r="F115" s="271" t="s">
        <v>310</v>
      </c>
      <c r="G115" s="252"/>
      <c r="H115" s="252" t="s">
        <v>355</v>
      </c>
      <c r="I115" s="252" t="s">
        <v>356</v>
      </c>
      <c r="J115" s="252"/>
      <c r="K115" s="263"/>
    </row>
    <row r="116" spans="2:11" ht="15" customHeight="1">
      <c r="B116" s="275"/>
      <c r="C116" s="281"/>
      <c r="D116" s="281"/>
      <c r="E116" s="281"/>
      <c r="F116" s="281"/>
      <c r="G116" s="281"/>
      <c r="H116" s="281"/>
      <c r="I116" s="281"/>
      <c r="J116" s="281"/>
      <c r="K116" s="277"/>
    </row>
    <row r="117" spans="2:11" ht="18.75" customHeight="1">
      <c r="B117" s="282"/>
      <c r="C117" s="248"/>
      <c r="D117" s="248"/>
      <c r="E117" s="248"/>
      <c r="F117" s="283"/>
      <c r="G117" s="248"/>
      <c r="H117" s="248"/>
      <c r="I117" s="248"/>
      <c r="J117" s="248"/>
      <c r="K117" s="282"/>
    </row>
    <row r="118" spans="2:11" ht="18.75" customHeight="1">
      <c r="B118" s="258"/>
      <c r="C118" s="258"/>
      <c r="D118" s="258"/>
      <c r="E118" s="258"/>
      <c r="F118" s="258"/>
      <c r="G118" s="258"/>
      <c r="H118" s="258"/>
      <c r="I118" s="258"/>
      <c r="J118" s="258"/>
      <c r="K118" s="258"/>
    </row>
    <row r="119" spans="2:11" ht="7.5" customHeight="1">
      <c r="B119" s="284"/>
      <c r="C119" s="285"/>
      <c r="D119" s="285"/>
      <c r="E119" s="285"/>
      <c r="F119" s="285"/>
      <c r="G119" s="285"/>
      <c r="H119" s="285"/>
      <c r="I119" s="285"/>
      <c r="J119" s="285"/>
      <c r="K119" s="286"/>
    </row>
    <row r="120" spans="2:11" ht="45" customHeight="1">
      <c r="B120" s="287"/>
      <c r="C120" s="369" t="s">
        <v>357</v>
      </c>
      <c r="D120" s="369"/>
      <c r="E120" s="369"/>
      <c r="F120" s="369"/>
      <c r="G120" s="369"/>
      <c r="H120" s="369"/>
      <c r="I120" s="369"/>
      <c r="J120" s="369"/>
      <c r="K120" s="288"/>
    </row>
    <row r="121" spans="2:11" ht="17.25" customHeight="1">
      <c r="B121" s="289"/>
      <c r="C121" s="264" t="s">
        <v>304</v>
      </c>
      <c r="D121" s="264"/>
      <c r="E121" s="264"/>
      <c r="F121" s="264" t="s">
        <v>305</v>
      </c>
      <c r="G121" s="265"/>
      <c r="H121" s="264" t="s">
        <v>977</v>
      </c>
      <c r="I121" s="264" t="s">
        <v>921</v>
      </c>
      <c r="J121" s="264" t="s">
        <v>306</v>
      </c>
      <c r="K121" s="290"/>
    </row>
    <row r="122" spans="2:11" ht="17.25" customHeight="1">
      <c r="B122" s="289"/>
      <c r="C122" s="266" t="s">
        <v>307</v>
      </c>
      <c r="D122" s="266"/>
      <c r="E122" s="266"/>
      <c r="F122" s="267" t="s">
        <v>308</v>
      </c>
      <c r="G122" s="268"/>
      <c r="H122" s="266"/>
      <c r="I122" s="266"/>
      <c r="J122" s="266" t="s">
        <v>309</v>
      </c>
      <c r="K122" s="290"/>
    </row>
    <row r="123" spans="2:11" ht="5.25" customHeight="1">
      <c r="B123" s="291"/>
      <c r="C123" s="269"/>
      <c r="D123" s="269"/>
      <c r="E123" s="269"/>
      <c r="F123" s="269"/>
      <c r="G123" s="252"/>
      <c r="H123" s="269"/>
      <c r="I123" s="269"/>
      <c r="J123" s="269"/>
      <c r="K123" s="292"/>
    </row>
    <row r="124" spans="2:11" ht="15" customHeight="1">
      <c r="B124" s="291"/>
      <c r="C124" s="252" t="s">
        <v>313</v>
      </c>
      <c r="D124" s="269"/>
      <c r="E124" s="269"/>
      <c r="F124" s="271" t="s">
        <v>310</v>
      </c>
      <c r="G124" s="252"/>
      <c r="H124" s="252" t="s">
        <v>349</v>
      </c>
      <c r="I124" s="252" t="s">
        <v>312</v>
      </c>
      <c r="J124" s="252">
        <v>120</v>
      </c>
      <c r="K124" s="293"/>
    </row>
    <row r="125" spans="2:11" ht="15" customHeight="1">
      <c r="B125" s="291"/>
      <c r="C125" s="252" t="s">
        <v>358</v>
      </c>
      <c r="D125" s="252"/>
      <c r="E125" s="252"/>
      <c r="F125" s="271" t="s">
        <v>310</v>
      </c>
      <c r="G125" s="252"/>
      <c r="H125" s="252" t="s">
        <v>359</v>
      </c>
      <c r="I125" s="252" t="s">
        <v>312</v>
      </c>
      <c r="J125" s="252" t="s">
        <v>360</v>
      </c>
      <c r="K125" s="293"/>
    </row>
    <row r="126" spans="2:11" ht="15" customHeight="1">
      <c r="B126" s="291"/>
      <c r="C126" s="252" t="s">
        <v>259</v>
      </c>
      <c r="D126" s="252"/>
      <c r="E126" s="252"/>
      <c r="F126" s="271" t="s">
        <v>310</v>
      </c>
      <c r="G126" s="252"/>
      <c r="H126" s="252" t="s">
        <v>361</v>
      </c>
      <c r="I126" s="252" t="s">
        <v>312</v>
      </c>
      <c r="J126" s="252" t="s">
        <v>360</v>
      </c>
      <c r="K126" s="293"/>
    </row>
    <row r="127" spans="2:11" ht="15" customHeight="1">
      <c r="B127" s="291"/>
      <c r="C127" s="252" t="s">
        <v>321</v>
      </c>
      <c r="D127" s="252"/>
      <c r="E127" s="252"/>
      <c r="F127" s="271" t="s">
        <v>316</v>
      </c>
      <c r="G127" s="252"/>
      <c r="H127" s="252" t="s">
        <v>322</v>
      </c>
      <c r="I127" s="252" t="s">
        <v>312</v>
      </c>
      <c r="J127" s="252">
        <v>15</v>
      </c>
      <c r="K127" s="293"/>
    </row>
    <row r="128" spans="2:11" ht="15" customHeight="1">
      <c r="B128" s="291"/>
      <c r="C128" s="273" t="s">
        <v>323</v>
      </c>
      <c r="D128" s="273"/>
      <c r="E128" s="273"/>
      <c r="F128" s="274" t="s">
        <v>316</v>
      </c>
      <c r="G128" s="273"/>
      <c r="H128" s="273" t="s">
        <v>324</v>
      </c>
      <c r="I128" s="273" t="s">
        <v>312</v>
      </c>
      <c r="J128" s="273">
        <v>15</v>
      </c>
      <c r="K128" s="293"/>
    </row>
    <row r="129" spans="2:11" ht="15" customHeight="1">
      <c r="B129" s="291"/>
      <c r="C129" s="273" t="s">
        <v>325</v>
      </c>
      <c r="D129" s="273"/>
      <c r="E129" s="273"/>
      <c r="F129" s="274" t="s">
        <v>316</v>
      </c>
      <c r="G129" s="273"/>
      <c r="H129" s="273" t="s">
        <v>326</v>
      </c>
      <c r="I129" s="273" t="s">
        <v>312</v>
      </c>
      <c r="J129" s="273">
        <v>20</v>
      </c>
      <c r="K129" s="293"/>
    </row>
    <row r="130" spans="2:11" ht="15" customHeight="1">
      <c r="B130" s="291"/>
      <c r="C130" s="273" t="s">
        <v>327</v>
      </c>
      <c r="D130" s="273"/>
      <c r="E130" s="273"/>
      <c r="F130" s="274" t="s">
        <v>316</v>
      </c>
      <c r="G130" s="273"/>
      <c r="H130" s="273" t="s">
        <v>328</v>
      </c>
      <c r="I130" s="273" t="s">
        <v>312</v>
      </c>
      <c r="J130" s="273">
        <v>20</v>
      </c>
      <c r="K130" s="293"/>
    </row>
    <row r="131" spans="2:11" ht="15" customHeight="1">
      <c r="B131" s="291"/>
      <c r="C131" s="252" t="s">
        <v>315</v>
      </c>
      <c r="D131" s="252"/>
      <c r="E131" s="252"/>
      <c r="F131" s="271" t="s">
        <v>316</v>
      </c>
      <c r="G131" s="252"/>
      <c r="H131" s="252" t="s">
        <v>349</v>
      </c>
      <c r="I131" s="252" t="s">
        <v>312</v>
      </c>
      <c r="J131" s="252">
        <v>50</v>
      </c>
      <c r="K131" s="293"/>
    </row>
    <row r="132" spans="2:11" ht="15" customHeight="1">
      <c r="B132" s="291"/>
      <c r="C132" s="252" t="s">
        <v>329</v>
      </c>
      <c r="D132" s="252"/>
      <c r="E132" s="252"/>
      <c r="F132" s="271" t="s">
        <v>316</v>
      </c>
      <c r="G132" s="252"/>
      <c r="H132" s="252" t="s">
        <v>349</v>
      </c>
      <c r="I132" s="252" t="s">
        <v>312</v>
      </c>
      <c r="J132" s="252">
        <v>50</v>
      </c>
      <c r="K132" s="293"/>
    </row>
    <row r="133" spans="2:11" ht="15" customHeight="1">
      <c r="B133" s="291"/>
      <c r="C133" s="252" t="s">
        <v>335</v>
      </c>
      <c r="D133" s="252"/>
      <c r="E133" s="252"/>
      <c r="F133" s="271" t="s">
        <v>316</v>
      </c>
      <c r="G133" s="252"/>
      <c r="H133" s="252" t="s">
        <v>349</v>
      </c>
      <c r="I133" s="252" t="s">
        <v>312</v>
      </c>
      <c r="J133" s="252">
        <v>50</v>
      </c>
      <c r="K133" s="293"/>
    </row>
    <row r="134" spans="2:11" ht="15" customHeight="1">
      <c r="B134" s="291"/>
      <c r="C134" s="252" t="s">
        <v>337</v>
      </c>
      <c r="D134" s="252"/>
      <c r="E134" s="252"/>
      <c r="F134" s="271" t="s">
        <v>316</v>
      </c>
      <c r="G134" s="252"/>
      <c r="H134" s="252" t="s">
        <v>349</v>
      </c>
      <c r="I134" s="252" t="s">
        <v>312</v>
      </c>
      <c r="J134" s="252">
        <v>50</v>
      </c>
      <c r="K134" s="293"/>
    </row>
    <row r="135" spans="2:11" ht="15" customHeight="1">
      <c r="B135" s="291"/>
      <c r="C135" s="252" t="s">
        <v>982</v>
      </c>
      <c r="D135" s="252"/>
      <c r="E135" s="252"/>
      <c r="F135" s="271" t="s">
        <v>316</v>
      </c>
      <c r="G135" s="252"/>
      <c r="H135" s="252" t="s">
        <v>362</v>
      </c>
      <c r="I135" s="252" t="s">
        <v>312</v>
      </c>
      <c r="J135" s="252">
        <v>255</v>
      </c>
      <c r="K135" s="293"/>
    </row>
    <row r="136" spans="2:11" ht="15" customHeight="1">
      <c r="B136" s="291"/>
      <c r="C136" s="252" t="s">
        <v>339</v>
      </c>
      <c r="D136" s="252"/>
      <c r="E136" s="252"/>
      <c r="F136" s="271" t="s">
        <v>310</v>
      </c>
      <c r="G136" s="252"/>
      <c r="H136" s="252" t="s">
        <v>363</v>
      </c>
      <c r="I136" s="252" t="s">
        <v>341</v>
      </c>
      <c r="J136" s="252"/>
      <c r="K136" s="293"/>
    </row>
    <row r="137" spans="2:11" ht="15" customHeight="1">
      <c r="B137" s="291"/>
      <c r="C137" s="252" t="s">
        <v>342</v>
      </c>
      <c r="D137" s="252"/>
      <c r="E137" s="252"/>
      <c r="F137" s="271" t="s">
        <v>310</v>
      </c>
      <c r="G137" s="252"/>
      <c r="H137" s="252" t="s">
        <v>364</v>
      </c>
      <c r="I137" s="252" t="s">
        <v>344</v>
      </c>
      <c r="J137" s="252"/>
      <c r="K137" s="293"/>
    </row>
    <row r="138" spans="2:11" ht="15" customHeight="1">
      <c r="B138" s="291"/>
      <c r="C138" s="252" t="s">
        <v>345</v>
      </c>
      <c r="D138" s="252"/>
      <c r="E138" s="252"/>
      <c r="F138" s="271" t="s">
        <v>310</v>
      </c>
      <c r="G138" s="252"/>
      <c r="H138" s="252" t="s">
        <v>345</v>
      </c>
      <c r="I138" s="252" t="s">
        <v>344</v>
      </c>
      <c r="J138" s="252"/>
      <c r="K138" s="293"/>
    </row>
    <row r="139" spans="2:11" ht="15" customHeight="1">
      <c r="B139" s="291"/>
      <c r="C139" s="252" t="s">
        <v>902</v>
      </c>
      <c r="D139" s="252"/>
      <c r="E139" s="252"/>
      <c r="F139" s="271" t="s">
        <v>310</v>
      </c>
      <c r="G139" s="252"/>
      <c r="H139" s="252" t="s">
        <v>365</v>
      </c>
      <c r="I139" s="252" t="s">
        <v>344</v>
      </c>
      <c r="J139" s="252"/>
      <c r="K139" s="293"/>
    </row>
    <row r="140" spans="2:11" ht="15" customHeight="1">
      <c r="B140" s="291"/>
      <c r="C140" s="252" t="s">
        <v>366</v>
      </c>
      <c r="D140" s="252"/>
      <c r="E140" s="252"/>
      <c r="F140" s="271" t="s">
        <v>310</v>
      </c>
      <c r="G140" s="252"/>
      <c r="H140" s="252" t="s">
        <v>367</v>
      </c>
      <c r="I140" s="252" t="s">
        <v>344</v>
      </c>
      <c r="J140" s="252"/>
      <c r="K140" s="293"/>
    </row>
    <row r="141" spans="2:11" ht="15" customHeight="1">
      <c r="B141" s="294"/>
      <c r="C141" s="295"/>
      <c r="D141" s="295"/>
      <c r="E141" s="295"/>
      <c r="F141" s="295"/>
      <c r="G141" s="295"/>
      <c r="H141" s="295"/>
      <c r="I141" s="295"/>
      <c r="J141" s="295"/>
      <c r="K141" s="296"/>
    </row>
    <row r="142" spans="2:11" ht="18.75" customHeight="1">
      <c r="B142" s="248"/>
      <c r="C142" s="248"/>
      <c r="D142" s="248"/>
      <c r="E142" s="248"/>
      <c r="F142" s="283"/>
      <c r="G142" s="248"/>
      <c r="H142" s="248"/>
      <c r="I142" s="248"/>
      <c r="J142" s="248"/>
      <c r="K142" s="248"/>
    </row>
    <row r="143" spans="2:11" ht="18.75" customHeight="1">
      <c r="B143" s="258"/>
      <c r="C143" s="258"/>
      <c r="D143" s="258"/>
      <c r="E143" s="258"/>
      <c r="F143" s="258"/>
      <c r="G143" s="258"/>
      <c r="H143" s="258"/>
      <c r="I143" s="258"/>
      <c r="J143" s="258"/>
      <c r="K143" s="258"/>
    </row>
    <row r="144" spans="2:11" ht="7.5" customHeight="1">
      <c r="B144" s="259"/>
      <c r="C144" s="260"/>
      <c r="D144" s="260"/>
      <c r="E144" s="260"/>
      <c r="F144" s="260"/>
      <c r="G144" s="260"/>
      <c r="H144" s="260"/>
      <c r="I144" s="260"/>
      <c r="J144" s="260"/>
      <c r="K144" s="261"/>
    </row>
    <row r="145" spans="2:11" ht="45" customHeight="1">
      <c r="B145" s="262"/>
      <c r="C145" s="367" t="s">
        <v>368</v>
      </c>
      <c r="D145" s="367"/>
      <c r="E145" s="367"/>
      <c r="F145" s="367"/>
      <c r="G145" s="367"/>
      <c r="H145" s="367"/>
      <c r="I145" s="367"/>
      <c r="J145" s="367"/>
      <c r="K145" s="263"/>
    </row>
    <row r="146" spans="2:11" ht="17.25" customHeight="1">
      <c r="B146" s="262"/>
      <c r="C146" s="264" t="s">
        <v>304</v>
      </c>
      <c r="D146" s="264"/>
      <c r="E146" s="264"/>
      <c r="F146" s="264" t="s">
        <v>305</v>
      </c>
      <c r="G146" s="265"/>
      <c r="H146" s="264" t="s">
        <v>977</v>
      </c>
      <c r="I146" s="264" t="s">
        <v>921</v>
      </c>
      <c r="J146" s="264" t="s">
        <v>306</v>
      </c>
      <c r="K146" s="263"/>
    </row>
    <row r="147" spans="2:11" ht="17.25" customHeight="1">
      <c r="B147" s="262"/>
      <c r="C147" s="266" t="s">
        <v>307</v>
      </c>
      <c r="D147" s="266"/>
      <c r="E147" s="266"/>
      <c r="F147" s="267" t="s">
        <v>308</v>
      </c>
      <c r="G147" s="268"/>
      <c r="H147" s="266"/>
      <c r="I147" s="266"/>
      <c r="J147" s="266" t="s">
        <v>309</v>
      </c>
      <c r="K147" s="263"/>
    </row>
    <row r="148" spans="2:11" ht="5.25" customHeight="1">
      <c r="B148" s="272"/>
      <c r="C148" s="269"/>
      <c r="D148" s="269"/>
      <c r="E148" s="269"/>
      <c r="F148" s="269"/>
      <c r="G148" s="270"/>
      <c r="H148" s="269"/>
      <c r="I148" s="269"/>
      <c r="J148" s="269"/>
      <c r="K148" s="293"/>
    </row>
    <row r="149" spans="2:11" ht="15" customHeight="1">
      <c r="B149" s="272"/>
      <c r="C149" s="297" t="s">
        <v>313</v>
      </c>
      <c r="D149" s="252"/>
      <c r="E149" s="252"/>
      <c r="F149" s="298" t="s">
        <v>310</v>
      </c>
      <c r="G149" s="252"/>
      <c r="H149" s="297" t="s">
        <v>349</v>
      </c>
      <c r="I149" s="297" t="s">
        <v>312</v>
      </c>
      <c r="J149" s="297">
        <v>120</v>
      </c>
      <c r="K149" s="293"/>
    </row>
    <row r="150" spans="2:11" ht="15" customHeight="1">
      <c r="B150" s="272"/>
      <c r="C150" s="297" t="s">
        <v>358</v>
      </c>
      <c r="D150" s="252"/>
      <c r="E150" s="252"/>
      <c r="F150" s="298" t="s">
        <v>310</v>
      </c>
      <c r="G150" s="252"/>
      <c r="H150" s="297" t="s">
        <v>369</v>
      </c>
      <c r="I150" s="297" t="s">
        <v>312</v>
      </c>
      <c r="J150" s="297" t="s">
        <v>360</v>
      </c>
      <c r="K150" s="293"/>
    </row>
    <row r="151" spans="2:11" ht="15" customHeight="1">
      <c r="B151" s="272"/>
      <c r="C151" s="297" t="s">
        <v>259</v>
      </c>
      <c r="D151" s="252"/>
      <c r="E151" s="252"/>
      <c r="F151" s="298" t="s">
        <v>310</v>
      </c>
      <c r="G151" s="252"/>
      <c r="H151" s="297" t="s">
        <v>370</v>
      </c>
      <c r="I151" s="297" t="s">
        <v>312</v>
      </c>
      <c r="J151" s="297" t="s">
        <v>360</v>
      </c>
      <c r="K151" s="293"/>
    </row>
    <row r="152" spans="2:11" ht="15" customHeight="1">
      <c r="B152" s="272"/>
      <c r="C152" s="297" t="s">
        <v>315</v>
      </c>
      <c r="D152" s="252"/>
      <c r="E152" s="252"/>
      <c r="F152" s="298" t="s">
        <v>316</v>
      </c>
      <c r="G152" s="252"/>
      <c r="H152" s="297" t="s">
        <v>349</v>
      </c>
      <c r="I152" s="297" t="s">
        <v>312</v>
      </c>
      <c r="J152" s="297">
        <v>50</v>
      </c>
      <c r="K152" s="293"/>
    </row>
    <row r="153" spans="2:11" ht="15" customHeight="1">
      <c r="B153" s="272"/>
      <c r="C153" s="297" t="s">
        <v>318</v>
      </c>
      <c r="D153" s="252"/>
      <c r="E153" s="252"/>
      <c r="F153" s="298" t="s">
        <v>310</v>
      </c>
      <c r="G153" s="252"/>
      <c r="H153" s="297" t="s">
        <v>349</v>
      </c>
      <c r="I153" s="297" t="s">
        <v>320</v>
      </c>
      <c r="J153" s="297"/>
      <c r="K153" s="293"/>
    </row>
    <row r="154" spans="2:11" ht="15" customHeight="1">
      <c r="B154" s="272"/>
      <c r="C154" s="297" t="s">
        <v>329</v>
      </c>
      <c r="D154" s="252"/>
      <c r="E154" s="252"/>
      <c r="F154" s="298" t="s">
        <v>316</v>
      </c>
      <c r="G154" s="252"/>
      <c r="H154" s="297" t="s">
        <v>349</v>
      </c>
      <c r="I154" s="297" t="s">
        <v>312</v>
      </c>
      <c r="J154" s="297">
        <v>50</v>
      </c>
      <c r="K154" s="293"/>
    </row>
    <row r="155" spans="2:11" ht="15" customHeight="1">
      <c r="B155" s="272"/>
      <c r="C155" s="297" t="s">
        <v>337</v>
      </c>
      <c r="D155" s="252"/>
      <c r="E155" s="252"/>
      <c r="F155" s="298" t="s">
        <v>316</v>
      </c>
      <c r="G155" s="252"/>
      <c r="H155" s="297" t="s">
        <v>349</v>
      </c>
      <c r="I155" s="297" t="s">
        <v>312</v>
      </c>
      <c r="J155" s="297">
        <v>50</v>
      </c>
      <c r="K155" s="293"/>
    </row>
    <row r="156" spans="2:11" ht="15" customHeight="1">
      <c r="B156" s="272"/>
      <c r="C156" s="297" t="s">
        <v>335</v>
      </c>
      <c r="D156" s="252"/>
      <c r="E156" s="252"/>
      <c r="F156" s="298" t="s">
        <v>316</v>
      </c>
      <c r="G156" s="252"/>
      <c r="H156" s="297" t="s">
        <v>349</v>
      </c>
      <c r="I156" s="297" t="s">
        <v>312</v>
      </c>
      <c r="J156" s="297">
        <v>50</v>
      </c>
      <c r="K156" s="293"/>
    </row>
    <row r="157" spans="2:11" ht="15" customHeight="1">
      <c r="B157" s="272"/>
      <c r="C157" s="297" t="s">
        <v>962</v>
      </c>
      <c r="D157" s="252"/>
      <c r="E157" s="252"/>
      <c r="F157" s="298" t="s">
        <v>310</v>
      </c>
      <c r="G157" s="252"/>
      <c r="H157" s="297" t="s">
        <v>371</v>
      </c>
      <c r="I157" s="297" t="s">
        <v>312</v>
      </c>
      <c r="J157" s="297" t="s">
        <v>372</v>
      </c>
      <c r="K157" s="293"/>
    </row>
    <row r="158" spans="2:11" ht="15" customHeight="1">
      <c r="B158" s="272"/>
      <c r="C158" s="297" t="s">
        <v>373</v>
      </c>
      <c r="D158" s="252"/>
      <c r="E158" s="252"/>
      <c r="F158" s="298" t="s">
        <v>310</v>
      </c>
      <c r="G158" s="252"/>
      <c r="H158" s="297" t="s">
        <v>374</v>
      </c>
      <c r="I158" s="297" t="s">
        <v>344</v>
      </c>
      <c r="J158" s="297"/>
      <c r="K158" s="293"/>
    </row>
    <row r="159" spans="2:11" ht="15" customHeight="1">
      <c r="B159" s="299"/>
      <c r="C159" s="281"/>
      <c r="D159" s="281"/>
      <c r="E159" s="281"/>
      <c r="F159" s="281"/>
      <c r="G159" s="281"/>
      <c r="H159" s="281"/>
      <c r="I159" s="281"/>
      <c r="J159" s="281"/>
      <c r="K159" s="300"/>
    </row>
    <row r="160" spans="2:11" ht="18.75" customHeight="1">
      <c r="B160" s="248"/>
      <c r="C160" s="252"/>
      <c r="D160" s="252"/>
      <c r="E160" s="252"/>
      <c r="F160" s="271"/>
      <c r="G160" s="252"/>
      <c r="H160" s="252"/>
      <c r="I160" s="252"/>
      <c r="J160" s="252"/>
      <c r="K160" s="248"/>
    </row>
    <row r="161" spans="2:11" ht="18.75" customHeight="1">
      <c r="B161" s="258"/>
      <c r="C161" s="258"/>
      <c r="D161" s="258"/>
      <c r="E161" s="258"/>
      <c r="F161" s="258"/>
      <c r="G161" s="258"/>
      <c r="H161" s="258"/>
      <c r="I161" s="258"/>
      <c r="J161" s="258"/>
      <c r="K161" s="258"/>
    </row>
    <row r="162" spans="2:11" ht="7.5" customHeight="1">
      <c r="B162" s="240"/>
      <c r="C162" s="241"/>
      <c r="D162" s="241"/>
      <c r="E162" s="241"/>
      <c r="F162" s="241"/>
      <c r="G162" s="241"/>
      <c r="H162" s="241"/>
      <c r="I162" s="241"/>
      <c r="J162" s="241"/>
      <c r="K162" s="242"/>
    </row>
    <row r="163" spans="2:11" ht="45" customHeight="1">
      <c r="B163" s="243"/>
      <c r="C163" s="369" t="s">
        <v>375</v>
      </c>
      <c r="D163" s="369"/>
      <c r="E163" s="369"/>
      <c r="F163" s="369"/>
      <c r="G163" s="369"/>
      <c r="H163" s="369"/>
      <c r="I163" s="369"/>
      <c r="J163" s="369"/>
      <c r="K163" s="244"/>
    </row>
    <row r="164" spans="2:11" ht="17.25" customHeight="1">
      <c r="B164" s="243"/>
      <c r="C164" s="264" t="s">
        <v>304</v>
      </c>
      <c r="D164" s="264"/>
      <c r="E164" s="264"/>
      <c r="F164" s="264" t="s">
        <v>305</v>
      </c>
      <c r="G164" s="301"/>
      <c r="H164" s="302" t="s">
        <v>977</v>
      </c>
      <c r="I164" s="302" t="s">
        <v>921</v>
      </c>
      <c r="J164" s="264" t="s">
        <v>306</v>
      </c>
      <c r="K164" s="244"/>
    </row>
    <row r="165" spans="2:11" ht="17.25" customHeight="1">
      <c r="B165" s="245"/>
      <c r="C165" s="266" t="s">
        <v>307</v>
      </c>
      <c r="D165" s="266"/>
      <c r="E165" s="266"/>
      <c r="F165" s="267" t="s">
        <v>308</v>
      </c>
      <c r="G165" s="303"/>
      <c r="H165" s="304"/>
      <c r="I165" s="304"/>
      <c r="J165" s="266" t="s">
        <v>309</v>
      </c>
      <c r="K165" s="246"/>
    </row>
    <row r="166" spans="2:11" ht="5.25" customHeight="1">
      <c r="B166" s="272"/>
      <c r="C166" s="269"/>
      <c r="D166" s="269"/>
      <c r="E166" s="269"/>
      <c r="F166" s="269"/>
      <c r="G166" s="270"/>
      <c r="H166" s="269"/>
      <c r="I166" s="269"/>
      <c r="J166" s="269"/>
      <c r="K166" s="293"/>
    </row>
    <row r="167" spans="2:11" ht="15" customHeight="1">
      <c r="B167" s="272"/>
      <c r="C167" s="252" t="s">
        <v>313</v>
      </c>
      <c r="D167" s="252"/>
      <c r="E167" s="252"/>
      <c r="F167" s="271" t="s">
        <v>310</v>
      </c>
      <c r="G167" s="252"/>
      <c r="H167" s="252" t="s">
        <v>349</v>
      </c>
      <c r="I167" s="252" t="s">
        <v>312</v>
      </c>
      <c r="J167" s="252">
        <v>120</v>
      </c>
      <c r="K167" s="293"/>
    </row>
    <row r="168" spans="2:11" ht="15" customHeight="1">
      <c r="B168" s="272"/>
      <c r="C168" s="252" t="s">
        <v>358</v>
      </c>
      <c r="D168" s="252"/>
      <c r="E168" s="252"/>
      <c r="F168" s="271" t="s">
        <v>310</v>
      </c>
      <c r="G168" s="252"/>
      <c r="H168" s="252" t="s">
        <v>359</v>
      </c>
      <c r="I168" s="252" t="s">
        <v>312</v>
      </c>
      <c r="J168" s="252" t="s">
        <v>360</v>
      </c>
      <c r="K168" s="293"/>
    </row>
    <row r="169" spans="2:11" ht="15" customHeight="1">
      <c r="B169" s="272"/>
      <c r="C169" s="252" t="s">
        <v>259</v>
      </c>
      <c r="D169" s="252"/>
      <c r="E169" s="252"/>
      <c r="F169" s="271" t="s">
        <v>310</v>
      </c>
      <c r="G169" s="252"/>
      <c r="H169" s="252" t="s">
        <v>376</v>
      </c>
      <c r="I169" s="252" t="s">
        <v>312</v>
      </c>
      <c r="J169" s="252" t="s">
        <v>360</v>
      </c>
      <c r="K169" s="293"/>
    </row>
    <row r="170" spans="2:11" ht="15" customHeight="1">
      <c r="B170" s="272"/>
      <c r="C170" s="252" t="s">
        <v>315</v>
      </c>
      <c r="D170" s="252"/>
      <c r="E170" s="252"/>
      <c r="F170" s="271" t="s">
        <v>316</v>
      </c>
      <c r="G170" s="252"/>
      <c r="H170" s="252" t="s">
        <v>376</v>
      </c>
      <c r="I170" s="252" t="s">
        <v>312</v>
      </c>
      <c r="J170" s="252">
        <v>50</v>
      </c>
      <c r="K170" s="293"/>
    </row>
    <row r="171" spans="2:11" ht="15" customHeight="1">
      <c r="B171" s="272"/>
      <c r="C171" s="252" t="s">
        <v>318</v>
      </c>
      <c r="D171" s="252"/>
      <c r="E171" s="252"/>
      <c r="F171" s="271" t="s">
        <v>310</v>
      </c>
      <c r="G171" s="252"/>
      <c r="H171" s="252" t="s">
        <v>376</v>
      </c>
      <c r="I171" s="252" t="s">
        <v>320</v>
      </c>
      <c r="J171" s="252"/>
      <c r="K171" s="293"/>
    </row>
    <row r="172" spans="2:11" ht="15" customHeight="1">
      <c r="B172" s="272"/>
      <c r="C172" s="252" t="s">
        <v>329</v>
      </c>
      <c r="D172" s="252"/>
      <c r="E172" s="252"/>
      <c r="F172" s="271" t="s">
        <v>316</v>
      </c>
      <c r="G172" s="252"/>
      <c r="H172" s="252" t="s">
        <v>376</v>
      </c>
      <c r="I172" s="252" t="s">
        <v>312</v>
      </c>
      <c r="J172" s="252">
        <v>50</v>
      </c>
      <c r="K172" s="293"/>
    </row>
    <row r="173" spans="2:11" ht="15" customHeight="1">
      <c r="B173" s="272"/>
      <c r="C173" s="252" t="s">
        <v>337</v>
      </c>
      <c r="D173" s="252"/>
      <c r="E173" s="252"/>
      <c r="F173" s="271" t="s">
        <v>316</v>
      </c>
      <c r="G173" s="252"/>
      <c r="H173" s="252" t="s">
        <v>376</v>
      </c>
      <c r="I173" s="252" t="s">
        <v>312</v>
      </c>
      <c r="J173" s="252">
        <v>50</v>
      </c>
      <c r="K173" s="293"/>
    </row>
    <row r="174" spans="2:11" ht="15" customHeight="1">
      <c r="B174" s="272"/>
      <c r="C174" s="252" t="s">
        <v>335</v>
      </c>
      <c r="D174" s="252"/>
      <c r="E174" s="252"/>
      <c r="F174" s="271" t="s">
        <v>316</v>
      </c>
      <c r="G174" s="252"/>
      <c r="H174" s="252" t="s">
        <v>376</v>
      </c>
      <c r="I174" s="252" t="s">
        <v>312</v>
      </c>
      <c r="J174" s="252">
        <v>50</v>
      </c>
      <c r="K174" s="293"/>
    </row>
    <row r="175" spans="2:11" ht="15" customHeight="1">
      <c r="B175" s="272"/>
      <c r="C175" s="252" t="s">
        <v>976</v>
      </c>
      <c r="D175" s="252"/>
      <c r="E175" s="252"/>
      <c r="F175" s="271" t="s">
        <v>310</v>
      </c>
      <c r="G175" s="252"/>
      <c r="H175" s="252" t="s">
        <v>377</v>
      </c>
      <c r="I175" s="252" t="s">
        <v>378</v>
      </c>
      <c r="J175" s="252"/>
      <c r="K175" s="293"/>
    </row>
    <row r="176" spans="2:11" ht="15" customHeight="1">
      <c r="B176" s="272"/>
      <c r="C176" s="252" t="s">
        <v>921</v>
      </c>
      <c r="D176" s="252"/>
      <c r="E176" s="252"/>
      <c r="F176" s="271" t="s">
        <v>310</v>
      </c>
      <c r="G176" s="252"/>
      <c r="H176" s="252" t="s">
        <v>379</v>
      </c>
      <c r="I176" s="252" t="s">
        <v>380</v>
      </c>
      <c r="J176" s="252">
        <v>1</v>
      </c>
      <c r="K176" s="293"/>
    </row>
    <row r="177" spans="2:11" ht="15" customHeight="1">
      <c r="B177" s="272"/>
      <c r="C177" s="252" t="s">
        <v>917</v>
      </c>
      <c r="D177" s="252"/>
      <c r="E177" s="252"/>
      <c r="F177" s="271" t="s">
        <v>310</v>
      </c>
      <c r="G177" s="252"/>
      <c r="H177" s="252" t="s">
        <v>381</v>
      </c>
      <c r="I177" s="252" t="s">
        <v>312</v>
      </c>
      <c r="J177" s="252">
        <v>20</v>
      </c>
      <c r="K177" s="293"/>
    </row>
    <row r="178" spans="2:11" ht="15" customHeight="1">
      <c r="B178" s="272"/>
      <c r="C178" s="252" t="s">
        <v>977</v>
      </c>
      <c r="D178" s="252"/>
      <c r="E178" s="252"/>
      <c r="F178" s="271" t="s">
        <v>310</v>
      </c>
      <c r="G178" s="252"/>
      <c r="H178" s="252" t="s">
        <v>382</v>
      </c>
      <c r="I178" s="252" t="s">
        <v>312</v>
      </c>
      <c r="J178" s="252">
        <v>255</v>
      </c>
      <c r="K178" s="293"/>
    </row>
    <row r="179" spans="2:11" ht="15" customHeight="1">
      <c r="B179" s="272"/>
      <c r="C179" s="252" t="s">
        <v>978</v>
      </c>
      <c r="D179" s="252"/>
      <c r="E179" s="252"/>
      <c r="F179" s="271" t="s">
        <v>310</v>
      </c>
      <c r="G179" s="252"/>
      <c r="H179" s="252" t="s">
        <v>275</v>
      </c>
      <c r="I179" s="252" t="s">
        <v>312</v>
      </c>
      <c r="J179" s="252">
        <v>10</v>
      </c>
      <c r="K179" s="293"/>
    </row>
    <row r="180" spans="2:11" ht="15" customHeight="1">
      <c r="B180" s="272"/>
      <c r="C180" s="252" t="s">
        <v>979</v>
      </c>
      <c r="D180" s="252"/>
      <c r="E180" s="252"/>
      <c r="F180" s="271" t="s">
        <v>310</v>
      </c>
      <c r="G180" s="252"/>
      <c r="H180" s="252" t="s">
        <v>383</v>
      </c>
      <c r="I180" s="252" t="s">
        <v>344</v>
      </c>
      <c r="J180" s="252"/>
      <c r="K180" s="293"/>
    </row>
    <row r="181" spans="2:11" ht="15" customHeight="1">
      <c r="B181" s="272"/>
      <c r="C181" s="252" t="s">
        <v>384</v>
      </c>
      <c r="D181" s="252"/>
      <c r="E181" s="252"/>
      <c r="F181" s="271" t="s">
        <v>310</v>
      </c>
      <c r="G181" s="252"/>
      <c r="H181" s="252" t="s">
        <v>385</v>
      </c>
      <c r="I181" s="252" t="s">
        <v>344</v>
      </c>
      <c r="J181" s="252"/>
      <c r="K181" s="293"/>
    </row>
    <row r="182" spans="2:11" ht="15" customHeight="1">
      <c r="B182" s="272"/>
      <c r="C182" s="252" t="s">
        <v>373</v>
      </c>
      <c r="D182" s="252"/>
      <c r="E182" s="252"/>
      <c r="F182" s="271" t="s">
        <v>310</v>
      </c>
      <c r="G182" s="252"/>
      <c r="H182" s="252" t="s">
        <v>386</v>
      </c>
      <c r="I182" s="252" t="s">
        <v>344</v>
      </c>
      <c r="J182" s="252"/>
      <c r="K182" s="293"/>
    </row>
    <row r="183" spans="2:11" ht="15" customHeight="1">
      <c r="B183" s="272"/>
      <c r="C183" s="252" t="s">
        <v>981</v>
      </c>
      <c r="D183" s="252"/>
      <c r="E183" s="252"/>
      <c r="F183" s="271" t="s">
        <v>316</v>
      </c>
      <c r="G183" s="252"/>
      <c r="H183" s="252" t="s">
        <v>387</v>
      </c>
      <c r="I183" s="252" t="s">
        <v>312</v>
      </c>
      <c r="J183" s="252">
        <v>50</v>
      </c>
      <c r="K183" s="293"/>
    </row>
    <row r="184" spans="2:11" ht="15" customHeight="1">
      <c r="B184" s="272"/>
      <c r="C184" s="252" t="s">
        <v>388</v>
      </c>
      <c r="D184" s="252"/>
      <c r="E184" s="252"/>
      <c r="F184" s="271" t="s">
        <v>316</v>
      </c>
      <c r="G184" s="252"/>
      <c r="H184" s="252" t="s">
        <v>389</v>
      </c>
      <c r="I184" s="252" t="s">
        <v>390</v>
      </c>
      <c r="J184" s="252"/>
      <c r="K184" s="293"/>
    </row>
    <row r="185" spans="2:11" ht="15" customHeight="1">
      <c r="B185" s="272"/>
      <c r="C185" s="252" t="s">
        <v>391</v>
      </c>
      <c r="D185" s="252"/>
      <c r="E185" s="252"/>
      <c r="F185" s="271" t="s">
        <v>316</v>
      </c>
      <c r="G185" s="252"/>
      <c r="H185" s="252" t="s">
        <v>392</v>
      </c>
      <c r="I185" s="252" t="s">
        <v>390</v>
      </c>
      <c r="J185" s="252"/>
      <c r="K185" s="293"/>
    </row>
    <row r="186" spans="2:11" ht="15" customHeight="1">
      <c r="B186" s="272"/>
      <c r="C186" s="252" t="s">
        <v>393</v>
      </c>
      <c r="D186" s="252"/>
      <c r="E186" s="252"/>
      <c r="F186" s="271" t="s">
        <v>316</v>
      </c>
      <c r="G186" s="252"/>
      <c r="H186" s="252" t="s">
        <v>394</v>
      </c>
      <c r="I186" s="252" t="s">
        <v>390</v>
      </c>
      <c r="J186" s="252"/>
      <c r="K186" s="293"/>
    </row>
    <row r="187" spans="2:11" ht="15" customHeight="1">
      <c r="B187" s="272"/>
      <c r="C187" s="305" t="s">
        <v>395</v>
      </c>
      <c r="D187" s="252"/>
      <c r="E187" s="252"/>
      <c r="F187" s="271" t="s">
        <v>316</v>
      </c>
      <c r="G187" s="252"/>
      <c r="H187" s="252" t="s">
        <v>396</v>
      </c>
      <c r="I187" s="252" t="s">
        <v>397</v>
      </c>
      <c r="J187" s="306" t="s">
        <v>398</v>
      </c>
      <c r="K187" s="293"/>
    </row>
    <row r="188" spans="2:11" ht="15" customHeight="1">
      <c r="B188" s="272"/>
      <c r="C188" s="257" t="s">
        <v>906</v>
      </c>
      <c r="D188" s="252"/>
      <c r="E188" s="252"/>
      <c r="F188" s="271" t="s">
        <v>310</v>
      </c>
      <c r="G188" s="252"/>
      <c r="H188" s="248" t="s">
        <v>399</v>
      </c>
      <c r="I188" s="252" t="s">
        <v>400</v>
      </c>
      <c r="J188" s="252"/>
      <c r="K188" s="293"/>
    </row>
    <row r="189" spans="2:11" ht="15" customHeight="1">
      <c r="B189" s="272"/>
      <c r="C189" s="257" t="s">
        <v>401</v>
      </c>
      <c r="D189" s="252"/>
      <c r="E189" s="252"/>
      <c r="F189" s="271" t="s">
        <v>310</v>
      </c>
      <c r="G189" s="252"/>
      <c r="H189" s="252" t="s">
        <v>402</v>
      </c>
      <c r="I189" s="252" t="s">
        <v>344</v>
      </c>
      <c r="J189" s="252"/>
      <c r="K189" s="293"/>
    </row>
    <row r="190" spans="2:11" ht="15" customHeight="1">
      <c r="B190" s="272"/>
      <c r="C190" s="257" t="s">
        <v>403</v>
      </c>
      <c r="D190" s="252"/>
      <c r="E190" s="252"/>
      <c r="F190" s="271" t="s">
        <v>310</v>
      </c>
      <c r="G190" s="252"/>
      <c r="H190" s="252" t="s">
        <v>404</v>
      </c>
      <c r="I190" s="252" t="s">
        <v>344</v>
      </c>
      <c r="J190" s="252"/>
      <c r="K190" s="293"/>
    </row>
    <row r="191" spans="2:11" ht="15" customHeight="1">
      <c r="B191" s="272"/>
      <c r="C191" s="257" t="s">
        <v>405</v>
      </c>
      <c r="D191" s="252"/>
      <c r="E191" s="252"/>
      <c r="F191" s="271" t="s">
        <v>316</v>
      </c>
      <c r="G191" s="252"/>
      <c r="H191" s="252" t="s">
        <v>406</v>
      </c>
      <c r="I191" s="252" t="s">
        <v>344</v>
      </c>
      <c r="J191" s="252"/>
      <c r="K191" s="293"/>
    </row>
    <row r="192" spans="2:11" ht="15" customHeight="1">
      <c r="B192" s="299"/>
      <c r="C192" s="307"/>
      <c r="D192" s="281"/>
      <c r="E192" s="281"/>
      <c r="F192" s="281"/>
      <c r="G192" s="281"/>
      <c r="H192" s="281"/>
      <c r="I192" s="281"/>
      <c r="J192" s="281"/>
      <c r="K192" s="300"/>
    </row>
    <row r="193" spans="2:11" ht="18.75" customHeight="1">
      <c r="B193" s="248"/>
      <c r="C193" s="252"/>
      <c r="D193" s="252"/>
      <c r="E193" s="252"/>
      <c r="F193" s="271"/>
      <c r="G193" s="252"/>
      <c r="H193" s="252"/>
      <c r="I193" s="252"/>
      <c r="J193" s="252"/>
      <c r="K193" s="248"/>
    </row>
    <row r="194" spans="2:11" ht="18.75" customHeight="1">
      <c r="B194" s="248"/>
      <c r="C194" s="252"/>
      <c r="D194" s="252"/>
      <c r="E194" s="252"/>
      <c r="F194" s="271"/>
      <c r="G194" s="252"/>
      <c r="H194" s="252"/>
      <c r="I194" s="252"/>
      <c r="J194" s="252"/>
      <c r="K194" s="248"/>
    </row>
    <row r="195" spans="2:11" ht="18.75" customHeight="1">
      <c r="B195" s="258"/>
      <c r="C195" s="258"/>
      <c r="D195" s="258"/>
      <c r="E195" s="258"/>
      <c r="F195" s="258"/>
      <c r="G195" s="258"/>
      <c r="H195" s="258"/>
      <c r="I195" s="258"/>
      <c r="J195" s="258"/>
      <c r="K195" s="258"/>
    </row>
    <row r="196" spans="2:11" ht="13.5">
      <c r="B196" s="240"/>
      <c r="C196" s="241"/>
      <c r="D196" s="241"/>
      <c r="E196" s="241"/>
      <c r="F196" s="241"/>
      <c r="G196" s="241"/>
      <c r="H196" s="241"/>
      <c r="I196" s="241"/>
      <c r="J196" s="241"/>
      <c r="K196" s="242"/>
    </row>
    <row r="197" spans="2:11" ht="21">
      <c r="B197" s="243"/>
      <c r="C197" s="369" t="s">
        <v>407</v>
      </c>
      <c r="D197" s="369"/>
      <c r="E197" s="369"/>
      <c r="F197" s="369"/>
      <c r="G197" s="369"/>
      <c r="H197" s="369"/>
      <c r="I197" s="369"/>
      <c r="J197" s="369"/>
      <c r="K197" s="244"/>
    </row>
    <row r="198" spans="2:11" ht="25.5" customHeight="1">
      <c r="B198" s="243"/>
      <c r="C198" s="308" t="s">
        <v>408</v>
      </c>
      <c r="D198" s="308"/>
      <c r="E198" s="308"/>
      <c r="F198" s="308" t="s">
        <v>409</v>
      </c>
      <c r="G198" s="309"/>
      <c r="H198" s="368" t="s">
        <v>410</v>
      </c>
      <c r="I198" s="368"/>
      <c r="J198" s="368"/>
      <c r="K198" s="244"/>
    </row>
    <row r="199" spans="2:11" ht="5.25" customHeight="1">
      <c r="B199" s="272"/>
      <c r="C199" s="269"/>
      <c r="D199" s="269"/>
      <c r="E199" s="269"/>
      <c r="F199" s="269"/>
      <c r="G199" s="252"/>
      <c r="H199" s="269"/>
      <c r="I199" s="269"/>
      <c r="J199" s="269"/>
      <c r="K199" s="293"/>
    </row>
    <row r="200" spans="2:11" ht="15" customHeight="1">
      <c r="B200" s="272"/>
      <c r="C200" s="252" t="s">
        <v>400</v>
      </c>
      <c r="D200" s="252"/>
      <c r="E200" s="252"/>
      <c r="F200" s="271" t="s">
        <v>907</v>
      </c>
      <c r="G200" s="252"/>
      <c r="H200" s="364" t="s">
        <v>411</v>
      </c>
      <c r="I200" s="364"/>
      <c r="J200" s="364"/>
      <c r="K200" s="293"/>
    </row>
    <row r="201" spans="2:11" ht="15" customHeight="1">
      <c r="B201" s="272"/>
      <c r="C201" s="278"/>
      <c r="D201" s="252"/>
      <c r="E201" s="252"/>
      <c r="F201" s="271" t="s">
        <v>908</v>
      </c>
      <c r="G201" s="252"/>
      <c r="H201" s="364" t="s">
        <v>412</v>
      </c>
      <c r="I201" s="364"/>
      <c r="J201" s="364"/>
      <c r="K201" s="293"/>
    </row>
    <row r="202" spans="2:11" ht="15" customHeight="1">
      <c r="B202" s="272"/>
      <c r="C202" s="278"/>
      <c r="D202" s="252"/>
      <c r="E202" s="252"/>
      <c r="F202" s="271" t="s">
        <v>911</v>
      </c>
      <c r="G202" s="252"/>
      <c r="H202" s="364" t="s">
        <v>413</v>
      </c>
      <c r="I202" s="364"/>
      <c r="J202" s="364"/>
      <c r="K202" s="293"/>
    </row>
    <row r="203" spans="2:11" ht="15" customHeight="1">
      <c r="B203" s="272"/>
      <c r="C203" s="252"/>
      <c r="D203" s="252"/>
      <c r="E203" s="252"/>
      <c r="F203" s="271" t="s">
        <v>909</v>
      </c>
      <c r="G203" s="252"/>
      <c r="H203" s="364" t="s">
        <v>414</v>
      </c>
      <c r="I203" s="364"/>
      <c r="J203" s="364"/>
      <c r="K203" s="293"/>
    </row>
    <row r="204" spans="2:11" ht="15" customHeight="1">
      <c r="B204" s="272"/>
      <c r="C204" s="252"/>
      <c r="D204" s="252"/>
      <c r="E204" s="252"/>
      <c r="F204" s="271" t="s">
        <v>910</v>
      </c>
      <c r="G204" s="252"/>
      <c r="H204" s="364" t="s">
        <v>415</v>
      </c>
      <c r="I204" s="364"/>
      <c r="J204" s="364"/>
      <c r="K204" s="293"/>
    </row>
    <row r="205" spans="2:11" ht="15" customHeight="1">
      <c r="B205" s="272"/>
      <c r="C205" s="252"/>
      <c r="D205" s="252"/>
      <c r="E205" s="252"/>
      <c r="F205" s="271"/>
      <c r="G205" s="252"/>
      <c r="H205" s="252"/>
      <c r="I205" s="252"/>
      <c r="J205" s="252"/>
      <c r="K205" s="293"/>
    </row>
    <row r="206" spans="2:11" ht="15" customHeight="1">
      <c r="B206" s="272"/>
      <c r="C206" s="252" t="s">
        <v>356</v>
      </c>
      <c r="D206" s="252"/>
      <c r="E206" s="252"/>
      <c r="F206" s="271" t="s">
        <v>943</v>
      </c>
      <c r="G206" s="252"/>
      <c r="H206" s="364" t="s">
        <v>416</v>
      </c>
      <c r="I206" s="364"/>
      <c r="J206" s="364"/>
      <c r="K206" s="293"/>
    </row>
    <row r="207" spans="2:11" ht="15" customHeight="1">
      <c r="B207" s="272"/>
      <c r="C207" s="278"/>
      <c r="D207" s="252"/>
      <c r="E207" s="252"/>
      <c r="F207" s="271" t="s">
        <v>253</v>
      </c>
      <c r="G207" s="252"/>
      <c r="H207" s="364" t="s">
        <v>254</v>
      </c>
      <c r="I207" s="364"/>
      <c r="J207" s="364"/>
      <c r="K207" s="293"/>
    </row>
    <row r="208" spans="2:11" ht="15" customHeight="1">
      <c r="B208" s="272"/>
      <c r="C208" s="252"/>
      <c r="D208" s="252"/>
      <c r="E208" s="252"/>
      <c r="F208" s="271" t="s">
        <v>251</v>
      </c>
      <c r="G208" s="252"/>
      <c r="H208" s="364" t="s">
        <v>417</v>
      </c>
      <c r="I208" s="364"/>
      <c r="J208" s="364"/>
      <c r="K208" s="293"/>
    </row>
    <row r="209" spans="2:11" ht="15" customHeight="1">
      <c r="B209" s="310"/>
      <c r="C209" s="278"/>
      <c r="D209" s="278"/>
      <c r="E209" s="278"/>
      <c r="F209" s="271" t="s">
        <v>255</v>
      </c>
      <c r="G209" s="257"/>
      <c r="H209" s="365" t="s">
        <v>256</v>
      </c>
      <c r="I209" s="365"/>
      <c r="J209" s="365"/>
      <c r="K209" s="311"/>
    </row>
    <row r="210" spans="2:11" ht="15" customHeight="1">
      <c r="B210" s="310"/>
      <c r="C210" s="278"/>
      <c r="D210" s="278"/>
      <c r="E210" s="278"/>
      <c r="F210" s="271" t="s">
        <v>257</v>
      </c>
      <c r="G210" s="257"/>
      <c r="H210" s="365" t="s">
        <v>233</v>
      </c>
      <c r="I210" s="365"/>
      <c r="J210" s="365"/>
      <c r="K210" s="311"/>
    </row>
    <row r="211" spans="2:11" ht="15" customHeight="1">
      <c r="B211" s="310"/>
      <c r="C211" s="278"/>
      <c r="D211" s="278"/>
      <c r="E211" s="278"/>
      <c r="F211" s="312"/>
      <c r="G211" s="257"/>
      <c r="H211" s="313"/>
      <c r="I211" s="313"/>
      <c r="J211" s="313"/>
      <c r="K211" s="311"/>
    </row>
    <row r="212" spans="2:11" ht="15" customHeight="1">
      <c r="B212" s="310"/>
      <c r="C212" s="252" t="s">
        <v>380</v>
      </c>
      <c r="D212" s="278"/>
      <c r="E212" s="278"/>
      <c r="F212" s="271">
        <v>1</v>
      </c>
      <c r="G212" s="257"/>
      <c r="H212" s="365" t="s">
        <v>418</v>
      </c>
      <c r="I212" s="365"/>
      <c r="J212" s="365"/>
      <c r="K212" s="311"/>
    </row>
    <row r="213" spans="2:11" ht="15" customHeight="1">
      <c r="B213" s="310"/>
      <c r="C213" s="278"/>
      <c r="D213" s="278"/>
      <c r="E213" s="278"/>
      <c r="F213" s="271">
        <v>2</v>
      </c>
      <c r="G213" s="257"/>
      <c r="H213" s="365" t="s">
        <v>419</v>
      </c>
      <c r="I213" s="365"/>
      <c r="J213" s="365"/>
      <c r="K213" s="311"/>
    </row>
    <row r="214" spans="2:11" ht="15" customHeight="1">
      <c r="B214" s="310"/>
      <c r="C214" s="278"/>
      <c r="D214" s="278"/>
      <c r="E214" s="278"/>
      <c r="F214" s="271">
        <v>3</v>
      </c>
      <c r="G214" s="257"/>
      <c r="H214" s="365" t="s">
        <v>420</v>
      </c>
      <c r="I214" s="365"/>
      <c r="J214" s="365"/>
      <c r="K214" s="311"/>
    </row>
    <row r="215" spans="2:11" ht="15" customHeight="1">
      <c r="B215" s="310"/>
      <c r="C215" s="278"/>
      <c r="D215" s="278"/>
      <c r="E215" s="278"/>
      <c r="F215" s="271">
        <v>4</v>
      </c>
      <c r="G215" s="257"/>
      <c r="H215" s="365" t="s">
        <v>421</v>
      </c>
      <c r="I215" s="365"/>
      <c r="J215" s="365"/>
      <c r="K215" s="311"/>
    </row>
    <row r="216" spans="2:11" ht="12.75" customHeight="1">
      <c r="B216" s="314"/>
      <c r="C216" s="315"/>
      <c r="D216" s="315"/>
      <c r="E216" s="315"/>
      <c r="F216" s="315"/>
      <c r="G216" s="315"/>
      <c r="H216" s="315"/>
      <c r="I216" s="315"/>
      <c r="J216" s="315"/>
      <c r="K216" s="316"/>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E46:J46"/>
    <mergeCell ref="E47:J47"/>
    <mergeCell ref="C50:J50"/>
    <mergeCell ref="G38:J38"/>
    <mergeCell ref="G39:J39"/>
    <mergeCell ref="G40:J40"/>
    <mergeCell ref="G41:J41"/>
    <mergeCell ref="G42:J42"/>
    <mergeCell ref="G43:J43"/>
    <mergeCell ref="D45:J45"/>
    <mergeCell ref="C52:J52"/>
    <mergeCell ref="C53:J53"/>
    <mergeCell ref="C55:J55"/>
    <mergeCell ref="D56:J56"/>
    <mergeCell ref="D58:J58"/>
    <mergeCell ref="D59:J59"/>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12:J212"/>
    <mergeCell ref="H214:J214"/>
    <mergeCell ref="H207:J207"/>
    <mergeCell ref="H208:J208"/>
    <mergeCell ref="H203:J203"/>
    <mergeCell ref="H201:J201"/>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Blanka Chaloupková</cp:lastModifiedBy>
  <dcterms:created xsi:type="dcterms:W3CDTF">2018-01-16T13:20:00Z</dcterms:created>
  <dcterms:modified xsi:type="dcterms:W3CDTF">2018-11-07T11:53:41Z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