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J:\ODDELENI\OD2200\rok 2019\PID\PID\Na Hlavní, Březiněves, ČA 2960122\Rozpočet a VV\"/>
    </mc:Choice>
  </mc:AlternateContent>
  <xr:revisionPtr revIDLastSave="0" documentId="8_{4E64A11C-E06A-478C-820C-F31E2927998B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Rekapitulace stavby" sheetId="1" r:id="rId1"/>
    <sheet name="SO 000 - Odstranění sklep..." sheetId="2" r:id="rId2"/>
    <sheet name="SO 100 - Komunikace a zpe..." sheetId="3" r:id="rId3"/>
    <sheet name="SO 401 - Kabelové vedení PRE" sheetId="4" r:id="rId4"/>
    <sheet name="SO 800 - Sadové úpravy" sheetId="5" r:id="rId5"/>
    <sheet name="SO 801 - Mobiliář" sheetId="6" r:id="rId6"/>
    <sheet name="SO 900 - Ostatní náklady ..." sheetId="7" r:id="rId7"/>
    <sheet name="SO 901 - Vedlejší rozpočt..." sheetId="8" r:id="rId8"/>
    <sheet name="Pokyny pro vyplnění" sheetId="9" r:id="rId9"/>
  </sheets>
  <definedNames>
    <definedName name="_xlnm._FilterDatabase" localSheetId="1" hidden="1">'SO 000 - Odstranění sklep...'!$C$81:$K$98</definedName>
    <definedName name="_xlnm._FilterDatabase" localSheetId="2" hidden="1">'SO 100 - Komunikace a zpe...'!$C$92:$K$506</definedName>
    <definedName name="_xlnm._FilterDatabase" localSheetId="3" hidden="1">'SO 401 - Kabelové vedení PRE'!$C$92:$K$172</definedName>
    <definedName name="_xlnm._FilterDatabase" localSheetId="4" hidden="1">'SO 800 - Sadové úpravy'!$C$93:$K$305</definedName>
    <definedName name="_xlnm._FilterDatabase" localSheetId="5" hidden="1">'SO 801 - Mobiliář'!$C$81:$K$118</definedName>
    <definedName name="_xlnm._FilterDatabase" localSheetId="6" hidden="1">'SO 900 - Ostatní náklady ...'!$C$84:$K$113</definedName>
    <definedName name="_xlnm._FilterDatabase" localSheetId="7" hidden="1">'SO 901 - Vedlejší rozpočt...'!$C$82:$K$90</definedName>
    <definedName name="_xlnm.Print_Titles" localSheetId="0">'Rekapitulace stavby'!$52:$52</definedName>
    <definedName name="_xlnm.Print_Titles" localSheetId="1">'SO 000 - Odstranění sklep...'!$81:$81</definedName>
    <definedName name="_xlnm.Print_Titles" localSheetId="2">'SO 100 - Komunikace a zpe...'!$92:$92</definedName>
    <definedName name="_xlnm.Print_Titles" localSheetId="3">'SO 401 - Kabelové vedení PRE'!$92:$92</definedName>
    <definedName name="_xlnm.Print_Titles" localSheetId="4">'SO 800 - Sadové úpravy'!$93:$93</definedName>
    <definedName name="_xlnm.Print_Titles" localSheetId="5">'SO 801 - Mobiliář'!$81:$81</definedName>
    <definedName name="_xlnm.Print_Titles" localSheetId="6">'SO 900 - Ostatní náklady ...'!$84:$84</definedName>
    <definedName name="_xlnm.Print_Titles" localSheetId="7">'SO 901 - Vedlejší rozpočt...'!$82:$82</definedName>
    <definedName name="_xlnm.Print_Area" localSheetId="8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stavby'!$C$42:$AQ$62</definedName>
    <definedName name="_xlnm.Print_Area" localSheetId="1">'SO 000 - Odstranění sklep...'!$C$4:$J$39,'SO 000 - Odstranění sklep...'!$C$45:$J$63,'SO 000 - Odstranění sklep...'!$C$69:$K$98</definedName>
    <definedName name="_xlnm.Print_Area" localSheetId="2">'SO 100 - Komunikace a zpe...'!$C$4:$J$39,'SO 100 - Komunikace a zpe...'!$C$45:$J$74,'SO 100 - Komunikace a zpe...'!$C$80:$K$506</definedName>
    <definedName name="_xlnm.Print_Area" localSheetId="3">'SO 401 - Kabelové vedení PRE'!$C$4:$J$39,'SO 401 - Kabelové vedení PRE'!$C$45:$J$74,'SO 401 - Kabelové vedení PRE'!$C$80:$K$172</definedName>
    <definedName name="_xlnm.Print_Area" localSheetId="4">'SO 800 - Sadové úpravy'!$C$4:$J$39,'SO 800 - Sadové úpravy'!$C$45:$J$75,'SO 800 - Sadové úpravy'!$C$81:$K$305</definedName>
    <definedName name="_xlnm.Print_Area" localSheetId="5">'SO 801 - Mobiliář'!$C$4:$J$39,'SO 801 - Mobiliář'!$C$45:$J$63,'SO 801 - Mobiliář'!$C$69:$K$118</definedName>
    <definedName name="_xlnm.Print_Area" localSheetId="6">'SO 900 - Ostatní náklady ...'!$C$4:$J$39,'SO 900 - Ostatní náklady ...'!$C$45:$J$66,'SO 900 - Ostatní náklady ...'!$C$72:$K$113</definedName>
    <definedName name="_xlnm.Print_Area" localSheetId="7">'SO 901 - Vedlejší rozpočt...'!$C$4:$J$39,'SO 901 - Vedlejší rozpočt...'!$C$45:$J$64,'SO 901 - Vedlejší rozpočt...'!$C$70:$K$90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8" l="1"/>
  <c r="J36" i="8"/>
  <c r="AY61" i="1"/>
  <c r="J35" i="8"/>
  <c r="AX61" i="1" s="1"/>
  <c r="BI90" i="8"/>
  <c r="BH90" i="8"/>
  <c r="BG90" i="8"/>
  <c r="BF90" i="8"/>
  <c r="T90" i="8"/>
  <c r="T89" i="8"/>
  <c r="R90" i="8"/>
  <c r="R89" i="8"/>
  <c r="P90" i="8"/>
  <c r="P89" i="8"/>
  <c r="BI88" i="8"/>
  <c r="BH88" i="8"/>
  <c r="F36" i="8" s="1"/>
  <c r="BG88" i="8"/>
  <c r="BF88" i="8"/>
  <c r="T88" i="8"/>
  <c r="T87" i="8"/>
  <c r="R88" i="8"/>
  <c r="R87" i="8"/>
  <c r="P88" i="8"/>
  <c r="P87" i="8"/>
  <c r="BI86" i="8"/>
  <c r="BH86" i="8"/>
  <c r="BG86" i="8"/>
  <c r="BF86" i="8"/>
  <c r="T86" i="8"/>
  <c r="T85" i="8"/>
  <c r="R86" i="8"/>
  <c r="R85" i="8"/>
  <c r="R84" i="8" s="1"/>
  <c r="R83" i="8" s="1"/>
  <c r="P86" i="8"/>
  <c r="P85" i="8"/>
  <c r="P84" i="8" s="1"/>
  <c r="P83" i="8" s="1"/>
  <c r="AU61" i="1" s="1"/>
  <c r="F79" i="8"/>
  <c r="F77" i="8"/>
  <c r="E75" i="8"/>
  <c r="F54" i="8"/>
  <c r="F52" i="8"/>
  <c r="E50" i="8"/>
  <c r="J24" i="8"/>
  <c r="E24" i="8"/>
  <c r="J80" i="8" s="1"/>
  <c r="J23" i="8"/>
  <c r="J21" i="8"/>
  <c r="E21" i="8"/>
  <c r="J79" i="8"/>
  <c r="J20" i="8"/>
  <c r="J18" i="8"/>
  <c r="E18" i="8"/>
  <c r="F80" i="8"/>
  <c r="J17" i="8"/>
  <c r="J12" i="8"/>
  <c r="J77" i="8" s="1"/>
  <c r="E7" i="8"/>
  <c r="E73" i="8" s="1"/>
  <c r="J37" i="7"/>
  <c r="J36" i="7"/>
  <c r="AY60" i="1"/>
  <c r="J35" i="7"/>
  <c r="AX60" i="1"/>
  <c r="BI111" i="7"/>
  <c r="BH111" i="7"/>
  <c r="BG111" i="7"/>
  <c r="BF111" i="7"/>
  <c r="T111" i="7"/>
  <c r="T110" i="7"/>
  <c r="R111" i="7"/>
  <c r="R110" i="7"/>
  <c r="P111" i="7"/>
  <c r="P110" i="7"/>
  <c r="BI107" i="7"/>
  <c r="BH107" i="7"/>
  <c r="BG107" i="7"/>
  <c r="BF107" i="7"/>
  <c r="T107" i="7"/>
  <c r="R107" i="7"/>
  <c r="P107" i="7"/>
  <c r="BI106" i="7"/>
  <c r="BH106" i="7"/>
  <c r="BG106" i="7"/>
  <c r="BF106" i="7"/>
  <c r="T106" i="7"/>
  <c r="R106" i="7"/>
  <c r="P106" i="7"/>
  <c r="BI104" i="7"/>
  <c r="BH104" i="7"/>
  <c r="BG104" i="7"/>
  <c r="BF104" i="7"/>
  <c r="T104" i="7"/>
  <c r="R104" i="7"/>
  <c r="P104" i="7"/>
  <c r="BI103" i="7"/>
  <c r="BH103" i="7"/>
  <c r="BG103" i="7"/>
  <c r="BF103" i="7"/>
  <c r="T103" i="7"/>
  <c r="R103" i="7"/>
  <c r="P103" i="7"/>
  <c r="BI101" i="7"/>
  <c r="BH101" i="7"/>
  <c r="BG101" i="7"/>
  <c r="BF101" i="7"/>
  <c r="T101" i="7"/>
  <c r="T100" i="7"/>
  <c r="R101" i="7"/>
  <c r="R100" i="7"/>
  <c r="P101" i="7"/>
  <c r="P100" i="7"/>
  <c r="BI99" i="7"/>
  <c r="BH99" i="7"/>
  <c r="BG99" i="7"/>
  <c r="BF99" i="7"/>
  <c r="T99" i="7"/>
  <c r="R99" i="7"/>
  <c r="P99" i="7"/>
  <c r="BI98" i="7"/>
  <c r="BH98" i="7"/>
  <c r="BG98" i="7"/>
  <c r="BF98" i="7"/>
  <c r="T98" i="7"/>
  <c r="R98" i="7"/>
  <c r="P98" i="7"/>
  <c r="BI97" i="7"/>
  <c r="BH97" i="7"/>
  <c r="BG97" i="7"/>
  <c r="BF97" i="7"/>
  <c r="T97" i="7"/>
  <c r="R97" i="7"/>
  <c r="P97" i="7"/>
  <c r="BI96" i="7"/>
  <c r="BH96" i="7"/>
  <c r="BG96" i="7"/>
  <c r="BF96" i="7"/>
  <c r="T96" i="7"/>
  <c r="R96" i="7"/>
  <c r="P96" i="7"/>
  <c r="BI95" i="7"/>
  <c r="BH95" i="7"/>
  <c r="BG95" i="7"/>
  <c r="BF95" i="7"/>
  <c r="T95" i="7"/>
  <c r="R95" i="7"/>
  <c r="P95" i="7"/>
  <c r="BI94" i="7"/>
  <c r="BH94" i="7"/>
  <c r="BG94" i="7"/>
  <c r="BF94" i="7"/>
  <c r="T94" i="7"/>
  <c r="R94" i="7"/>
  <c r="P94" i="7"/>
  <c r="BI91" i="7"/>
  <c r="BH91" i="7"/>
  <c r="BG91" i="7"/>
  <c r="BF91" i="7"/>
  <c r="T91" i="7"/>
  <c r="R91" i="7"/>
  <c r="P91" i="7"/>
  <c r="BI88" i="7"/>
  <c r="BH88" i="7"/>
  <c r="BG88" i="7"/>
  <c r="BF88" i="7"/>
  <c r="T88" i="7"/>
  <c r="R88" i="7"/>
  <c r="P88" i="7"/>
  <c r="F81" i="7"/>
  <c r="F79" i="7"/>
  <c r="E77" i="7"/>
  <c r="F54" i="7"/>
  <c r="F52" i="7"/>
  <c r="E50" i="7"/>
  <c r="J24" i="7"/>
  <c r="E24" i="7"/>
  <c r="J82" i="7" s="1"/>
  <c r="J23" i="7"/>
  <c r="J21" i="7"/>
  <c r="E21" i="7"/>
  <c r="J81" i="7" s="1"/>
  <c r="J20" i="7"/>
  <c r="J18" i="7"/>
  <c r="E18" i="7"/>
  <c r="F82" i="7" s="1"/>
  <c r="J17" i="7"/>
  <c r="J12" i="7"/>
  <c r="J79" i="7"/>
  <c r="E7" i="7"/>
  <c r="E75" i="7" s="1"/>
  <c r="J37" i="6"/>
  <c r="J36" i="6"/>
  <c r="AY59" i="1" s="1"/>
  <c r="J35" i="6"/>
  <c r="AX59" i="1" s="1"/>
  <c r="BI118" i="6"/>
  <c r="BH118" i="6"/>
  <c r="BG118" i="6"/>
  <c r="BF118" i="6"/>
  <c r="T118" i="6"/>
  <c r="T117" i="6" s="1"/>
  <c r="R118" i="6"/>
  <c r="R117" i="6" s="1"/>
  <c r="P118" i="6"/>
  <c r="P117" i="6" s="1"/>
  <c r="BI114" i="6"/>
  <c r="BH114" i="6"/>
  <c r="BG114" i="6"/>
  <c r="BF114" i="6"/>
  <c r="T114" i="6"/>
  <c r="R114" i="6"/>
  <c r="P114" i="6"/>
  <c r="BI111" i="6"/>
  <c r="BH111" i="6"/>
  <c r="BG111" i="6"/>
  <c r="BF111" i="6"/>
  <c r="T111" i="6"/>
  <c r="R111" i="6"/>
  <c r="P111" i="6"/>
  <c r="BI108" i="6"/>
  <c r="BH108" i="6"/>
  <c r="BG108" i="6"/>
  <c r="BF108" i="6"/>
  <c r="T108" i="6"/>
  <c r="R108" i="6"/>
  <c r="P108" i="6"/>
  <c r="BI105" i="6"/>
  <c r="BH105" i="6"/>
  <c r="BG105" i="6"/>
  <c r="BF105" i="6"/>
  <c r="T105" i="6"/>
  <c r="R105" i="6"/>
  <c r="P105" i="6"/>
  <c r="BI102" i="6"/>
  <c r="BH102" i="6"/>
  <c r="BG102" i="6"/>
  <c r="BF102" i="6"/>
  <c r="T102" i="6"/>
  <c r="R102" i="6"/>
  <c r="P102" i="6"/>
  <c r="BI99" i="6"/>
  <c r="BH99" i="6"/>
  <c r="BG99" i="6"/>
  <c r="BF99" i="6"/>
  <c r="T99" i="6"/>
  <c r="R99" i="6"/>
  <c r="P99" i="6"/>
  <c r="BI97" i="6"/>
  <c r="BH97" i="6"/>
  <c r="BG97" i="6"/>
  <c r="BF97" i="6"/>
  <c r="T97" i="6"/>
  <c r="R97" i="6"/>
  <c r="P97" i="6"/>
  <c r="BI94" i="6"/>
  <c r="BH94" i="6"/>
  <c r="BG94" i="6"/>
  <c r="BF94" i="6"/>
  <c r="T94" i="6"/>
  <c r="R94" i="6"/>
  <c r="P94" i="6"/>
  <c r="BI91" i="6"/>
  <c r="BH91" i="6"/>
  <c r="BG91" i="6"/>
  <c r="BF91" i="6"/>
  <c r="T91" i="6"/>
  <c r="R91" i="6"/>
  <c r="P91" i="6"/>
  <c r="BI88" i="6"/>
  <c r="BH88" i="6"/>
  <c r="BG88" i="6"/>
  <c r="BF88" i="6"/>
  <c r="T88" i="6"/>
  <c r="R88" i="6"/>
  <c r="P88" i="6"/>
  <c r="BI85" i="6"/>
  <c r="BH85" i="6"/>
  <c r="BG85" i="6"/>
  <c r="BF85" i="6"/>
  <c r="T85" i="6"/>
  <c r="R85" i="6"/>
  <c r="P85" i="6"/>
  <c r="F78" i="6"/>
  <c r="F76" i="6"/>
  <c r="E74" i="6"/>
  <c r="F54" i="6"/>
  <c r="F52" i="6"/>
  <c r="E50" i="6"/>
  <c r="J24" i="6"/>
  <c r="E24" i="6"/>
  <c r="J55" i="6" s="1"/>
  <c r="J23" i="6"/>
  <c r="J21" i="6"/>
  <c r="E21" i="6"/>
  <c r="J78" i="6" s="1"/>
  <c r="J20" i="6"/>
  <c r="J18" i="6"/>
  <c r="E18" i="6"/>
  <c r="F79" i="6" s="1"/>
  <c r="J17" i="6"/>
  <c r="J12" i="6"/>
  <c r="J52" i="6" s="1"/>
  <c r="E7" i="6"/>
  <c r="E72" i="6"/>
  <c r="J37" i="5"/>
  <c r="J36" i="5"/>
  <c r="AY58" i="1" s="1"/>
  <c r="J35" i="5"/>
  <c r="AX58" i="1" s="1"/>
  <c r="BI304" i="5"/>
  <c r="BH304" i="5"/>
  <c r="BG304" i="5"/>
  <c r="BF304" i="5"/>
  <c r="T304" i="5"/>
  <c r="R304" i="5"/>
  <c r="P304" i="5"/>
  <c r="BI303" i="5"/>
  <c r="BH303" i="5"/>
  <c r="BG303" i="5"/>
  <c r="BF303" i="5"/>
  <c r="T303" i="5"/>
  <c r="R303" i="5"/>
  <c r="P303" i="5"/>
  <c r="BI302" i="5"/>
  <c r="BH302" i="5"/>
  <c r="BG302" i="5"/>
  <c r="BF302" i="5"/>
  <c r="T302" i="5"/>
  <c r="R302" i="5"/>
  <c r="P302" i="5"/>
  <c r="BI301" i="5"/>
  <c r="BH301" i="5"/>
  <c r="BG301" i="5"/>
  <c r="BF301" i="5"/>
  <c r="T301" i="5"/>
  <c r="R301" i="5"/>
  <c r="P301" i="5"/>
  <c r="BI300" i="5"/>
  <c r="BH300" i="5"/>
  <c r="BG300" i="5"/>
  <c r="BF300" i="5"/>
  <c r="T300" i="5"/>
  <c r="R300" i="5"/>
  <c r="P300" i="5"/>
  <c r="BI299" i="5"/>
  <c r="BH299" i="5"/>
  <c r="BG299" i="5"/>
  <c r="BF299" i="5"/>
  <c r="T299" i="5"/>
  <c r="R299" i="5"/>
  <c r="P299" i="5"/>
  <c r="BI298" i="5"/>
  <c r="BH298" i="5"/>
  <c r="BG298" i="5"/>
  <c r="BF298" i="5"/>
  <c r="T298" i="5"/>
  <c r="R298" i="5"/>
  <c r="P298" i="5"/>
  <c r="BI295" i="5"/>
  <c r="BH295" i="5"/>
  <c r="BG295" i="5"/>
  <c r="BF295" i="5"/>
  <c r="T295" i="5"/>
  <c r="R295" i="5"/>
  <c r="P295" i="5"/>
  <c r="BI294" i="5"/>
  <c r="BH294" i="5"/>
  <c r="BG294" i="5"/>
  <c r="BF294" i="5"/>
  <c r="T294" i="5"/>
  <c r="R294" i="5"/>
  <c r="P294" i="5"/>
  <c r="BI293" i="5"/>
  <c r="BH293" i="5"/>
  <c r="BG293" i="5"/>
  <c r="BF293" i="5"/>
  <c r="T293" i="5"/>
  <c r="R293" i="5"/>
  <c r="P293" i="5"/>
  <c r="BI288" i="5"/>
  <c r="BH288" i="5"/>
  <c r="BG288" i="5"/>
  <c r="BF288" i="5"/>
  <c r="T288" i="5"/>
  <c r="R288" i="5"/>
  <c r="P288" i="5"/>
  <c r="BI284" i="5"/>
  <c r="BH284" i="5"/>
  <c r="BG284" i="5"/>
  <c r="BF284" i="5"/>
  <c r="T284" i="5"/>
  <c r="R284" i="5"/>
  <c r="P284" i="5"/>
  <c r="BI281" i="5"/>
  <c r="BH281" i="5"/>
  <c r="BG281" i="5"/>
  <c r="BF281" i="5"/>
  <c r="T281" i="5"/>
  <c r="R281" i="5"/>
  <c r="P281" i="5"/>
  <c r="BI276" i="5"/>
  <c r="BH276" i="5"/>
  <c r="BG276" i="5"/>
  <c r="BF276" i="5"/>
  <c r="T276" i="5"/>
  <c r="R276" i="5"/>
  <c r="P276" i="5"/>
  <c r="BI272" i="5"/>
  <c r="BH272" i="5"/>
  <c r="BG272" i="5"/>
  <c r="BF272" i="5"/>
  <c r="T272" i="5"/>
  <c r="R272" i="5"/>
  <c r="P272" i="5"/>
  <c r="BI269" i="5"/>
  <c r="BH269" i="5"/>
  <c r="BG269" i="5"/>
  <c r="BF269" i="5"/>
  <c r="T269" i="5"/>
  <c r="R269" i="5"/>
  <c r="P269" i="5"/>
  <c r="BI267" i="5"/>
  <c r="BH267" i="5"/>
  <c r="BG267" i="5"/>
  <c r="BF267" i="5"/>
  <c r="T267" i="5"/>
  <c r="R267" i="5"/>
  <c r="P267" i="5"/>
  <c r="BI266" i="5"/>
  <c r="BH266" i="5"/>
  <c r="BG266" i="5"/>
  <c r="BF266" i="5"/>
  <c r="T266" i="5"/>
  <c r="R266" i="5"/>
  <c r="P266" i="5"/>
  <c r="BI265" i="5"/>
  <c r="BH265" i="5"/>
  <c r="BG265" i="5"/>
  <c r="BF265" i="5"/>
  <c r="T265" i="5"/>
  <c r="R265" i="5"/>
  <c r="P265" i="5"/>
  <c r="BI264" i="5"/>
  <c r="BH264" i="5"/>
  <c r="BG264" i="5"/>
  <c r="BF264" i="5"/>
  <c r="T264" i="5"/>
  <c r="R264" i="5"/>
  <c r="P264" i="5"/>
  <c r="BI263" i="5"/>
  <c r="BH263" i="5"/>
  <c r="BG263" i="5"/>
  <c r="BF263" i="5"/>
  <c r="T263" i="5"/>
  <c r="R263" i="5"/>
  <c r="P263" i="5"/>
  <c r="BI262" i="5"/>
  <c r="BH262" i="5"/>
  <c r="BG262" i="5"/>
  <c r="BF262" i="5"/>
  <c r="T262" i="5"/>
  <c r="R262" i="5"/>
  <c r="P262" i="5"/>
  <c r="BI259" i="5"/>
  <c r="BH259" i="5"/>
  <c r="BG259" i="5"/>
  <c r="BF259" i="5"/>
  <c r="T259" i="5"/>
  <c r="R259" i="5"/>
  <c r="P259" i="5"/>
  <c r="BI258" i="5"/>
  <c r="BH258" i="5"/>
  <c r="BG258" i="5"/>
  <c r="BF258" i="5"/>
  <c r="T258" i="5"/>
  <c r="R258" i="5"/>
  <c r="P258" i="5"/>
  <c r="BI253" i="5"/>
  <c r="BH253" i="5"/>
  <c r="BG253" i="5"/>
  <c r="BF253" i="5"/>
  <c r="T253" i="5"/>
  <c r="R253" i="5"/>
  <c r="P253" i="5"/>
  <c r="BI249" i="5"/>
  <c r="BH249" i="5"/>
  <c r="BG249" i="5"/>
  <c r="BF249" i="5"/>
  <c r="T249" i="5"/>
  <c r="R249" i="5"/>
  <c r="P249" i="5"/>
  <c r="BI246" i="5"/>
  <c r="BH246" i="5"/>
  <c r="BG246" i="5"/>
  <c r="BF246" i="5"/>
  <c r="T246" i="5"/>
  <c r="R246" i="5"/>
  <c r="P246" i="5"/>
  <c r="BI241" i="5"/>
  <c r="BH241" i="5"/>
  <c r="BG241" i="5"/>
  <c r="BF241" i="5"/>
  <c r="T241" i="5"/>
  <c r="R241" i="5"/>
  <c r="P241" i="5"/>
  <c r="BI239" i="5"/>
  <c r="BH239" i="5"/>
  <c r="BG239" i="5"/>
  <c r="BF239" i="5"/>
  <c r="T239" i="5"/>
  <c r="R239" i="5"/>
  <c r="P239" i="5"/>
  <c r="BI238" i="5"/>
  <c r="BH238" i="5"/>
  <c r="BG238" i="5"/>
  <c r="BF238" i="5"/>
  <c r="T238" i="5"/>
  <c r="R238" i="5"/>
  <c r="P238" i="5"/>
  <c r="BI236" i="5"/>
  <c r="BH236" i="5"/>
  <c r="BG236" i="5"/>
  <c r="BF236" i="5"/>
  <c r="T236" i="5"/>
  <c r="R236" i="5"/>
  <c r="P236" i="5"/>
  <c r="BI235" i="5"/>
  <c r="BH235" i="5"/>
  <c r="BG235" i="5"/>
  <c r="BF235" i="5"/>
  <c r="T235" i="5"/>
  <c r="R235" i="5"/>
  <c r="P235" i="5"/>
  <c r="BI234" i="5"/>
  <c r="BH234" i="5"/>
  <c r="BG234" i="5"/>
  <c r="BF234" i="5"/>
  <c r="T234" i="5"/>
  <c r="R234" i="5"/>
  <c r="P234" i="5"/>
  <c r="BI233" i="5"/>
  <c r="BH233" i="5"/>
  <c r="BG233" i="5"/>
  <c r="BF233" i="5"/>
  <c r="T233" i="5"/>
  <c r="R233" i="5"/>
  <c r="P233" i="5"/>
  <c r="BI232" i="5"/>
  <c r="BH232" i="5"/>
  <c r="BG232" i="5"/>
  <c r="BF232" i="5"/>
  <c r="T232" i="5"/>
  <c r="R232" i="5"/>
  <c r="P232" i="5"/>
  <c r="BI231" i="5"/>
  <c r="BH231" i="5"/>
  <c r="BG231" i="5"/>
  <c r="BF231" i="5"/>
  <c r="T231" i="5"/>
  <c r="R231" i="5"/>
  <c r="P231" i="5"/>
  <c r="BI228" i="5"/>
  <c r="BH228" i="5"/>
  <c r="BG228" i="5"/>
  <c r="BF228" i="5"/>
  <c r="T228" i="5"/>
  <c r="R228" i="5"/>
  <c r="P228" i="5"/>
  <c r="BI227" i="5"/>
  <c r="BH227" i="5"/>
  <c r="BG227" i="5"/>
  <c r="BF227" i="5"/>
  <c r="T227" i="5"/>
  <c r="R227" i="5"/>
  <c r="P227" i="5"/>
  <c r="BI220" i="5"/>
  <c r="BH220" i="5"/>
  <c r="BG220" i="5"/>
  <c r="BF220" i="5"/>
  <c r="T220" i="5"/>
  <c r="R220" i="5"/>
  <c r="P220" i="5"/>
  <c r="BI218" i="5"/>
  <c r="BH218" i="5"/>
  <c r="BG218" i="5"/>
  <c r="BF218" i="5"/>
  <c r="T218" i="5"/>
  <c r="R218" i="5"/>
  <c r="P218" i="5"/>
  <c r="BI217" i="5"/>
  <c r="BH217" i="5"/>
  <c r="BG217" i="5"/>
  <c r="BF217" i="5"/>
  <c r="T217" i="5"/>
  <c r="R217" i="5"/>
  <c r="P217" i="5"/>
  <c r="BI216" i="5"/>
  <c r="BH216" i="5"/>
  <c r="BG216" i="5"/>
  <c r="BF216" i="5"/>
  <c r="T216" i="5"/>
  <c r="R216" i="5"/>
  <c r="P216" i="5"/>
  <c r="BI215" i="5"/>
  <c r="BH215" i="5"/>
  <c r="BG215" i="5"/>
  <c r="BF215" i="5"/>
  <c r="T215" i="5"/>
  <c r="R215" i="5"/>
  <c r="P215" i="5"/>
  <c r="BI214" i="5"/>
  <c r="BH214" i="5"/>
  <c r="BG214" i="5"/>
  <c r="BF214" i="5"/>
  <c r="T214" i="5"/>
  <c r="R214" i="5"/>
  <c r="P214" i="5"/>
  <c r="BI209" i="5"/>
  <c r="BH209" i="5"/>
  <c r="BG209" i="5"/>
  <c r="BF209" i="5"/>
  <c r="T209" i="5"/>
  <c r="R209" i="5"/>
  <c r="P209" i="5"/>
  <c r="BI207" i="5"/>
  <c r="BH207" i="5"/>
  <c r="BG207" i="5"/>
  <c r="BF207" i="5"/>
  <c r="T207" i="5"/>
  <c r="R207" i="5"/>
  <c r="P207" i="5"/>
  <c r="BI206" i="5"/>
  <c r="BH206" i="5"/>
  <c r="BG206" i="5"/>
  <c r="BF206" i="5"/>
  <c r="T206" i="5"/>
  <c r="R206" i="5"/>
  <c r="P206" i="5"/>
  <c r="BI204" i="5"/>
  <c r="BH204" i="5"/>
  <c r="BG204" i="5"/>
  <c r="BF204" i="5"/>
  <c r="T204" i="5"/>
  <c r="R204" i="5"/>
  <c r="P204" i="5"/>
  <c r="BI203" i="5"/>
  <c r="BH203" i="5"/>
  <c r="BG203" i="5"/>
  <c r="BF203" i="5"/>
  <c r="T203" i="5"/>
  <c r="R203" i="5"/>
  <c r="P203" i="5"/>
  <c r="BI202" i="5"/>
  <c r="BH202" i="5"/>
  <c r="BG202" i="5"/>
  <c r="BF202" i="5"/>
  <c r="T202" i="5"/>
  <c r="R202" i="5"/>
  <c r="P202" i="5"/>
  <c r="BI201" i="5"/>
  <c r="BH201" i="5"/>
  <c r="BG201" i="5"/>
  <c r="BF201" i="5"/>
  <c r="T201" i="5"/>
  <c r="R201" i="5"/>
  <c r="P201" i="5"/>
  <c r="BI200" i="5"/>
  <c r="BH200" i="5"/>
  <c r="BG200" i="5"/>
  <c r="BF200" i="5"/>
  <c r="T200" i="5"/>
  <c r="R200" i="5"/>
  <c r="P200" i="5"/>
  <c r="BI198" i="5"/>
  <c r="BH198" i="5"/>
  <c r="BG198" i="5"/>
  <c r="BF198" i="5"/>
  <c r="T198" i="5"/>
  <c r="R198" i="5"/>
  <c r="P198" i="5"/>
  <c r="BI197" i="5"/>
  <c r="BH197" i="5"/>
  <c r="BG197" i="5"/>
  <c r="BF197" i="5"/>
  <c r="T197" i="5"/>
  <c r="R197" i="5"/>
  <c r="P197" i="5"/>
  <c r="BI193" i="5"/>
  <c r="BH193" i="5"/>
  <c r="BG193" i="5"/>
  <c r="BF193" i="5"/>
  <c r="T193" i="5"/>
  <c r="R193" i="5"/>
  <c r="P193" i="5"/>
  <c r="BI190" i="5"/>
  <c r="BH190" i="5"/>
  <c r="BG190" i="5"/>
  <c r="BF190" i="5"/>
  <c r="T190" i="5"/>
  <c r="R190" i="5"/>
  <c r="P190" i="5"/>
  <c r="BI189" i="5"/>
  <c r="BH189" i="5"/>
  <c r="BG189" i="5"/>
  <c r="BF189" i="5"/>
  <c r="T189" i="5"/>
  <c r="R189" i="5"/>
  <c r="P189" i="5"/>
  <c r="BI188" i="5"/>
  <c r="BH188" i="5"/>
  <c r="BG188" i="5"/>
  <c r="BF188" i="5"/>
  <c r="T188" i="5"/>
  <c r="R188" i="5"/>
  <c r="P188" i="5"/>
  <c r="BI187" i="5"/>
  <c r="BH187" i="5"/>
  <c r="BG187" i="5"/>
  <c r="BF187" i="5"/>
  <c r="T187" i="5"/>
  <c r="R187" i="5"/>
  <c r="P187" i="5"/>
  <c r="BI186" i="5"/>
  <c r="BH186" i="5"/>
  <c r="BG186" i="5"/>
  <c r="BF186" i="5"/>
  <c r="T186" i="5"/>
  <c r="R186" i="5"/>
  <c r="P186" i="5"/>
  <c r="BI182" i="5"/>
  <c r="BH182" i="5"/>
  <c r="BG182" i="5"/>
  <c r="BF182" i="5"/>
  <c r="T182" i="5"/>
  <c r="R182" i="5"/>
  <c r="P182" i="5"/>
  <c r="BI181" i="5"/>
  <c r="BH181" i="5"/>
  <c r="BG181" i="5"/>
  <c r="BF181" i="5"/>
  <c r="T181" i="5"/>
  <c r="R181" i="5"/>
  <c r="P181" i="5"/>
  <c r="BI176" i="5"/>
  <c r="BH176" i="5"/>
  <c r="BG176" i="5"/>
  <c r="BF176" i="5"/>
  <c r="T176" i="5"/>
  <c r="R176" i="5"/>
  <c r="P176" i="5"/>
  <c r="BI172" i="5"/>
  <c r="BH172" i="5"/>
  <c r="BG172" i="5"/>
  <c r="BF172" i="5"/>
  <c r="T172" i="5"/>
  <c r="R172" i="5"/>
  <c r="P172" i="5"/>
  <c r="BI169" i="5"/>
  <c r="BH169" i="5"/>
  <c r="BG169" i="5"/>
  <c r="BF169" i="5"/>
  <c r="T169" i="5"/>
  <c r="R169" i="5"/>
  <c r="P169" i="5"/>
  <c r="BI164" i="5"/>
  <c r="BH164" i="5"/>
  <c r="BG164" i="5"/>
  <c r="BF164" i="5"/>
  <c r="T164" i="5"/>
  <c r="R164" i="5"/>
  <c r="P164" i="5"/>
  <c r="BI162" i="5"/>
  <c r="BH162" i="5"/>
  <c r="BG162" i="5"/>
  <c r="BF162" i="5"/>
  <c r="T162" i="5"/>
  <c r="R162" i="5"/>
  <c r="P162" i="5"/>
  <c r="BI161" i="5"/>
  <c r="BH161" i="5"/>
  <c r="BG161" i="5"/>
  <c r="BF161" i="5"/>
  <c r="T161" i="5"/>
  <c r="R161" i="5"/>
  <c r="P161" i="5"/>
  <c r="BI159" i="5"/>
  <c r="BH159" i="5"/>
  <c r="BG159" i="5"/>
  <c r="BF159" i="5"/>
  <c r="T159" i="5"/>
  <c r="R159" i="5"/>
  <c r="P159" i="5"/>
  <c r="BI158" i="5"/>
  <c r="BH158" i="5"/>
  <c r="BG158" i="5"/>
  <c r="BF158" i="5"/>
  <c r="T158" i="5"/>
  <c r="R158" i="5"/>
  <c r="P158" i="5"/>
  <c r="BI157" i="5"/>
  <c r="BH157" i="5"/>
  <c r="BG157" i="5"/>
  <c r="BF157" i="5"/>
  <c r="T157" i="5"/>
  <c r="R157" i="5"/>
  <c r="P157" i="5"/>
  <c r="BI156" i="5"/>
  <c r="BH156" i="5"/>
  <c r="BG156" i="5"/>
  <c r="BF156" i="5"/>
  <c r="T156" i="5"/>
  <c r="R156" i="5"/>
  <c r="P156" i="5"/>
  <c r="BI153" i="5"/>
  <c r="BH153" i="5"/>
  <c r="BG153" i="5"/>
  <c r="BF153" i="5"/>
  <c r="T153" i="5"/>
  <c r="R153" i="5"/>
  <c r="P153" i="5"/>
  <c r="BI150" i="5"/>
  <c r="BH150" i="5"/>
  <c r="BG150" i="5"/>
  <c r="BF150" i="5"/>
  <c r="T150" i="5"/>
  <c r="R150" i="5"/>
  <c r="P150" i="5"/>
  <c r="BI149" i="5"/>
  <c r="BH149" i="5"/>
  <c r="BG149" i="5"/>
  <c r="BF149" i="5"/>
  <c r="T149" i="5"/>
  <c r="R149" i="5"/>
  <c r="P149" i="5"/>
  <c r="BI148" i="5"/>
  <c r="BH148" i="5"/>
  <c r="BG148" i="5"/>
  <c r="BF148" i="5"/>
  <c r="T148" i="5"/>
  <c r="R148" i="5"/>
  <c r="P148" i="5"/>
  <c r="BI143" i="5"/>
  <c r="BH143" i="5"/>
  <c r="BG143" i="5"/>
  <c r="BF143" i="5"/>
  <c r="T143" i="5"/>
  <c r="R143" i="5"/>
  <c r="P143" i="5"/>
  <c r="BI139" i="5"/>
  <c r="BH139" i="5"/>
  <c r="BG139" i="5"/>
  <c r="BF139" i="5"/>
  <c r="T139" i="5"/>
  <c r="R139" i="5"/>
  <c r="P139" i="5"/>
  <c r="BI136" i="5"/>
  <c r="BH136" i="5"/>
  <c r="BG136" i="5"/>
  <c r="BF136" i="5"/>
  <c r="T136" i="5"/>
  <c r="R136" i="5"/>
  <c r="P136" i="5"/>
  <c r="BI132" i="5"/>
  <c r="BH132" i="5"/>
  <c r="BG132" i="5"/>
  <c r="BF132" i="5"/>
  <c r="T132" i="5"/>
  <c r="R132" i="5"/>
  <c r="P132" i="5"/>
  <c r="BI129" i="5"/>
  <c r="BH129" i="5"/>
  <c r="BG129" i="5"/>
  <c r="BF129" i="5"/>
  <c r="T129" i="5"/>
  <c r="R129" i="5"/>
  <c r="P129" i="5"/>
  <c r="BI128" i="5"/>
  <c r="BH128" i="5"/>
  <c r="BG128" i="5"/>
  <c r="BF128" i="5"/>
  <c r="T128" i="5"/>
  <c r="R128" i="5"/>
  <c r="P128" i="5"/>
  <c r="BI125" i="5"/>
  <c r="BH125" i="5"/>
  <c r="BG125" i="5"/>
  <c r="BF125" i="5"/>
  <c r="T125" i="5"/>
  <c r="R125" i="5"/>
  <c r="P125" i="5"/>
  <c r="BI124" i="5"/>
  <c r="BH124" i="5"/>
  <c r="BG124" i="5"/>
  <c r="BF124" i="5"/>
  <c r="T124" i="5"/>
  <c r="R124" i="5"/>
  <c r="P124" i="5"/>
  <c r="BI123" i="5"/>
  <c r="BH123" i="5"/>
  <c r="BG123" i="5"/>
  <c r="BF123" i="5"/>
  <c r="T123" i="5"/>
  <c r="R123" i="5"/>
  <c r="P123" i="5"/>
  <c r="BI122" i="5"/>
  <c r="BH122" i="5"/>
  <c r="BG122" i="5"/>
  <c r="BF122" i="5"/>
  <c r="T122" i="5"/>
  <c r="R122" i="5"/>
  <c r="P122" i="5"/>
  <c r="BI119" i="5"/>
  <c r="BH119" i="5"/>
  <c r="BG119" i="5"/>
  <c r="BF119" i="5"/>
  <c r="T119" i="5"/>
  <c r="R119" i="5"/>
  <c r="P119" i="5"/>
  <c r="BI118" i="5"/>
  <c r="BH118" i="5"/>
  <c r="BG118" i="5"/>
  <c r="BF118" i="5"/>
  <c r="T118" i="5"/>
  <c r="R118" i="5"/>
  <c r="P118" i="5"/>
  <c r="BI114" i="5"/>
  <c r="BH114" i="5"/>
  <c r="BG114" i="5"/>
  <c r="BF114" i="5"/>
  <c r="T114" i="5"/>
  <c r="R114" i="5"/>
  <c r="P114" i="5"/>
  <c r="BI110" i="5"/>
  <c r="BH110" i="5"/>
  <c r="BG110" i="5"/>
  <c r="BF110" i="5"/>
  <c r="T110" i="5"/>
  <c r="R110" i="5"/>
  <c r="P110" i="5"/>
  <c r="BI109" i="5"/>
  <c r="BH109" i="5"/>
  <c r="BG109" i="5"/>
  <c r="BF109" i="5"/>
  <c r="T109" i="5"/>
  <c r="R109" i="5"/>
  <c r="P109" i="5"/>
  <c r="BI106" i="5"/>
  <c r="BH106" i="5"/>
  <c r="BG106" i="5"/>
  <c r="BF106" i="5"/>
  <c r="T106" i="5"/>
  <c r="R106" i="5"/>
  <c r="P106" i="5"/>
  <c r="BI103" i="5"/>
  <c r="BH103" i="5"/>
  <c r="BG103" i="5"/>
  <c r="BF103" i="5"/>
  <c r="T103" i="5"/>
  <c r="R103" i="5"/>
  <c r="P103" i="5"/>
  <c r="BI100" i="5"/>
  <c r="BH100" i="5"/>
  <c r="BG100" i="5"/>
  <c r="BF100" i="5"/>
  <c r="T100" i="5"/>
  <c r="R100" i="5"/>
  <c r="P100" i="5"/>
  <c r="BI97" i="5"/>
  <c r="BH97" i="5"/>
  <c r="BG97" i="5"/>
  <c r="BF97" i="5"/>
  <c r="T97" i="5"/>
  <c r="R97" i="5"/>
  <c r="P97" i="5"/>
  <c r="F90" i="5"/>
  <c r="F88" i="5"/>
  <c r="E86" i="5"/>
  <c r="F54" i="5"/>
  <c r="F52" i="5"/>
  <c r="E50" i="5"/>
  <c r="J24" i="5"/>
  <c r="E24" i="5"/>
  <c r="J55" i="5" s="1"/>
  <c r="J23" i="5"/>
  <c r="J21" i="5"/>
  <c r="E21" i="5"/>
  <c r="J90" i="5" s="1"/>
  <c r="J20" i="5"/>
  <c r="J18" i="5"/>
  <c r="E18" i="5"/>
  <c r="F55" i="5" s="1"/>
  <c r="J17" i="5"/>
  <c r="J12" i="5"/>
  <c r="J52" i="5"/>
  <c r="E7" i="5"/>
  <c r="E48" i="5"/>
  <c r="J37" i="4"/>
  <c r="J36" i="4"/>
  <c r="AY57" i="1" s="1"/>
  <c r="J35" i="4"/>
  <c r="AX57" i="1" s="1"/>
  <c r="BI172" i="4"/>
  <c r="BH172" i="4"/>
  <c r="BG172" i="4"/>
  <c r="BF172" i="4"/>
  <c r="T172" i="4"/>
  <c r="R172" i="4"/>
  <c r="P172" i="4"/>
  <c r="BI171" i="4"/>
  <c r="BH171" i="4"/>
  <c r="BG171" i="4"/>
  <c r="BF171" i="4"/>
  <c r="T171" i="4"/>
  <c r="R171" i="4"/>
  <c r="P171" i="4"/>
  <c r="BI169" i="4"/>
  <c r="BH169" i="4"/>
  <c r="BG169" i="4"/>
  <c r="BF169" i="4"/>
  <c r="T169" i="4"/>
  <c r="T168" i="4" s="1"/>
  <c r="R169" i="4"/>
  <c r="R168" i="4" s="1"/>
  <c r="P169" i="4"/>
  <c r="P168" i="4" s="1"/>
  <c r="BI167" i="4"/>
  <c r="BH167" i="4"/>
  <c r="BG167" i="4"/>
  <c r="BF167" i="4"/>
  <c r="T167" i="4"/>
  <c r="R167" i="4"/>
  <c r="P167" i="4"/>
  <c r="BI166" i="4"/>
  <c r="BH166" i="4"/>
  <c r="BG166" i="4"/>
  <c r="BF166" i="4"/>
  <c r="T166" i="4"/>
  <c r="R166" i="4"/>
  <c r="P166" i="4"/>
  <c r="BI165" i="4"/>
  <c r="BH165" i="4"/>
  <c r="BG165" i="4"/>
  <c r="BF165" i="4"/>
  <c r="T165" i="4"/>
  <c r="R165" i="4"/>
  <c r="P165" i="4"/>
  <c r="BI162" i="4"/>
  <c r="BH162" i="4"/>
  <c r="BG162" i="4"/>
  <c r="BF162" i="4"/>
  <c r="T162" i="4"/>
  <c r="R162" i="4"/>
  <c r="P162" i="4"/>
  <c r="BI161" i="4"/>
  <c r="BH161" i="4"/>
  <c r="BG161" i="4"/>
  <c r="BF161" i="4"/>
  <c r="T161" i="4"/>
  <c r="R161" i="4"/>
  <c r="P161" i="4"/>
  <c r="BI160" i="4"/>
  <c r="BH160" i="4"/>
  <c r="BG160" i="4"/>
  <c r="BF160" i="4"/>
  <c r="T160" i="4"/>
  <c r="R160" i="4"/>
  <c r="P160" i="4"/>
  <c r="BI159" i="4"/>
  <c r="BH159" i="4"/>
  <c r="BG159" i="4"/>
  <c r="BF159" i="4"/>
  <c r="T159" i="4"/>
  <c r="R159" i="4"/>
  <c r="P159" i="4"/>
  <c r="BI158" i="4"/>
  <c r="BH158" i="4"/>
  <c r="BG158" i="4"/>
  <c r="BF158" i="4"/>
  <c r="T158" i="4"/>
  <c r="R158" i="4"/>
  <c r="P158" i="4"/>
  <c r="BI154" i="4"/>
  <c r="BH154" i="4"/>
  <c r="BG154" i="4"/>
  <c r="BF154" i="4"/>
  <c r="T154" i="4"/>
  <c r="T153" i="4" s="1"/>
  <c r="R154" i="4"/>
  <c r="R153" i="4" s="1"/>
  <c r="P154" i="4"/>
  <c r="P153" i="4" s="1"/>
  <c r="BI150" i="4"/>
  <c r="BH150" i="4"/>
  <c r="BG150" i="4"/>
  <c r="BF150" i="4"/>
  <c r="T150" i="4"/>
  <c r="R150" i="4"/>
  <c r="P150" i="4"/>
  <c r="BI147" i="4"/>
  <c r="BH147" i="4"/>
  <c r="BG147" i="4"/>
  <c r="BF147" i="4"/>
  <c r="T147" i="4"/>
  <c r="R147" i="4"/>
  <c r="P147" i="4"/>
  <c r="BI144" i="4"/>
  <c r="BH144" i="4"/>
  <c r="BG144" i="4"/>
  <c r="BF144" i="4"/>
  <c r="T144" i="4"/>
  <c r="R144" i="4"/>
  <c r="P144" i="4"/>
  <c r="BI143" i="4"/>
  <c r="BH143" i="4"/>
  <c r="BG143" i="4"/>
  <c r="BF143" i="4"/>
  <c r="T143" i="4"/>
  <c r="R143" i="4"/>
  <c r="P143" i="4"/>
  <c r="BI140" i="4"/>
  <c r="BH140" i="4"/>
  <c r="BG140" i="4"/>
  <c r="BF140" i="4"/>
  <c r="T140" i="4"/>
  <c r="R140" i="4"/>
  <c r="P140" i="4"/>
  <c r="BI139" i="4"/>
  <c r="BH139" i="4"/>
  <c r="BG139" i="4"/>
  <c r="BF139" i="4"/>
  <c r="T139" i="4"/>
  <c r="R139" i="4"/>
  <c r="P139" i="4"/>
  <c r="BI138" i="4"/>
  <c r="BH138" i="4"/>
  <c r="BG138" i="4"/>
  <c r="BF138" i="4"/>
  <c r="T138" i="4"/>
  <c r="R138" i="4"/>
  <c r="P138" i="4"/>
  <c r="BI135" i="4"/>
  <c r="BH135" i="4"/>
  <c r="BG135" i="4"/>
  <c r="BF135" i="4"/>
  <c r="T135" i="4"/>
  <c r="R135" i="4"/>
  <c r="P135" i="4"/>
  <c r="BI132" i="4"/>
  <c r="BH132" i="4"/>
  <c r="BG132" i="4"/>
  <c r="BF132" i="4"/>
  <c r="T132" i="4"/>
  <c r="R132" i="4"/>
  <c r="P132" i="4"/>
  <c r="BI129" i="4"/>
  <c r="BH129" i="4"/>
  <c r="BG129" i="4"/>
  <c r="BF129" i="4"/>
  <c r="T129" i="4"/>
  <c r="R129" i="4"/>
  <c r="P129" i="4"/>
  <c r="BI127" i="4"/>
  <c r="BH127" i="4"/>
  <c r="BG127" i="4"/>
  <c r="BF127" i="4"/>
  <c r="T127" i="4"/>
  <c r="R127" i="4"/>
  <c r="P127" i="4"/>
  <c r="BI126" i="4"/>
  <c r="BH126" i="4"/>
  <c r="BG126" i="4"/>
  <c r="BF126" i="4"/>
  <c r="T126" i="4"/>
  <c r="R126" i="4"/>
  <c r="P126" i="4"/>
  <c r="BI123" i="4"/>
  <c r="BH123" i="4"/>
  <c r="BG123" i="4"/>
  <c r="BF123" i="4"/>
  <c r="T123" i="4"/>
  <c r="R123" i="4"/>
  <c r="P123" i="4"/>
  <c r="BI122" i="4"/>
  <c r="BH122" i="4"/>
  <c r="BG122" i="4"/>
  <c r="BF122" i="4"/>
  <c r="T122" i="4"/>
  <c r="R122" i="4"/>
  <c r="P122" i="4"/>
  <c r="BI121" i="4"/>
  <c r="BH121" i="4"/>
  <c r="BG121" i="4"/>
  <c r="BF121" i="4"/>
  <c r="T121" i="4"/>
  <c r="R121" i="4"/>
  <c r="P121" i="4"/>
  <c r="BI120" i="4"/>
  <c r="BH120" i="4"/>
  <c r="BG120" i="4"/>
  <c r="BF120" i="4"/>
  <c r="T120" i="4"/>
  <c r="R120" i="4"/>
  <c r="P120" i="4"/>
  <c r="BI119" i="4"/>
  <c r="BH119" i="4"/>
  <c r="BG119" i="4"/>
  <c r="BF119" i="4"/>
  <c r="T119" i="4"/>
  <c r="R119" i="4"/>
  <c r="P119" i="4"/>
  <c r="BI118" i="4"/>
  <c r="BH118" i="4"/>
  <c r="BG118" i="4"/>
  <c r="BF118" i="4"/>
  <c r="T118" i="4"/>
  <c r="R118" i="4"/>
  <c r="P118" i="4"/>
  <c r="BI117" i="4"/>
  <c r="BH117" i="4"/>
  <c r="BG117" i="4"/>
  <c r="BF117" i="4"/>
  <c r="T117" i="4"/>
  <c r="R117" i="4"/>
  <c r="P117" i="4"/>
  <c r="BI114" i="4"/>
  <c r="BH114" i="4"/>
  <c r="BG114" i="4"/>
  <c r="BF114" i="4"/>
  <c r="T114" i="4"/>
  <c r="R114" i="4"/>
  <c r="P114" i="4"/>
  <c r="BI113" i="4"/>
  <c r="BH113" i="4"/>
  <c r="BG113" i="4"/>
  <c r="BF113" i="4"/>
  <c r="T113" i="4"/>
  <c r="R113" i="4"/>
  <c r="P113" i="4"/>
  <c r="BI110" i="4"/>
  <c r="BH110" i="4"/>
  <c r="BG110" i="4"/>
  <c r="BF110" i="4"/>
  <c r="T110" i="4"/>
  <c r="R110" i="4"/>
  <c r="P110" i="4"/>
  <c r="BI109" i="4"/>
  <c r="BH109" i="4"/>
  <c r="BG109" i="4"/>
  <c r="BF109" i="4"/>
  <c r="T109" i="4"/>
  <c r="R109" i="4"/>
  <c r="P109" i="4"/>
  <c r="BI108" i="4"/>
  <c r="BH108" i="4"/>
  <c r="BG108" i="4"/>
  <c r="BF108" i="4"/>
  <c r="T108" i="4"/>
  <c r="R108" i="4"/>
  <c r="P108" i="4"/>
  <c r="BI105" i="4"/>
  <c r="BH105" i="4"/>
  <c r="BG105" i="4"/>
  <c r="BF105" i="4"/>
  <c r="T105" i="4"/>
  <c r="R105" i="4"/>
  <c r="P105" i="4"/>
  <c r="BI100" i="4"/>
  <c r="BH100" i="4"/>
  <c r="BG100" i="4"/>
  <c r="BF100" i="4"/>
  <c r="T100" i="4"/>
  <c r="T99" i="4"/>
  <c r="R100" i="4"/>
  <c r="R99" i="4"/>
  <c r="P100" i="4"/>
  <c r="P99" i="4"/>
  <c r="BI96" i="4"/>
  <c r="BH96" i="4"/>
  <c r="BG96" i="4"/>
  <c r="BF96" i="4"/>
  <c r="T96" i="4"/>
  <c r="T95" i="4"/>
  <c r="T94" i="4" s="1"/>
  <c r="R96" i="4"/>
  <c r="R95" i="4" s="1"/>
  <c r="P96" i="4"/>
  <c r="P95" i="4"/>
  <c r="P94" i="4" s="1"/>
  <c r="F89" i="4"/>
  <c r="F87" i="4"/>
  <c r="E85" i="4"/>
  <c r="F54" i="4"/>
  <c r="F52" i="4"/>
  <c r="E50" i="4"/>
  <c r="J24" i="4"/>
  <c r="E24" i="4"/>
  <c r="J55" i="4"/>
  <c r="J23" i="4"/>
  <c r="J21" i="4"/>
  <c r="E21" i="4"/>
  <c r="J89" i="4"/>
  <c r="J20" i="4"/>
  <c r="J18" i="4"/>
  <c r="E18" i="4"/>
  <c r="F55" i="4"/>
  <c r="J17" i="4"/>
  <c r="J12" i="4"/>
  <c r="J87" i="4" s="1"/>
  <c r="E7" i="4"/>
  <c r="E48" i="4" s="1"/>
  <c r="J37" i="3"/>
  <c r="J36" i="3"/>
  <c r="AY56" i="1"/>
  <c r="J35" i="3"/>
  <c r="AX56" i="1"/>
  <c r="BI504" i="3"/>
  <c r="BH504" i="3"/>
  <c r="BG504" i="3"/>
  <c r="BF504" i="3"/>
  <c r="T504" i="3"/>
  <c r="R504" i="3"/>
  <c r="P504" i="3"/>
  <c r="BI501" i="3"/>
  <c r="BH501" i="3"/>
  <c r="BG501" i="3"/>
  <c r="BF501" i="3"/>
  <c r="T501" i="3"/>
  <c r="R501" i="3"/>
  <c r="P501" i="3"/>
  <c r="BI500" i="3"/>
  <c r="BH500" i="3"/>
  <c r="BG500" i="3"/>
  <c r="BF500" i="3"/>
  <c r="T500" i="3"/>
  <c r="R500" i="3"/>
  <c r="P500" i="3"/>
  <c r="BI495" i="3"/>
  <c r="BH495" i="3"/>
  <c r="BG495" i="3"/>
  <c r="BF495" i="3"/>
  <c r="T495" i="3"/>
  <c r="T494" i="3" s="1"/>
  <c r="R495" i="3"/>
  <c r="R494" i="3" s="1"/>
  <c r="P495" i="3"/>
  <c r="P494" i="3" s="1"/>
  <c r="BI490" i="3"/>
  <c r="BH490" i="3"/>
  <c r="BG490" i="3"/>
  <c r="BF490" i="3"/>
  <c r="T490" i="3"/>
  <c r="R490" i="3"/>
  <c r="P490" i="3"/>
  <c r="BI487" i="3"/>
  <c r="BH487" i="3"/>
  <c r="BG487" i="3"/>
  <c r="BF487" i="3"/>
  <c r="T487" i="3"/>
  <c r="R487" i="3"/>
  <c r="P487" i="3"/>
  <c r="BI484" i="3"/>
  <c r="BH484" i="3"/>
  <c r="BG484" i="3"/>
  <c r="BF484" i="3"/>
  <c r="T484" i="3"/>
  <c r="R484" i="3"/>
  <c r="P484" i="3"/>
  <c r="BI483" i="3"/>
  <c r="BH483" i="3"/>
  <c r="BG483" i="3"/>
  <c r="BF483" i="3"/>
  <c r="T483" i="3"/>
  <c r="R483" i="3"/>
  <c r="P483" i="3"/>
  <c r="BI479" i="3"/>
  <c r="BH479" i="3"/>
  <c r="BG479" i="3"/>
  <c r="BF479" i="3"/>
  <c r="T479" i="3"/>
  <c r="R479" i="3"/>
  <c r="P479" i="3"/>
  <c r="BI476" i="3"/>
  <c r="BH476" i="3"/>
  <c r="BG476" i="3"/>
  <c r="BF476" i="3"/>
  <c r="T476" i="3"/>
  <c r="R476" i="3"/>
  <c r="P476" i="3"/>
  <c r="BI471" i="3"/>
  <c r="BH471" i="3"/>
  <c r="BG471" i="3"/>
  <c r="BF471" i="3"/>
  <c r="T471" i="3"/>
  <c r="R471" i="3"/>
  <c r="P471" i="3"/>
  <c r="BI464" i="3"/>
  <c r="BH464" i="3"/>
  <c r="BG464" i="3"/>
  <c r="BF464" i="3"/>
  <c r="T464" i="3"/>
  <c r="R464" i="3"/>
  <c r="P464" i="3"/>
  <c r="BI461" i="3"/>
  <c r="BH461" i="3"/>
  <c r="BG461" i="3"/>
  <c r="BF461" i="3"/>
  <c r="T461" i="3"/>
  <c r="R461" i="3"/>
  <c r="P461" i="3"/>
  <c r="BI458" i="3"/>
  <c r="BH458" i="3"/>
  <c r="BG458" i="3"/>
  <c r="BF458" i="3"/>
  <c r="T458" i="3"/>
  <c r="R458" i="3"/>
  <c r="P458" i="3"/>
  <c r="BI455" i="3"/>
  <c r="BH455" i="3"/>
  <c r="BG455" i="3"/>
  <c r="BF455" i="3"/>
  <c r="T455" i="3"/>
  <c r="R455" i="3"/>
  <c r="P455" i="3"/>
  <c r="BI452" i="3"/>
  <c r="BH452" i="3"/>
  <c r="BG452" i="3"/>
  <c r="BF452" i="3"/>
  <c r="T452" i="3"/>
  <c r="R452" i="3"/>
  <c r="P452" i="3"/>
  <c r="BI446" i="3"/>
  <c r="BH446" i="3"/>
  <c r="BG446" i="3"/>
  <c r="BF446" i="3"/>
  <c r="T446" i="3"/>
  <c r="R446" i="3"/>
  <c r="P446" i="3"/>
  <c r="BI443" i="3"/>
  <c r="BH443" i="3"/>
  <c r="BG443" i="3"/>
  <c r="BF443" i="3"/>
  <c r="T443" i="3"/>
  <c r="R443" i="3"/>
  <c r="P443" i="3"/>
  <c r="BI440" i="3"/>
  <c r="BH440" i="3"/>
  <c r="BG440" i="3"/>
  <c r="BF440" i="3"/>
  <c r="T440" i="3"/>
  <c r="R440" i="3"/>
  <c r="P440" i="3"/>
  <c r="BI436" i="3"/>
  <c r="BH436" i="3"/>
  <c r="BG436" i="3"/>
  <c r="BF436" i="3"/>
  <c r="T436" i="3"/>
  <c r="R436" i="3"/>
  <c r="P436" i="3"/>
  <c r="BI433" i="3"/>
  <c r="BH433" i="3"/>
  <c r="BG433" i="3"/>
  <c r="BF433" i="3"/>
  <c r="T433" i="3"/>
  <c r="R433" i="3"/>
  <c r="P433" i="3"/>
  <c r="BI430" i="3"/>
  <c r="BH430" i="3"/>
  <c r="BG430" i="3"/>
  <c r="BF430" i="3"/>
  <c r="T430" i="3"/>
  <c r="R430" i="3"/>
  <c r="P430" i="3"/>
  <c r="BI427" i="3"/>
  <c r="BH427" i="3"/>
  <c r="BG427" i="3"/>
  <c r="BF427" i="3"/>
  <c r="T427" i="3"/>
  <c r="R427" i="3"/>
  <c r="P427" i="3"/>
  <c r="BI424" i="3"/>
  <c r="BH424" i="3"/>
  <c r="BG424" i="3"/>
  <c r="BF424" i="3"/>
  <c r="T424" i="3"/>
  <c r="R424" i="3"/>
  <c r="P424" i="3"/>
  <c r="BI419" i="3"/>
  <c r="BH419" i="3"/>
  <c r="BG419" i="3"/>
  <c r="BF419" i="3"/>
  <c r="T419" i="3"/>
  <c r="R419" i="3"/>
  <c r="P419" i="3"/>
  <c r="BI416" i="3"/>
  <c r="BH416" i="3"/>
  <c r="BG416" i="3"/>
  <c r="BF416" i="3"/>
  <c r="T416" i="3"/>
  <c r="R416" i="3"/>
  <c r="P416" i="3"/>
  <c r="BI412" i="3"/>
  <c r="BH412" i="3"/>
  <c r="BG412" i="3"/>
  <c r="BF412" i="3"/>
  <c r="T412" i="3"/>
  <c r="R412" i="3"/>
  <c r="P412" i="3"/>
  <c r="BI408" i="3"/>
  <c r="BH408" i="3"/>
  <c r="BG408" i="3"/>
  <c r="BF408" i="3"/>
  <c r="T408" i="3"/>
  <c r="R408" i="3"/>
  <c r="P408" i="3"/>
  <c r="BI405" i="3"/>
  <c r="BH405" i="3"/>
  <c r="BG405" i="3"/>
  <c r="BF405" i="3"/>
  <c r="T405" i="3"/>
  <c r="R405" i="3"/>
  <c r="P405" i="3"/>
  <c r="BI402" i="3"/>
  <c r="BH402" i="3"/>
  <c r="BG402" i="3"/>
  <c r="BF402" i="3"/>
  <c r="T402" i="3"/>
  <c r="R402" i="3"/>
  <c r="P402" i="3"/>
  <c r="BI399" i="3"/>
  <c r="BH399" i="3"/>
  <c r="BG399" i="3"/>
  <c r="BF399" i="3"/>
  <c r="T399" i="3"/>
  <c r="R399" i="3"/>
  <c r="P399" i="3"/>
  <c r="BI396" i="3"/>
  <c r="BH396" i="3"/>
  <c r="BG396" i="3"/>
  <c r="BF396" i="3"/>
  <c r="T396" i="3"/>
  <c r="R396" i="3"/>
  <c r="P396" i="3"/>
  <c r="BI393" i="3"/>
  <c r="BH393" i="3"/>
  <c r="BG393" i="3"/>
  <c r="BF393" i="3"/>
  <c r="T393" i="3"/>
  <c r="R393" i="3"/>
  <c r="P393" i="3"/>
  <c r="BI390" i="3"/>
  <c r="BH390" i="3"/>
  <c r="BG390" i="3"/>
  <c r="BF390" i="3"/>
  <c r="T390" i="3"/>
  <c r="R390" i="3"/>
  <c r="P390" i="3"/>
  <c r="BI387" i="3"/>
  <c r="BH387" i="3"/>
  <c r="BG387" i="3"/>
  <c r="BF387" i="3"/>
  <c r="T387" i="3"/>
  <c r="R387" i="3"/>
  <c r="P387" i="3"/>
  <c r="BI384" i="3"/>
  <c r="BH384" i="3"/>
  <c r="BG384" i="3"/>
  <c r="BF384" i="3"/>
  <c r="T384" i="3"/>
  <c r="R384" i="3"/>
  <c r="P384" i="3"/>
  <c r="BI383" i="3"/>
  <c r="BH383" i="3"/>
  <c r="BG383" i="3"/>
  <c r="BF383" i="3"/>
  <c r="T383" i="3"/>
  <c r="R383" i="3"/>
  <c r="P383" i="3"/>
  <c r="BI380" i="3"/>
  <c r="BH380" i="3"/>
  <c r="BG380" i="3"/>
  <c r="BF380" i="3"/>
  <c r="T380" i="3"/>
  <c r="R380" i="3"/>
  <c r="P380" i="3"/>
  <c r="BI377" i="3"/>
  <c r="BH377" i="3"/>
  <c r="BG377" i="3"/>
  <c r="BF377" i="3"/>
  <c r="T377" i="3"/>
  <c r="R377" i="3"/>
  <c r="P377" i="3"/>
  <c r="BI374" i="3"/>
  <c r="BH374" i="3"/>
  <c r="BG374" i="3"/>
  <c r="BF374" i="3"/>
  <c r="T374" i="3"/>
  <c r="R374" i="3"/>
  <c r="P374" i="3"/>
  <c r="BI371" i="3"/>
  <c r="BH371" i="3"/>
  <c r="BG371" i="3"/>
  <c r="BF371" i="3"/>
  <c r="T371" i="3"/>
  <c r="R371" i="3"/>
  <c r="P371" i="3"/>
  <c r="BI370" i="3"/>
  <c r="BH370" i="3"/>
  <c r="BG370" i="3"/>
  <c r="BF370" i="3"/>
  <c r="T370" i="3"/>
  <c r="R370" i="3"/>
  <c r="P370" i="3"/>
  <c r="BI367" i="3"/>
  <c r="BH367" i="3"/>
  <c r="BG367" i="3"/>
  <c r="BF367" i="3"/>
  <c r="T367" i="3"/>
  <c r="R367" i="3"/>
  <c r="P367" i="3"/>
  <c r="BI364" i="3"/>
  <c r="BH364" i="3"/>
  <c r="BG364" i="3"/>
  <c r="BF364" i="3"/>
  <c r="T364" i="3"/>
  <c r="R364" i="3"/>
  <c r="P364" i="3"/>
  <c r="BI361" i="3"/>
  <c r="BH361" i="3"/>
  <c r="BG361" i="3"/>
  <c r="BF361" i="3"/>
  <c r="T361" i="3"/>
  <c r="R361" i="3"/>
  <c r="P361" i="3"/>
  <c r="BI358" i="3"/>
  <c r="BH358" i="3"/>
  <c r="BG358" i="3"/>
  <c r="BF358" i="3"/>
  <c r="T358" i="3"/>
  <c r="R358" i="3"/>
  <c r="P358" i="3"/>
  <c r="BI355" i="3"/>
  <c r="BH355" i="3"/>
  <c r="BG355" i="3"/>
  <c r="BF355" i="3"/>
  <c r="T355" i="3"/>
  <c r="R355" i="3"/>
  <c r="P355" i="3"/>
  <c r="BI352" i="3"/>
  <c r="BH352" i="3"/>
  <c r="BG352" i="3"/>
  <c r="BF352" i="3"/>
  <c r="T352" i="3"/>
  <c r="R352" i="3"/>
  <c r="P352" i="3"/>
  <c r="BI344" i="3"/>
  <c r="BH344" i="3"/>
  <c r="BG344" i="3"/>
  <c r="BF344" i="3"/>
  <c r="T344" i="3"/>
  <c r="R344" i="3"/>
  <c r="P344" i="3"/>
  <c r="BI341" i="3"/>
  <c r="BH341" i="3"/>
  <c r="BG341" i="3"/>
  <c r="BF341" i="3"/>
  <c r="T341" i="3"/>
  <c r="R341" i="3"/>
  <c r="P341" i="3"/>
  <c r="BI336" i="3"/>
  <c r="BH336" i="3"/>
  <c r="BG336" i="3"/>
  <c r="BF336" i="3"/>
  <c r="T336" i="3"/>
  <c r="R336" i="3"/>
  <c r="P336" i="3"/>
  <c r="BI333" i="3"/>
  <c r="BH333" i="3"/>
  <c r="BG333" i="3"/>
  <c r="BF333" i="3"/>
  <c r="T333" i="3"/>
  <c r="R333" i="3"/>
  <c r="P333" i="3"/>
  <c r="BI330" i="3"/>
  <c r="BH330" i="3"/>
  <c r="BG330" i="3"/>
  <c r="BF330" i="3"/>
  <c r="T330" i="3"/>
  <c r="R330" i="3"/>
  <c r="P330" i="3"/>
  <c r="BI326" i="3"/>
  <c r="BH326" i="3"/>
  <c r="BG326" i="3"/>
  <c r="BF326" i="3"/>
  <c r="T326" i="3"/>
  <c r="R326" i="3"/>
  <c r="P326" i="3"/>
  <c r="BI323" i="3"/>
  <c r="BH323" i="3"/>
  <c r="BG323" i="3"/>
  <c r="BF323" i="3"/>
  <c r="T323" i="3"/>
  <c r="R323" i="3"/>
  <c r="P323" i="3"/>
  <c r="BI320" i="3"/>
  <c r="BH320" i="3"/>
  <c r="BG320" i="3"/>
  <c r="BF320" i="3"/>
  <c r="T320" i="3"/>
  <c r="R320" i="3"/>
  <c r="P320" i="3"/>
  <c r="BI316" i="3"/>
  <c r="BH316" i="3"/>
  <c r="BG316" i="3"/>
  <c r="BF316" i="3"/>
  <c r="T316" i="3"/>
  <c r="R316" i="3"/>
  <c r="P316" i="3"/>
  <c r="BI313" i="3"/>
  <c r="BH313" i="3"/>
  <c r="BG313" i="3"/>
  <c r="BF313" i="3"/>
  <c r="T313" i="3"/>
  <c r="R313" i="3"/>
  <c r="P313" i="3"/>
  <c r="BI309" i="3"/>
  <c r="BH309" i="3"/>
  <c r="BG309" i="3"/>
  <c r="BF309" i="3"/>
  <c r="T309" i="3"/>
  <c r="R309" i="3"/>
  <c r="P309" i="3"/>
  <c r="BI305" i="3"/>
  <c r="BH305" i="3"/>
  <c r="BG305" i="3"/>
  <c r="BF305" i="3"/>
  <c r="T305" i="3"/>
  <c r="R305" i="3"/>
  <c r="P305" i="3"/>
  <c r="BI302" i="3"/>
  <c r="BH302" i="3"/>
  <c r="BG302" i="3"/>
  <c r="BF302" i="3"/>
  <c r="T302" i="3"/>
  <c r="R302" i="3"/>
  <c r="P302" i="3"/>
  <c r="BI298" i="3"/>
  <c r="BH298" i="3"/>
  <c r="BG298" i="3"/>
  <c r="BF298" i="3"/>
  <c r="T298" i="3"/>
  <c r="R298" i="3"/>
  <c r="P298" i="3"/>
  <c r="BI297" i="3"/>
  <c r="BH297" i="3"/>
  <c r="BG297" i="3"/>
  <c r="BF297" i="3"/>
  <c r="T297" i="3"/>
  <c r="R297" i="3"/>
  <c r="P297" i="3"/>
  <c r="BI296" i="3"/>
  <c r="BH296" i="3"/>
  <c r="BG296" i="3"/>
  <c r="BF296" i="3"/>
  <c r="T296" i="3"/>
  <c r="R296" i="3"/>
  <c r="P296" i="3"/>
  <c r="BI295" i="3"/>
  <c r="BH295" i="3"/>
  <c r="BG295" i="3"/>
  <c r="BF295" i="3"/>
  <c r="T295" i="3"/>
  <c r="R295" i="3"/>
  <c r="P295" i="3"/>
  <c r="BI292" i="3"/>
  <c r="BH292" i="3"/>
  <c r="BG292" i="3"/>
  <c r="BF292" i="3"/>
  <c r="T292" i="3"/>
  <c r="R292" i="3"/>
  <c r="P292" i="3"/>
  <c r="BI291" i="3"/>
  <c r="BH291" i="3"/>
  <c r="BG291" i="3"/>
  <c r="BF291" i="3"/>
  <c r="T291" i="3"/>
  <c r="R291" i="3"/>
  <c r="P291" i="3"/>
  <c r="BI288" i="3"/>
  <c r="BH288" i="3"/>
  <c r="BG288" i="3"/>
  <c r="BF288" i="3"/>
  <c r="T288" i="3"/>
  <c r="R288" i="3"/>
  <c r="P288" i="3"/>
  <c r="BI284" i="3"/>
  <c r="BH284" i="3"/>
  <c r="BG284" i="3"/>
  <c r="BF284" i="3"/>
  <c r="T284" i="3"/>
  <c r="R284" i="3"/>
  <c r="P284" i="3"/>
  <c r="BI281" i="3"/>
  <c r="BH281" i="3"/>
  <c r="BG281" i="3"/>
  <c r="BF281" i="3"/>
  <c r="T281" i="3"/>
  <c r="R281" i="3"/>
  <c r="P281" i="3"/>
  <c r="BI278" i="3"/>
  <c r="BH278" i="3"/>
  <c r="BG278" i="3"/>
  <c r="BF278" i="3"/>
  <c r="T278" i="3"/>
  <c r="R278" i="3"/>
  <c r="P278" i="3"/>
  <c r="BI273" i="3"/>
  <c r="BH273" i="3"/>
  <c r="BG273" i="3"/>
  <c r="BF273" i="3"/>
  <c r="T273" i="3"/>
  <c r="R273" i="3"/>
  <c r="P273" i="3"/>
  <c r="BI270" i="3"/>
  <c r="BH270" i="3"/>
  <c r="BG270" i="3"/>
  <c r="BF270" i="3"/>
  <c r="T270" i="3"/>
  <c r="R270" i="3"/>
  <c r="P270" i="3"/>
  <c r="BI266" i="3"/>
  <c r="BH266" i="3"/>
  <c r="BG266" i="3"/>
  <c r="BF266" i="3"/>
  <c r="T266" i="3"/>
  <c r="R266" i="3"/>
  <c r="P266" i="3"/>
  <c r="BI262" i="3"/>
  <c r="BH262" i="3"/>
  <c r="BG262" i="3"/>
  <c r="BF262" i="3"/>
  <c r="T262" i="3"/>
  <c r="R262" i="3"/>
  <c r="P262" i="3"/>
  <c r="BI259" i="3"/>
  <c r="BH259" i="3"/>
  <c r="BG259" i="3"/>
  <c r="BF259" i="3"/>
  <c r="T259" i="3"/>
  <c r="R259" i="3"/>
  <c r="P259" i="3"/>
  <c r="BI256" i="3"/>
  <c r="BH256" i="3"/>
  <c r="BG256" i="3"/>
  <c r="BF256" i="3"/>
  <c r="T256" i="3"/>
  <c r="R256" i="3"/>
  <c r="P256" i="3"/>
  <c r="BI253" i="3"/>
  <c r="BH253" i="3"/>
  <c r="BG253" i="3"/>
  <c r="BF253" i="3"/>
  <c r="T253" i="3"/>
  <c r="R253" i="3"/>
  <c r="P253" i="3"/>
  <c r="BI250" i="3"/>
  <c r="BH250" i="3"/>
  <c r="BG250" i="3"/>
  <c r="BF250" i="3"/>
  <c r="T250" i="3"/>
  <c r="R250" i="3"/>
  <c r="P250" i="3"/>
  <c r="BI247" i="3"/>
  <c r="BH247" i="3"/>
  <c r="BG247" i="3"/>
  <c r="BF247" i="3"/>
  <c r="T247" i="3"/>
  <c r="R247" i="3"/>
  <c r="P247" i="3"/>
  <c r="BI244" i="3"/>
  <c r="BH244" i="3"/>
  <c r="BG244" i="3"/>
  <c r="BF244" i="3"/>
  <c r="T244" i="3"/>
  <c r="R244" i="3"/>
  <c r="P244" i="3"/>
  <c r="BI241" i="3"/>
  <c r="BH241" i="3"/>
  <c r="BG241" i="3"/>
  <c r="BF241" i="3"/>
  <c r="T241" i="3"/>
  <c r="R241" i="3"/>
  <c r="P241" i="3"/>
  <c r="BI238" i="3"/>
  <c r="BH238" i="3"/>
  <c r="BG238" i="3"/>
  <c r="BF238" i="3"/>
  <c r="T238" i="3"/>
  <c r="R238" i="3"/>
  <c r="P238" i="3"/>
  <c r="BI235" i="3"/>
  <c r="BH235" i="3"/>
  <c r="BG235" i="3"/>
  <c r="BF235" i="3"/>
  <c r="T235" i="3"/>
  <c r="R235" i="3"/>
  <c r="P235" i="3"/>
  <c r="BI232" i="3"/>
  <c r="BH232" i="3"/>
  <c r="BG232" i="3"/>
  <c r="BF232" i="3"/>
  <c r="T232" i="3"/>
  <c r="R232" i="3"/>
  <c r="P232" i="3"/>
  <c r="BI229" i="3"/>
  <c r="BH229" i="3"/>
  <c r="BG229" i="3"/>
  <c r="BF229" i="3"/>
  <c r="T229" i="3"/>
  <c r="R229" i="3"/>
  <c r="P229" i="3"/>
  <c r="BI226" i="3"/>
  <c r="BH226" i="3"/>
  <c r="BG226" i="3"/>
  <c r="BF226" i="3"/>
  <c r="T226" i="3"/>
  <c r="R226" i="3"/>
  <c r="P226" i="3"/>
  <c r="BI223" i="3"/>
  <c r="BH223" i="3"/>
  <c r="BG223" i="3"/>
  <c r="BF223" i="3"/>
  <c r="T223" i="3"/>
  <c r="R223" i="3"/>
  <c r="P223" i="3"/>
  <c r="BI220" i="3"/>
  <c r="BH220" i="3"/>
  <c r="BG220" i="3"/>
  <c r="BF220" i="3"/>
  <c r="T220" i="3"/>
  <c r="R220" i="3"/>
  <c r="P220" i="3"/>
  <c r="BI215" i="3"/>
  <c r="BH215" i="3"/>
  <c r="BG215" i="3"/>
  <c r="BF215" i="3"/>
  <c r="T215" i="3"/>
  <c r="R215" i="3"/>
  <c r="P215" i="3"/>
  <c r="BI212" i="3"/>
  <c r="BH212" i="3"/>
  <c r="BG212" i="3"/>
  <c r="BF212" i="3"/>
  <c r="T212" i="3"/>
  <c r="R212" i="3"/>
  <c r="P212" i="3"/>
  <c r="BI209" i="3"/>
  <c r="BH209" i="3"/>
  <c r="BG209" i="3"/>
  <c r="BF209" i="3"/>
  <c r="T209" i="3"/>
  <c r="R209" i="3"/>
  <c r="P209" i="3"/>
  <c r="BI202" i="3"/>
  <c r="BH202" i="3"/>
  <c r="BG202" i="3"/>
  <c r="BF202" i="3"/>
  <c r="T202" i="3"/>
  <c r="T201" i="3" s="1"/>
  <c r="R202" i="3"/>
  <c r="R201" i="3" s="1"/>
  <c r="P202" i="3"/>
  <c r="P201" i="3" s="1"/>
  <c r="BI195" i="3"/>
  <c r="BH195" i="3"/>
  <c r="BG195" i="3"/>
  <c r="BF195" i="3"/>
  <c r="T195" i="3"/>
  <c r="R195" i="3"/>
  <c r="P195" i="3"/>
  <c r="BI192" i="3"/>
  <c r="BH192" i="3"/>
  <c r="BG192" i="3"/>
  <c r="BF192" i="3"/>
  <c r="T192" i="3"/>
  <c r="R192" i="3"/>
  <c r="P192" i="3"/>
  <c r="BI189" i="3"/>
  <c r="BH189" i="3"/>
  <c r="BG189" i="3"/>
  <c r="BF189" i="3"/>
  <c r="T189" i="3"/>
  <c r="R189" i="3"/>
  <c r="P189" i="3"/>
  <c r="BI186" i="3"/>
  <c r="BH186" i="3"/>
  <c r="BG186" i="3"/>
  <c r="BF186" i="3"/>
  <c r="T186" i="3"/>
  <c r="R186" i="3"/>
  <c r="P186" i="3"/>
  <c r="BI182" i="3"/>
  <c r="BH182" i="3"/>
  <c r="BG182" i="3"/>
  <c r="BF182" i="3"/>
  <c r="T182" i="3"/>
  <c r="R182" i="3"/>
  <c r="P182" i="3"/>
  <c r="BI179" i="3"/>
  <c r="BH179" i="3"/>
  <c r="BG179" i="3"/>
  <c r="BF179" i="3"/>
  <c r="T179" i="3"/>
  <c r="R179" i="3"/>
  <c r="P179" i="3"/>
  <c r="BI177" i="3"/>
  <c r="BH177" i="3"/>
  <c r="BG177" i="3"/>
  <c r="BF177" i="3"/>
  <c r="T177" i="3"/>
  <c r="R177" i="3"/>
  <c r="P177" i="3"/>
  <c r="BI174" i="3"/>
  <c r="BH174" i="3"/>
  <c r="BG174" i="3"/>
  <c r="BF174" i="3"/>
  <c r="T174" i="3"/>
  <c r="R174" i="3"/>
  <c r="P174" i="3"/>
  <c r="BI171" i="3"/>
  <c r="BH171" i="3"/>
  <c r="BG171" i="3"/>
  <c r="BF171" i="3"/>
  <c r="T171" i="3"/>
  <c r="R171" i="3"/>
  <c r="P171" i="3"/>
  <c r="BI168" i="3"/>
  <c r="BH168" i="3"/>
  <c r="BG168" i="3"/>
  <c r="BF168" i="3"/>
  <c r="T168" i="3"/>
  <c r="R168" i="3"/>
  <c r="P168" i="3"/>
  <c r="BI163" i="3"/>
  <c r="BH163" i="3"/>
  <c r="BG163" i="3"/>
  <c r="BF163" i="3"/>
  <c r="T163" i="3"/>
  <c r="R163" i="3"/>
  <c r="P163" i="3"/>
  <c r="BI158" i="3"/>
  <c r="BH158" i="3"/>
  <c r="BG158" i="3"/>
  <c r="BF158" i="3"/>
  <c r="T158" i="3"/>
  <c r="R158" i="3"/>
  <c r="P158" i="3"/>
  <c r="BI155" i="3"/>
  <c r="BH155" i="3"/>
  <c r="BG155" i="3"/>
  <c r="BF155" i="3"/>
  <c r="T155" i="3"/>
  <c r="R155" i="3"/>
  <c r="P155" i="3"/>
  <c r="BI152" i="3"/>
  <c r="BH152" i="3"/>
  <c r="BG152" i="3"/>
  <c r="BF152" i="3"/>
  <c r="T152" i="3"/>
  <c r="R152" i="3"/>
  <c r="P152" i="3"/>
  <c r="BI149" i="3"/>
  <c r="BH149" i="3"/>
  <c r="BG149" i="3"/>
  <c r="BF149" i="3"/>
  <c r="T149" i="3"/>
  <c r="R149" i="3"/>
  <c r="P149" i="3"/>
  <c r="BI144" i="3"/>
  <c r="BH144" i="3"/>
  <c r="BG144" i="3"/>
  <c r="BF144" i="3"/>
  <c r="T144" i="3"/>
  <c r="R144" i="3"/>
  <c r="P144" i="3"/>
  <c r="BI140" i="3"/>
  <c r="BH140" i="3"/>
  <c r="BG140" i="3"/>
  <c r="BF140" i="3"/>
  <c r="T140" i="3"/>
  <c r="R140" i="3"/>
  <c r="P140" i="3"/>
  <c r="BI137" i="3"/>
  <c r="BH137" i="3"/>
  <c r="BG137" i="3"/>
  <c r="BF137" i="3"/>
  <c r="T137" i="3"/>
  <c r="R137" i="3"/>
  <c r="P137" i="3"/>
  <c r="BI134" i="3"/>
  <c r="BH134" i="3"/>
  <c r="BG134" i="3"/>
  <c r="BF134" i="3"/>
  <c r="T134" i="3"/>
  <c r="R134" i="3"/>
  <c r="P134" i="3"/>
  <c r="BI130" i="3"/>
  <c r="BH130" i="3"/>
  <c r="BG130" i="3"/>
  <c r="BF130" i="3"/>
  <c r="T130" i="3"/>
  <c r="R130" i="3"/>
  <c r="P130" i="3"/>
  <c r="BI127" i="3"/>
  <c r="BH127" i="3"/>
  <c r="BG127" i="3"/>
  <c r="BF127" i="3"/>
  <c r="T127" i="3"/>
  <c r="R127" i="3"/>
  <c r="P127" i="3"/>
  <c r="BI124" i="3"/>
  <c r="BH124" i="3"/>
  <c r="BG124" i="3"/>
  <c r="BF124" i="3"/>
  <c r="T124" i="3"/>
  <c r="R124" i="3"/>
  <c r="P124" i="3"/>
  <c r="BI121" i="3"/>
  <c r="BH121" i="3"/>
  <c r="BG121" i="3"/>
  <c r="BF121" i="3"/>
  <c r="T121" i="3"/>
  <c r="R121" i="3"/>
  <c r="P121" i="3"/>
  <c r="BI118" i="3"/>
  <c r="BH118" i="3"/>
  <c r="BG118" i="3"/>
  <c r="BF118" i="3"/>
  <c r="T118" i="3"/>
  <c r="R118" i="3"/>
  <c r="P118" i="3"/>
  <c r="BI114" i="3"/>
  <c r="BH114" i="3"/>
  <c r="BG114" i="3"/>
  <c r="BF114" i="3"/>
  <c r="T114" i="3"/>
  <c r="R114" i="3"/>
  <c r="P114" i="3"/>
  <c r="BI108" i="3"/>
  <c r="BH108" i="3"/>
  <c r="BG108" i="3"/>
  <c r="BF108" i="3"/>
  <c r="T108" i="3"/>
  <c r="R108" i="3"/>
  <c r="P108" i="3"/>
  <c r="BI104" i="3"/>
  <c r="BH104" i="3"/>
  <c r="BG104" i="3"/>
  <c r="BF104" i="3"/>
  <c r="T104" i="3"/>
  <c r="R104" i="3"/>
  <c r="P104" i="3"/>
  <c r="BI99" i="3"/>
  <c r="BH99" i="3"/>
  <c r="BG99" i="3"/>
  <c r="BF99" i="3"/>
  <c r="T99" i="3"/>
  <c r="R99" i="3"/>
  <c r="P99" i="3"/>
  <c r="BI96" i="3"/>
  <c r="BH96" i="3"/>
  <c r="BG96" i="3"/>
  <c r="BF96" i="3"/>
  <c r="T96" i="3"/>
  <c r="R96" i="3"/>
  <c r="P96" i="3"/>
  <c r="F89" i="3"/>
  <c r="F87" i="3"/>
  <c r="E85" i="3"/>
  <c r="F54" i="3"/>
  <c r="F52" i="3"/>
  <c r="E50" i="3"/>
  <c r="J24" i="3"/>
  <c r="E24" i="3"/>
  <c r="J55" i="3" s="1"/>
  <c r="J23" i="3"/>
  <c r="J21" i="3"/>
  <c r="E21" i="3"/>
  <c r="J89" i="3" s="1"/>
  <c r="J20" i="3"/>
  <c r="J18" i="3"/>
  <c r="E18" i="3"/>
  <c r="F90" i="3" s="1"/>
  <c r="J17" i="3"/>
  <c r="J12" i="3"/>
  <c r="J87" i="3"/>
  <c r="E7" i="3"/>
  <c r="E83" i="3" s="1"/>
  <c r="J37" i="2"/>
  <c r="J36" i="2"/>
  <c r="AY55" i="1" s="1"/>
  <c r="J35" i="2"/>
  <c r="AX55" i="1" s="1"/>
  <c r="BI95" i="2"/>
  <c r="BH95" i="2"/>
  <c r="BG95" i="2"/>
  <c r="BF95" i="2"/>
  <c r="T95" i="2"/>
  <c r="R95" i="2"/>
  <c r="P95" i="2"/>
  <c r="BI92" i="2"/>
  <c r="BH92" i="2"/>
  <c r="BG92" i="2"/>
  <c r="BF92" i="2"/>
  <c r="T92" i="2"/>
  <c r="R92" i="2"/>
  <c r="P92" i="2"/>
  <c r="BI88" i="2"/>
  <c r="BH88" i="2"/>
  <c r="BG88" i="2"/>
  <c r="BF88" i="2"/>
  <c r="T88" i="2"/>
  <c r="R88" i="2"/>
  <c r="P88" i="2"/>
  <c r="BI85" i="2"/>
  <c r="BH85" i="2"/>
  <c r="BG85" i="2"/>
  <c r="BF85" i="2"/>
  <c r="T85" i="2"/>
  <c r="R85" i="2"/>
  <c r="P85" i="2"/>
  <c r="F78" i="2"/>
  <c r="F76" i="2"/>
  <c r="E74" i="2"/>
  <c r="F54" i="2"/>
  <c r="F52" i="2"/>
  <c r="E50" i="2"/>
  <c r="J24" i="2"/>
  <c r="E24" i="2"/>
  <c r="J79" i="2" s="1"/>
  <c r="J23" i="2"/>
  <c r="J21" i="2"/>
  <c r="E21" i="2"/>
  <c r="J78" i="2" s="1"/>
  <c r="J20" i="2"/>
  <c r="J18" i="2"/>
  <c r="E18" i="2"/>
  <c r="F55" i="2" s="1"/>
  <c r="J17" i="2"/>
  <c r="J12" i="2"/>
  <c r="J76" i="2" s="1"/>
  <c r="E7" i="2"/>
  <c r="E48" i="2" s="1"/>
  <c r="L50" i="1"/>
  <c r="AM50" i="1"/>
  <c r="AM49" i="1"/>
  <c r="L49" i="1"/>
  <c r="AM47" i="1"/>
  <c r="L47" i="1"/>
  <c r="L45" i="1"/>
  <c r="L44" i="1"/>
  <c r="J90" i="8"/>
  <c r="J103" i="7"/>
  <c r="J94" i="7"/>
  <c r="BK114" i="6"/>
  <c r="J85" i="6"/>
  <c r="J295" i="5"/>
  <c r="BK284" i="5"/>
  <c r="J269" i="5"/>
  <c r="J246" i="5"/>
  <c r="J216" i="5"/>
  <c r="BK204" i="5"/>
  <c r="J190" i="5"/>
  <c r="J186" i="5"/>
  <c r="BK164" i="5"/>
  <c r="BK150" i="5"/>
  <c r="J119" i="5"/>
  <c r="BK171" i="4"/>
  <c r="BK161" i="4"/>
  <c r="BK143" i="4"/>
  <c r="J127" i="4"/>
  <c r="J119" i="4"/>
  <c r="BK110" i="4"/>
  <c r="BK96" i="4"/>
  <c r="J495" i="3"/>
  <c r="J479" i="3"/>
  <c r="J440" i="3"/>
  <c r="BK430" i="3"/>
  <c r="J419" i="3"/>
  <c r="BK402" i="3"/>
  <c r="J393" i="3"/>
  <c r="BK364" i="3"/>
  <c r="J341" i="3"/>
  <c r="J313" i="3"/>
  <c r="BK296" i="3"/>
  <c r="J259" i="3"/>
  <c r="J244" i="3"/>
  <c r="BK226" i="3"/>
  <c r="J212" i="3"/>
  <c r="J186" i="3"/>
  <c r="J158" i="3"/>
  <c r="J137" i="3"/>
  <c r="J104" i="3"/>
  <c r="BK92" i="2"/>
  <c r="J107" i="7"/>
  <c r="BK94" i="7"/>
  <c r="J102" i="6"/>
  <c r="BK88" i="6"/>
  <c r="BK302" i="5"/>
  <c r="J284" i="5"/>
  <c r="BK258" i="5"/>
  <c r="BK234" i="5"/>
  <c r="J220" i="5"/>
  <c r="J207" i="5"/>
  <c r="J198" i="5"/>
  <c r="BK158" i="5"/>
  <c r="BK148" i="5"/>
  <c r="BK110" i="5"/>
  <c r="J143" i="4"/>
  <c r="J123" i="4"/>
  <c r="BK119" i="4"/>
  <c r="J110" i="4"/>
  <c r="BK484" i="3"/>
  <c r="J461" i="3"/>
  <c r="BK440" i="3"/>
  <c r="J402" i="3"/>
  <c r="BK377" i="3"/>
  <c r="J370" i="3"/>
  <c r="J344" i="3"/>
  <c r="J316" i="3"/>
  <c r="J295" i="3"/>
  <c r="BK281" i="3"/>
  <c r="BK259" i="3"/>
  <c r="BK229" i="3"/>
  <c r="BK212" i="3"/>
  <c r="BK182" i="3"/>
  <c r="BK171" i="3"/>
  <c r="J152" i="3"/>
  <c r="BK130" i="3"/>
  <c r="J118" i="3"/>
  <c r="J99" i="3"/>
  <c r="J106" i="7"/>
  <c r="BK103" i="7"/>
  <c r="BK95" i="7"/>
  <c r="BK303" i="5"/>
  <c r="J272" i="5"/>
  <c r="J262" i="5"/>
  <c r="BK239" i="5"/>
  <c r="J232" i="5"/>
  <c r="J231" i="5"/>
  <c r="J197" i="5"/>
  <c r="J164" i="5"/>
  <c r="J159" i="5"/>
  <c r="BK153" i="5"/>
  <c r="BK139" i="5"/>
  <c r="BK128" i="5"/>
  <c r="BK122" i="5"/>
  <c r="J109" i="5"/>
  <c r="BK166" i="4"/>
  <c r="BK160" i="4"/>
  <c r="BK139" i="4"/>
  <c r="BK88" i="8"/>
  <c r="J95" i="7"/>
  <c r="BK111" i="6"/>
  <c r="BK97" i="6"/>
  <c r="J302" i="5"/>
  <c r="J294" i="5"/>
  <c r="J265" i="5"/>
  <c r="BK249" i="5"/>
  <c r="BK236" i="5"/>
  <c r="J228" i="5"/>
  <c r="J206" i="5"/>
  <c r="BK201" i="5"/>
  <c r="J182" i="5"/>
  <c r="J172" i="5"/>
  <c r="J153" i="5"/>
  <c r="J123" i="5"/>
  <c r="BK106" i="5"/>
  <c r="J171" i="4"/>
  <c r="BK162" i="4"/>
  <c r="J147" i="4"/>
  <c r="J135" i="4"/>
  <c r="BK122" i="4"/>
  <c r="BK105" i="4"/>
  <c r="BK500" i="3"/>
  <c r="J483" i="3"/>
  <c r="J455" i="3"/>
  <c r="BK433" i="3"/>
  <c r="BK416" i="3"/>
  <c r="J399" i="3"/>
  <c r="J384" i="3"/>
  <c r="J374" i="3"/>
  <c r="BK355" i="3"/>
  <c r="J336" i="3"/>
  <c r="J323" i="3"/>
  <c r="J305" i="3"/>
  <c r="J296" i="3"/>
  <c r="BK288" i="3"/>
  <c r="J270" i="3"/>
  <c r="J250" i="3"/>
  <c r="BK235" i="3"/>
  <c r="BK215" i="3"/>
  <c r="J192" i="3"/>
  <c r="J171" i="3"/>
  <c r="J149" i="3"/>
  <c r="BK134" i="3"/>
  <c r="BK118" i="3"/>
  <c r="BK95" i="2"/>
  <c r="AS54" i="1"/>
  <c r="BK86" i="8"/>
  <c r="J101" i="7"/>
  <c r="J91" i="7"/>
  <c r="BK105" i="6"/>
  <c r="BK304" i="5"/>
  <c r="BK294" i="5"/>
  <c r="J276" i="5"/>
  <c r="BK262" i="5"/>
  <c r="J235" i="5"/>
  <c r="BK218" i="5"/>
  <c r="BK202" i="5"/>
  <c r="BK189" i="5"/>
  <c r="BK176" i="5"/>
  <c r="BK162" i="5"/>
  <c r="J139" i="5"/>
  <c r="J122" i="5"/>
  <c r="J103" i="5"/>
  <c r="J160" i="4"/>
  <c r="J154" i="4"/>
  <c r="BK138" i="4"/>
  <c r="BK126" i="4"/>
  <c r="J118" i="4"/>
  <c r="BK109" i="4"/>
  <c r="J100" i="4"/>
  <c r="J500" i="3"/>
  <c r="BK483" i="3"/>
  <c r="BK458" i="3"/>
  <c r="J433" i="3"/>
  <c r="J416" i="3"/>
  <c r="BK399" i="3"/>
  <c r="BK383" i="3"/>
  <c r="J352" i="3"/>
  <c r="BK316" i="3"/>
  <c r="BK297" i="3"/>
  <c r="BK266" i="3"/>
  <c r="J247" i="3"/>
  <c r="BK232" i="3"/>
  <c r="BK220" i="3"/>
  <c r="BK189" i="3"/>
  <c r="BK168" i="3"/>
  <c r="J140" i="3"/>
  <c r="BK114" i="3"/>
  <c r="J95" i="2"/>
  <c r="J111" i="7"/>
  <c r="J97" i="7"/>
  <c r="J108" i="6"/>
  <c r="J91" i="6"/>
  <c r="J301" i="5"/>
  <c r="J281" i="5"/>
  <c r="J239" i="5"/>
  <c r="J227" i="5"/>
  <c r="BK214" i="5"/>
  <c r="J203" i="5"/>
  <c r="J188" i="5"/>
  <c r="J150" i="5"/>
  <c r="J128" i="5"/>
  <c r="J169" i="4"/>
  <c r="BK127" i="4"/>
  <c r="BK121" i="4"/>
  <c r="BK113" i="4"/>
  <c r="BK100" i="4"/>
  <c r="BK479" i="3"/>
  <c r="BK455" i="3"/>
  <c r="BK427" i="3"/>
  <c r="BK390" i="3"/>
  <c r="BK380" i="3"/>
  <c r="BK374" i="3"/>
  <c r="BK358" i="3"/>
  <c r="BK330" i="3"/>
  <c r="BK305" i="3"/>
  <c r="J292" i="3"/>
  <c r="BK278" i="3"/>
  <c r="J256" i="3"/>
  <c r="J226" i="3"/>
  <c r="J195" i="3"/>
  <c r="BK179" i="3"/>
  <c r="BK163" i="3"/>
  <c r="BK144" i="3"/>
  <c r="J124" i="3"/>
  <c r="BK108" i="3"/>
  <c r="BK107" i="7"/>
  <c r="BK104" i="7"/>
  <c r="BK101" i="7"/>
  <c r="J88" i="7"/>
  <c r="BK85" i="6"/>
  <c r="BK276" i="5"/>
  <c r="BK265" i="5"/>
  <c r="J249" i="5"/>
  <c r="J233" i="5"/>
  <c r="J214" i="5"/>
  <c r="J193" i="5"/>
  <c r="BK182" i="5"/>
  <c r="BK149" i="5"/>
  <c r="BK136" i="5"/>
  <c r="J125" i="5"/>
  <c r="J114" i="5"/>
  <c r="J97" i="5"/>
  <c r="J161" i="4"/>
  <c r="J138" i="4"/>
  <c r="BK106" i="7"/>
  <c r="BK96" i="7"/>
  <c r="J114" i="6"/>
  <c r="BK99" i="6"/>
  <c r="J88" i="6"/>
  <c r="BK298" i="5"/>
  <c r="BK269" i="5"/>
  <c r="J258" i="5"/>
  <c r="BK235" i="5"/>
  <c r="BK227" i="5"/>
  <c r="J200" i="5"/>
  <c r="BK193" i="5"/>
  <c r="J176" i="5"/>
  <c r="BK156" i="5"/>
  <c r="BK109" i="5"/>
  <c r="BK172" i="4"/>
  <c r="BK169" i="4"/>
  <c r="J167" i="4"/>
  <c r="J144" i="4"/>
  <c r="J126" i="4"/>
  <c r="BK117" i="4"/>
  <c r="BK504" i="3"/>
  <c r="BK495" i="3"/>
  <c r="BK476" i="3"/>
  <c r="BK443" i="3"/>
  <c r="J430" i="3"/>
  <c r="J408" i="3"/>
  <c r="BK393" i="3"/>
  <c r="J380" i="3"/>
  <c r="J367" i="3"/>
  <c r="J361" i="3"/>
  <c r="BK341" i="3"/>
  <c r="J326" i="3"/>
  <c r="J302" i="3"/>
  <c r="BK295" i="3"/>
  <c r="J284" i="3"/>
  <c r="J273" i="3"/>
  <c r="BK256" i="3"/>
  <c r="J241" i="3"/>
  <c r="J229" i="3"/>
  <c r="J202" i="3"/>
  <c r="BK186" i="3"/>
  <c r="J168" i="3"/>
  <c r="J144" i="3"/>
  <c r="J127" i="3"/>
  <c r="BK104" i="3"/>
  <c r="BK85" i="2"/>
  <c r="J88" i="8"/>
  <c r="BK111" i="7"/>
  <c r="J96" i="7"/>
  <c r="BK108" i="6"/>
  <c r="BK301" i="5"/>
  <c r="J293" i="5"/>
  <c r="BK281" i="5"/>
  <c r="BK264" i="5"/>
  <c r="J259" i="5"/>
  <c r="BK220" i="5"/>
  <c r="BK209" i="5"/>
  <c r="BK198" i="5"/>
  <c r="J187" i="5"/>
  <c r="J169" i="5"/>
  <c r="J158" i="5"/>
  <c r="J129" i="5"/>
  <c r="J110" i="5"/>
  <c r="J162" i="4"/>
  <c r="BK158" i="4"/>
  <c r="BK140" i="4"/>
  <c r="J120" i="4"/>
  <c r="J113" i="4"/>
  <c r="J105" i="4"/>
  <c r="J501" i="3"/>
  <c r="J487" i="3"/>
  <c r="J476" i="3"/>
  <c r="BK446" i="3"/>
  <c r="J427" i="3"/>
  <c r="BK408" i="3"/>
  <c r="BK396" i="3"/>
  <c r="BK370" i="3"/>
  <c r="J355" i="3"/>
  <c r="BK323" i="3"/>
  <c r="BK302" i="3"/>
  <c r="BK273" i="3"/>
  <c r="BK250" i="3"/>
  <c r="J238" i="3"/>
  <c r="BK209" i="3"/>
  <c r="J179" i="3"/>
  <c r="BK155" i="3"/>
  <c r="J134" i="3"/>
  <c r="BK99" i="3"/>
  <c r="BK88" i="2"/>
  <c r="J98" i="7"/>
  <c r="J118" i="6"/>
  <c r="BK94" i="6"/>
  <c r="J303" i="5"/>
  <c r="J299" i="5"/>
  <c r="BK267" i="5"/>
  <c r="J236" i="5"/>
  <c r="BK228" i="5"/>
  <c r="J215" i="5"/>
  <c r="BK200" i="5"/>
  <c r="BK181" i="5"/>
  <c r="J149" i="5"/>
  <c r="J124" i="5"/>
  <c r="J172" i="4"/>
  <c r="BK135" i="4"/>
  <c r="J122" i="4"/>
  <c r="J117" i="4"/>
  <c r="J108" i="4"/>
  <c r="BK487" i="3"/>
  <c r="J464" i="3"/>
  <c r="J443" i="3"/>
  <c r="BK419" i="3"/>
  <c r="J387" i="3"/>
  <c r="J377" i="3"/>
  <c r="BK367" i="3"/>
  <c r="J333" i="3"/>
  <c r="J320" i="3"/>
  <c r="BK298" i="3"/>
  <c r="BK284" i="3"/>
  <c r="J262" i="3"/>
  <c r="BK244" i="3"/>
  <c r="J215" i="3"/>
  <c r="J189" i="3"/>
  <c r="J174" i="3"/>
  <c r="J155" i="3"/>
  <c r="BK127" i="3"/>
  <c r="J114" i="3"/>
  <c r="J85" i="2"/>
  <c r="BK98" i="7"/>
  <c r="J111" i="6"/>
  <c r="J298" i="5"/>
  <c r="J267" i="5"/>
  <c r="BK263" i="5"/>
  <c r="BK246" i="5"/>
  <c r="J234" i="5"/>
  <c r="BK215" i="5"/>
  <c r="J201" i="5"/>
  <c r="J162" i="5"/>
  <c r="J148" i="5"/>
  <c r="BK132" i="5"/>
  <c r="BK124" i="5"/>
  <c r="BK118" i="5"/>
  <c r="BK100" i="5"/>
  <c r="BK165" i="4"/>
  <c r="BK144" i="4"/>
  <c r="J129" i="4"/>
  <c r="J104" i="7"/>
  <c r="BK91" i="7"/>
  <c r="J105" i="6"/>
  <c r="J94" i="6"/>
  <c r="BK299" i="5"/>
  <c r="BK293" i="5"/>
  <c r="BK266" i="5"/>
  <c r="J253" i="5"/>
  <c r="BK231" i="5"/>
  <c r="J209" i="5"/>
  <c r="BK203" i="5"/>
  <c r="J189" i="5"/>
  <c r="BK187" i="5"/>
  <c r="BK169" i="5"/>
  <c r="BK125" i="5"/>
  <c r="J118" i="5"/>
  <c r="BK97" i="5"/>
  <c r="J166" i="4"/>
  <c r="BK154" i="4"/>
  <c r="J140" i="4"/>
  <c r="BK123" i="4"/>
  <c r="J109" i="4"/>
  <c r="BK501" i="3"/>
  <c r="BK461" i="3"/>
  <c r="J458" i="3"/>
  <c r="J446" i="3"/>
  <c r="BK424" i="3"/>
  <c r="J405" i="3"/>
  <c r="BK387" i="3"/>
  <c r="J371" i="3"/>
  <c r="BK344" i="3"/>
  <c r="J330" i="3"/>
  <c r="BK320" i="3"/>
  <c r="J298" i="3"/>
  <c r="BK292" i="3"/>
  <c r="J281" i="3"/>
  <c r="BK262" i="3"/>
  <c r="BK253" i="3"/>
  <c r="BK238" i="3"/>
  <c r="BK223" i="3"/>
  <c r="BK195" i="3"/>
  <c r="J182" i="3"/>
  <c r="J163" i="3"/>
  <c r="J130" i="3"/>
  <c r="J108" i="3"/>
  <c r="J92" i="2"/>
  <c r="BK90" i="8"/>
  <c r="J86" i="8"/>
  <c r="J99" i="7"/>
  <c r="BK88" i="7"/>
  <c r="J97" i="6"/>
  <c r="BK300" i="5"/>
  <c r="BK288" i="5"/>
  <c r="BK272" i="5"/>
  <c r="J263" i="5"/>
  <c r="BK241" i="5"/>
  <c r="J217" i="5"/>
  <c r="BK207" i="5"/>
  <c r="BK197" i="5"/>
  <c r="BK172" i="5"/>
  <c r="J161" i="5"/>
  <c r="J136" i="5"/>
  <c r="BK114" i="5"/>
  <c r="J165" i="4"/>
  <c r="J159" i="4"/>
  <c r="BK147" i="4"/>
  <c r="BK129" i="4"/>
  <c r="J121" i="4"/>
  <c r="J114" i="4"/>
  <c r="BK108" i="4"/>
  <c r="J504" i="3"/>
  <c r="J484" i="3"/>
  <c r="BK471" i="3"/>
  <c r="J436" i="3"/>
  <c r="J424" i="3"/>
  <c r="BK405" i="3"/>
  <c r="J390" i="3"/>
  <c r="BK361" i="3"/>
  <c r="BK336" i="3"/>
  <c r="J309" i="3"/>
  <c r="BK291" i="3"/>
  <c r="J253" i="3"/>
  <c r="BK241" i="3"/>
  <c r="J223" i="3"/>
  <c r="BK202" i="3"/>
  <c r="BK174" i="3"/>
  <c r="BK149" i="3"/>
  <c r="BK124" i="3"/>
  <c r="J96" i="3"/>
  <c r="J304" i="5"/>
  <c r="J300" i="5"/>
  <c r="J266" i="5"/>
  <c r="BK238" i="5"/>
  <c r="BK233" i="5"/>
  <c r="J218" i="5"/>
  <c r="BK206" i="5"/>
  <c r="BK190" i="5"/>
  <c r="BK157" i="5"/>
  <c r="J143" i="5"/>
  <c r="J100" i="5"/>
  <c r="BK167" i="4"/>
  <c r="J132" i="4"/>
  <c r="BK120" i="4"/>
  <c r="BK114" i="4"/>
  <c r="J490" i="3"/>
  <c r="J471" i="3"/>
  <c r="BK452" i="3"/>
  <c r="BK436" i="3"/>
  <c r="BK412" i="3"/>
  <c r="BK384" i="3"/>
  <c r="BK371" i="3"/>
  <c r="BK352" i="3"/>
  <c r="BK326" i="3"/>
  <c r="BK313" i="3"/>
  <c r="J288" i="3"/>
  <c r="BK270" i="3"/>
  <c r="J235" i="3"/>
  <c r="J220" i="3"/>
  <c r="BK192" i="3"/>
  <c r="J177" i="3"/>
  <c r="BK158" i="3"/>
  <c r="BK137" i="3"/>
  <c r="J121" i="3"/>
  <c r="BK97" i="7"/>
  <c r="J99" i="6"/>
  <c r="BK295" i="5"/>
  <c r="J264" i="5"/>
  <c r="BK253" i="5"/>
  <c r="J238" i="5"/>
  <c r="BK216" i="5"/>
  <c r="J202" i="5"/>
  <c r="BK186" i="5"/>
  <c r="BK161" i="5"/>
  <c r="J157" i="5"/>
  <c r="J156" i="5"/>
  <c r="BK143" i="5"/>
  <c r="BK129" i="5"/>
  <c r="BK123" i="5"/>
  <c r="J106" i="5"/>
  <c r="J158" i="4"/>
  <c r="BK150" i="4"/>
  <c r="BK132" i="4"/>
  <c r="BK99" i="7"/>
  <c r="BK118" i="6"/>
  <c r="BK102" i="6"/>
  <c r="BK91" i="6"/>
  <c r="J288" i="5"/>
  <c r="BK259" i="5"/>
  <c r="J241" i="5"/>
  <c r="BK232" i="5"/>
  <c r="BK217" i="5"/>
  <c r="J204" i="5"/>
  <c r="BK188" i="5"/>
  <c r="J181" i="5"/>
  <c r="BK159" i="5"/>
  <c r="J132" i="5"/>
  <c r="BK119" i="5"/>
  <c r="BK103" i="5"/>
  <c r="BK159" i="4"/>
  <c r="J150" i="4"/>
  <c r="J139" i="4"/>
  <c r="BK118" i="4"/>
  <c r="J96" i="4"/>
  <c r="BK490" i="3"/>
  <c r="BK464" i="3"/>
  <c r="J452" i="3"/>
  <c r="J412" i="3"/>
  <c r="J396" i="3"/>
  <c r="J383" i="3"/>
  <c r="J364" i="3"/>
  <c r="J358" i="3"/>
  <c r="BK333" i="3"/>
  <c r="BK309" i="3"/>
  <c r="J297" i="3"/>
  <c r="J291" i="3"/>
  <c r="J278" i="3"/>
  <c r="J266" i="3"/>
  <c r="BK247" i="3"/>
  <c r="J232" i="3"/>
  <c r="J209" i="3"/>
  <c r="BK177" i="3"/>
  <c r="BK152" i="3"/>
  <c r="BK140" i="3"/>
  <c r="BK121" i="3"/>
  <c r="BK96" i="3"/>
  <c r="J88" i="2"/>
  <c r="T84" i="8" l="1"/>
  <c r="T83" i="8" s="1"/>
  <c r="R94" i="4"/>
  <c r="P185" i="3"/>
  <c r="T185" i="3"/>
  <c r="R185" i="3"/>
  <c r="T91" i="2"/>
  <c r="T84" i="2" s="1"/>
  <c r="T83" i="2" s="1"/>
  <c r="T82" i="2" s="1"/>
  <c r="P95" i="3"/>
  <c r="P208" i="3"/>
  <c r="T208" i="3"/>
  <c r="P277" i="3"/>
  <c r="T277" i="3"/>
  <c r="P287" i="3"/>
  <c r="BK439" i="3"/>
  <c r="J439" i="3" s="1"/>
  <c r="J67" i="3" s="1"/>
  <c r="P439" i="3"/>
  <c r="BK482" i="3"/>
  <c r="J482" i="3" s="1"/>
  <c r="J68" i="3" s="1"/>
  <c r="R482" i="3"/>
  <c r="T486" i="3"/>
  <c r="T485" i="3" s="1"/>
  <c r="P499" i="3"/>
  <c r="P498" i="3" s="1"/>
  <c r="R104" i="4"/>
  <c r="R103" i="4" s="1"/>
  <c r="P128" i="4"/>
  <c r="R157" i="4"/>
  <c r="R164" i="4"/>
  <c r="T170" i="4"/>
  <c r="P96" i="5"/>
  <c r="P95" i="5" s="1"/>
  <c r="BK113" i="5"/>
  <c r="BK142" i="5"/>
  <c r="J142" i="5"/>
  <c r="J66" i="5" s="1"/>
  <c r="BK163" i="5"/>
  <c r="J163" i="5" s="1"/>
  <c r="J67" i="5" s="1"/>
  <c r="BK175" i="5"/>
  <c r="J175" i="5" s="1"/>
  <c r="J68" i="5" s="1"/>
  <c r="BK219" i="5"/>
  <c r="J219" i="5" s="1"/>
  <c r="J70" i="5" s="1"/>
  <c r="BK240" i="5"/>
  <c r="J240" i="5"/>
  <c r="J71" i="5" s="1"/>
  <c r="BK252" i="5"/>
  <c r="J252" i="5" s="1"/>
  <c r="J72" i="5" s="1"/>
  <c r="BK275" i="5"/>
  <c r="J275" i="5" s="1"/>
  <c r="J73" i="5" s="1"/>
  <c r="BK287" i="5"/>
  <c r="J287" i="5" s="1"/>
  <c r="J74" i="5" s="1"/>
  <c r="R84" i="6"/>
  <c r="R83" i="6" s="1"/>
  <c r="R82" i="6" s="1"/>
  <c r="BK104" i="4"/>
  <c r="J104" i="4" s="1"/>
  <c r="J64" i="4" s="1"/>
  <c r="P125" i="4"/>
  <c r="T125" i="4"/>
  <c r="R128" i="4"/>
  <c r="P157" i="4"/>
  <c r="P164" i="4"/>
  <c r="R170" i="4"/>
  <c r="BK96" i="5"/>
  <c r="J96" i="5" s="1"/>
  <c r="J61" i="5" s="1"/>
  <c r="T113" i="5"/>
  <c r="T142" i="5"/>
  <c r="T131" i="5" s="1"/>
  <c r="R163" i="5"/>
  <c r="R175" i="5"/>
  <c r="P219" i="5"/>
  <c r="P208" i="5" s="1"/>
  <c r="T240" i="5"/>
  <c r="R252" i="5"/>
  <c r="R275" i="5"/>
  <c r="T287" i="5"/>
  <c r="BK84" i="6"/>
  <c r="BK87" i="7"/>
  <c r="J87" i="7" s="1"/>
  <c r="J61" i="7" s="1"/>
  <c r="P87" i="7"/>
  <c r="R102" i="7"/>
  <c r="P105" i="7"/>
  <c r="BK91" i="2"/>
  <c r="J91" i="2" s="1"/>
  <c r="J62" i="2" s="1"/>
  <c r="R91" i="2"/>
  <c r="R84" i="2" s="1"/>
  <c r="R83" i="2" s="1"/>
  <c r="R82" i="2" s="1"/>
  <c r="BK95" i="3"/>
  <c r="R95" i="3"/>
  <c r="BK208" i="3"/>
  <c r="J208" i="3" s="1"/>
  <c r="J64" i="3" s="1"/>
  <c r="R208" i="3"/>
  <c r="BK277" i="3"/>
  <c r="J277" i="3" s="1"/>
  <c r="J65" i="3" s="1"/>
  <c r="R277" i="3"/>
  <c r="R287" i="3"/>
  <c r="R439" i="3"/>
  <c r="T482" i="3"/>
  <c r="BK486" i="3"/>
  <c r="J486" i="3" s="1"/>
  <c r="J70" i="3" s="1"/>
  <c r="R486" i="3"/>
  <c r="R485" i="3" s="1"/>
  <c r="R499" i="3"/>
  <c r="R498" i="3" s="1"/>
  <c r="P104" i="4"/>
  <c r="P103" i="4" s="1"/>
  <c r="BK125" i="4"/>
  <c r="BK128" i="4"/>
  <c r="J128" i="4" s="1"/>
  <c r="J67" i="4" s="1"/>
  <c r="BK157" i="4"/>
  <c r="J157" i="4" s="1"/>
  <c r="J69" i="4" s="1"/>
  <c r="BK164" i="4"/>
  <c r="J164" i="4" s="1"/>
  <c r="J71" i="4" s="1"/>
  <c r="T164" i="4"/>
  <c r="T163" i="4" s="1"/>
  <c r="P170" i="4"/>
  <c r="T96" i="5"/>
  <c r="T95" i="5"/>
  <c r="P113" i="5"/>
  <c r="R142" i="5"/>
  <c r="R131" i="5" s="1"/>
  <c r="T163" i="5"/>
  <c r="T175" i="5"/>
  <c r="R219" i="5"/>
  <c r="R208" i="5" s="1"/>
  <c r="R240" i="5"/>
  <c r="T252" i="5"/>
  <c r="T275" i="5"/>
  <c r="R287" i="5"/>
  <c r="T84" i="6"/>
  <c r="T83" i="6" s="1"/>
  <c r="T82" i="6" s="1"/>
  <c r="T87" i="7"/>
  <c r="T102" i="7"/>
  <c r="R105" i="7"/>
  <c r="P91" i="2"/>
  <c r="P84" i="2" s="1"/>
  <c r="P83" i="2" s="1"/>
  <c r="P82" i="2" s="1"/>
  <c r="AU55" i="1" s="1"/>
  <c r="T95" i="3"/>
  <c r="BK287" i="3"/>
  <c r="J287" i="3" s="1"/>
  <c r="J66" i="3" s="1"/>
  <c r="T287" i="3"/>
  <c r="T439" i="3"/>
  <c r="P482" i="3"/>
  <c r="P486" i="3"/>
  <c r="P485" i="3" s="1"/>
  <c r="BK499" i="3"/>
  <c r="J499" i="3" s="1"/>
  <c r="J73" i="3" s="1"/>
  <c r="T499" i="3"/>
  <c r="T498" i="3"/>
  <c r="T104" i="4"/>
  <c r="T103" i="4" s="1"/>
  <c r="R125" i="4"/>
  <c r="R124" i="4" s="1"/>
  <c r="T128" i="4"/>
  <c r="T157" i="4"/>
  <c r="BK170" i="4"/>
  <c r="J170" i="4" s="1"/>
  <c r="J73" i="4" s="1"/>
  <c r="R96" i="5"/>
  <c r="R95" i="5" s="1"/>
  <c r="R113" i="5"/>
  <c r="P142" i="5"/>
  <c r="P131" i="5" s="1"/>
  <c r="P163" i="5"/>
  <c r="P175" i="5"/>
  <c r="T219" i="5"/>
  <c r="T208" i="5" s="1"/>
  <c r="P240" i="5"/>
  <c r="P252" i="5"/>
  <c r="P275" i="5"/>
  <c r="P287" i="5"/>
  <c r="P84" i="6"/>
  <c r="P83" i="6"/>
  <c r="P82" i="6" s="1"/>
  <c r="AU59" i="1" s="1"/>
  <c r="R87" i="7"/>
  <c r="R86" i="7" s="1"/>
  <c r="R85" i="7" s="1"/>
  <c r="BK102" i="7"/>
  <c r="J102" i="7"/>
  <c r="J63" i="7" s="1"/>
  <c r="P102" i="7"/>
  <c r="BK105" i="7"/>
  <c r="J105" i="7"/>
  <c r="J64" i="7" s="1"/>
  <c r="T105" i="7"/>
  <c r="J52" i="2"/>
  <c r="J54" i="2"/>
  <c r="J55" i="2"/>
  <c r="F79" i="2"/>
  <c r="BE88" i="2"/>
  <c r="BE92" i="2"/>
  <c r="BK84" i="2"/>
  <c r="J84" i="2" s="1"/>
  <c r="J61" i="2" s="1"/>
  <c r="E48" i="3"/>
  <c r="J54" i="3"/>
  <c r="J90" i="3"/>
  <c r="BE99" i="3"/>
  <c r="BE108" i="3"/>
  <c r="BE114" i="3"/>
  <c r="BE118" i="3"/>
  <c r="BE137" i="3"/>
  <c r="BE155" i="3"/>
  <c r="BE158" i="3"/>
  <c r="BE174" i="3"/>
  <c r="BE177" i="3"/>
  <c r="BE179" i="3"/>
  <c r="BE192" i="3"/>
  <c r="BE195" i="3"/>
  <c r="BE212" i="3"/>
  <c r="BE220" i="3"/>
  <c r="BE226" i="3"/>
  <c r="BE232" i="3"/>
  <c r="BE244" i="3"/>
  <c r="BE250" i="3"/>
  <c r="BE259" i="3"/>
  <c r="BE273" i="3"/>
  <c r="BE281" i="3"/>
  <c r="BE292" i="3"/>
  <c r="BE296" i="3"/>
  <c r="BE305" i="3"/>
  <c r="BE313" i="3"/>
  <c r="BE316" i="3"/>
  <c r="BE323" i="3"/>
  <c r="BE330" i="3"/>
  <c r="BE336" i="3"/>
  <c r="BE352" i="3"/>
  <c r="BE361" i="3"/>
  <c r="BE370" i="3"/>
  <c r="BE384" i="3"/>
  <c r="BE390" i="3"/>
  <c r="BE396" i="3"/>
  <c r="BE399" i="3"/>
  <c r="BE405" i="3"/>
  <c r="BE419" i="3"/>
  <c r="BE427" i="3"/>
  <c r="BE440" i="3"/>
  <c r="BE458" i="3"/>
  <c r="BE479" i="3"/>
  <c r="BE484" i="3"/>
  <c r="BE487" i="3"/>
  <c r="BE490" i="3"/>
  <c r="BE500" i="3"/>
  <c r="BE501" i="3"/>
  <c r="BK185" i="3"/>
  <c r="J185" i="3" s="1"/>
  <c r="J62" i="3" s="1"/>
  <c r="J52" i="4"/>
  <c r="J90" i="4"/>
  <c r="BE108" i="4"/>
  <c r="BE114" i="4"/>
  <c r="BE121" i="4"/>
  <c r="BE122" i="4"/>
  <c r="BE129" i="4"/>
  <c r="BE132" i="4"/>
  <c r="BE147" i="4"/>
  <c r="BE159" i="4"/>
  <c r="BE160" i="4"/>
  <c r="BE161" i="4"/>
  <c r="BE162" i="4"/>
  <c r="BK95" i="4"/>
  <c r="BK94" i="4" s="1"/>
  <c r="J94" i="4" s="1"/>
  <c r="J60" i="4" s="1"/>
  <c r="BK99" i="4"/>
  <c r="J99" i="4" s="1"/>
  <c r="J62" i="4" s="1"/>
  <c r="BK153" i="4"/>
  <c r="J153" i="4" s="1"/>
  <c r="J68" i="4" s="1"/>
  <c r="J54" i="5"/>
  <c r="J91" i="5"/>
  <c r="BE100" i="5"/>
  <c r="BE110" i="5"/>
  <c r="BE128" i="5"/>
  <c r="BE136" i="5"/>
  <c r="BE139" i="5"/>
  <c r="BE148" i="5"/>
  <c r="BE149" i="5"/>
  <c r="BE157" i="5"/>
  <c r="BE161" i="5"/>
  <c r="BE197" i="5"/>
  <c r="BE209" i="5"/>
  <c r="BE214" i="5"/>
  <c r="BE215" i="5"/>
  <c r="BE216" i="5"/>
  <c r="BE218" i="5"/>
  <c r="BE233" i="5"/>
  <c r="BE238" i="5"/>
  <c r="BE263" i="5"/>
  <c r="BE272" i="5"/>
  <c r="BE276" i="5"/>
  <c r="BE284" i="5"/>
  <c r="BE300" i="5"/>
  <c r="J54" i="6"/>
  <c r="J79" i="6"/>
  <c r="BE105" i="6"/>
  <c r="BK117" i="6"/>
  <c r="J117" i="6"/>
  <c r="J62" i="6" s="1"/>
  <c r="J52" i="7"/>
  <c r="J55" i="7"/>
  <c r="BE126" i="4"/>
  <c r="BE127" i="4"/>
  <c r="BE138" i="4"/>
  <c r="BE143" i="4"/>
  <c r="BE167" i="4"/>
  <c r="BE150" i="5"/>
  <c r="BE169" i="5"/>
  <c r="BE172" i="5"/>
  <c r="BE176" i="5"/>
  <c r="BE188" i="5"/>
  <c r="BE198" i="5"/>
  <c r="BE204" i="5"/>
  <c r="BE206" i="5"/>
  <c r="BE220" i="5"/>
  <c r="BE236" i="5"/>
  <c r="BE258" i="5"/>
  <c r="BE266" i="5"/>
  <c r="BE281" i="5"/>
  <c r="BE293" i="5"/>
  <c r="BE299" i="5"/>
  <c r="BE301" i="5"/>
  <c r="BE304" i="5"/>
  <c r="F55" i="6"/>
  <c r="J76" i="6"/>
  <c r="BE88" i="6"/>
  <c r="BE94" i="6"/>
  <c r="BE102" i="6"/>
  <c r="BE108" i="6"/>
  <c r="BE111" i="6"/>
  <c r="BE114" i="6"/>
  <c r="J54" i="7"/>
  <c r="BE91" i="7"/>
  <c r="BE94" i="7"/>
  <c r="BE111" i="7"/>
  <c r="BK100" i="7"/>
  <c r="J100" i="7" s="1"/>
  <c r="J62" i="7" s="1"/>
  <c r="E72" i="2"/>
  <c r="BE95" i="2"/>
  <c r="J52" i="3"/>
  <c r="BE104" i="3"/>
  <c r="BE124" i="3"/>
  <c r="BE134" i="3"/>
  <c r="BE140" i="3"/>
  <c r="BE149" i="3"/>
  <c r="BE168" i="3"/>
  <c r="BE186" i="3"/>
  <c r="BE209" i="3"/>
  <c r="BE223" i="3"/>
  <c r="BE241" i="3"/>
  <c r="BE253" i="3"/>
  <c r="BE266" i="3"/>
  <c r="BE278" i="3"/>
  <c r="BE284" i="3"/>
  <c r="BE291" i="3"/>
  <c r="BE297" i="3"/>
  <c r="BE302" i="3"/>
  <c r="BE309" i="3"/>
  <c r="BE326" i="3"/>
  <c r="BE341" i="3"/>
  <c r="BE355" i="3"/>
  <c r="BE364" i="3"/>
  <c r="BE374" i="3"/>
  <c r="BE383" i="3"/>
  <c r="BE393" i="3"/>
  <c r="BE408" i="3"/>
  <c r="BE416" i="3"/>
  <c r="BE433" i="3"/>
  <c r="BE446" i="3"/>
  <c r="BE452" i="3"/>
  <c r="BE461" i="3"/>
  <c r="BE471" i="3"/>
  <c r="BE476" i="3"/>
  <c r="BE483" i="3"/>
  <c r="J54" i="4"/>
  <c r="E83" i="4"/>
  <c r="F90" i="4"/>
  <c r="BE96" i="4"/>
  <c r="BE100" i="4"/>
  <c r="BE105" i="4"/>
  <c r="BE110" i="4"/>
  <c r="BE118" i="4"/>
  <c r="BE135" i="4"/>
  <c r="BE139" i="4"/>
  <c r="BE140" i="4"/>
  <c r="BE144" i="4"/>
  <c r="BE154" i="4"/>
  <c r="BE158" i="4"/>
  <c r="BE165" i="4"/>
  <c r="BE171" i="4"/>
  <c r="E84" i="5"/>
  <c r="J88" i="5"/>
  <c r="F91" i="5"/>
  <c r="BE103" i="5"/>
  <c r="BE106" i="5"/>
  <c r="BE114" i="5"/>
  <c r="BE118" i="5"/>
  <c r="BE119" i="5"/>
  <c r="BE122" i="5"/>
  <c r="BE123" i="5"/>
  <c r="BE124" i="5"/>
  <c r="BE129" i="5"/>
  <c r="BE132" i="5"/>
  <c r="BE153" i="5"/>
  <c r="BE162" i="5"/>
  <c r="BE164" i="5"/>
  <c r="BE186" i="5"/>
  <c r="BE189" i="5"/>
  <c r="BE193" i="5"/>
  <c r="BE201" i="5"/>
  <c r="BE202" i="5"/>
  <c r="BE203" i="5"/>
  <c r="BE207" i="5"/>
  <c r="BE217" i="5"/>
  <c r="BE231" i="5"/>
  <c r="BE241" i="5"/>
  <c r="BE246" i="5"/>
  <c r="BE259" i="5"/>
  <c r="BE262" i="5"/>
  <c r="BE264" i="5"/>
  <c r="BE269" i="5"/>
  <c r="BE288" i="5"/>
  <c r="BE294" i="5"/>
  <c r="BE295" i="5"/>
  <c r="BK131" i="5"/>
  <c r="J131" i="5"/>
  <c r="J65" i="5"/>
  <c r="BE97" i="6"/>
  <c r="E48" i="7"/>
  <c r="F55" i="7"/>
  <c r="BE88" i="7"/>
  <c r="BE95" i="7"/>
  <c r="BE96" i="7"/>
  <c r="BE97" i="7"/>
  <c r="BE99" i="7"/>
  <c r="BE101" i="7"/>
  <c r="BE104" i="7"/>
  <c r="BE106" i="7"/>
  <c r="BE107" i="7"/>
  <c r="BK110" i="7"/>
  <c r="J110" i="7" s="1"/>
  <c r="J65" i="7" s="1"/>
  <c r="BE85" i="2"/>
  <c r="F55" i="3"/>
  <c r="BE96" i="3"/>
  <c r="BE121" i="3"/>
  <c r="BE127" i="3"/>
  <c r="BE130" i="3"/>
  <c r="BE144" i="3"/>
  <c r="BE152" i="3"/>
  <c r="BE163" i="3"/>
  <c r="BE171" i="3"/>
  <c r="BE182" i="3"/>
  <c r="BE189" i="3"/>
  <c r="BE202" i="3"/>
  <c r="BE215" i="3"/>
  <c r="BE229" i="3"/>
  <c r="BE235" i="3"/>
  <c r="BE238" i="3"/>
  <c r="BE247" i="3"/>
  <c r="BE256" i="3"/>
  <c r="BE262" i="3"/>
  <c r="BE270" i="3"/>
  <c r="BE288" i="3"/>
  <c r="BE295" i="3"/>
  <c r="BE298" i="3"/>
  <c r="BE320" i="3"/>
  <c r="BE333" i="3"/>
  <c r="BE344" i="3"/>
  <c r="BE358" i="3"/>
  <c r="BE367" i="3"/>
  <c r="BE371" i="3"/>
  <c r="BE377" i="3"/>
  <c r="BE380" i="3"/>
  <c r="BE387" i="3"/>
  <c r="BE402" i="3"/>
  <c r="BE412" i="3"/>
  <c r="BE424" i="3"/>
  <c r="BE430" i="3"/>
  <c r="BE436" i="3"/>
  <c r="BE443" i="3"/>
  <c r="BE455" i="3"/>
  <c r="BE464" i="3"/>
  <c r="BE495" i="3"/>
  <c r="BE504" i="3"/>
  <c r="BK201" i="3"/>
  <c r="J201" i="3" s="1"/>
  <c r="J63" i="3" s="1"/>
  <c r="BK494" i="3"/>
  <c r="J494" i="3"/>
  <c r="J71" i="3" s="1"/>
  <c r="BE109" i="4"/>
  <c r="BE113" i="4"/>
  <c r="BE117" i="4"/>
  <c r="BE119" i="4"/>
  <c r="BE120" i="4"/>
  <c r="BE123" i="4"/>
  <c r="BE150" i="4"/>
  <c r="BE166" i="4"/>
  <c r="BE169" i="4"/>
  <c r="BE172" i="4"/>
  <c r="BK168" i="4"/>
  <c r="J168" i="4" s="1"/>
  <c r="J72" i="4" s="1"/>
  <c r="BE97" i="5"/>
  <c r="BE109" i="5"/>
  <c r="BE125" i="5"/>
  <c r="BE143" i="5"/>
  <c r="BE156" i="5"/>
  <c r="BE158" i="5"/>
  <c r="BE159" i="5"/>
  <c r="BE181" i="5"/>
  <c r="BE182" i="5"/>
  <c r="BE187" i="5"/>
  <c r="BE190" i="5"/>
  <c r="BE200" i="5"/>
  <c r="BE227" i="5"/>
  <c r="BE228" i="5"/>
  <c r="BE232" i="5"/>
  <c r="BE234" i="5"/>
  <c r="BE235" i="5"/>
  <c r="BE239" i="5"/>
  <c r="BE249" i="5"/>
  <c r="BE253" i="5"/>
  <c r="BE265" i="5"/>
  <c r="BE267" i="5"/>
  <c r="BE298" i="5"/>
  <c r="BE302" i="5"/>
  <c r="BE303" i="5"/>
  <c r="E48" i="6"/>
  <c r="BE85" i="6"/>
  <c r="BE91" i="6"/>
  <c r="BE99" i="6"/>
  <c r="BE118" i="6"/>
  <c r="BE98" i="7"/>
  <c r="BE103" i="7"/>
  <c r="E48" i="8"/>
  <c r="J52" i="8"/>
  <c r="J54" i="8"/>
  <c r="F55" i="8"/>
  <c r="J55" i="8"/>
  <c r="BE86" i="8"/>
  <c r="BE88" i="8"/>
  <c r="BE90" i="8"/>
  <c r="BC61" i="1"/>
  <c r="BK85" i="8"/>
  <c r="J85" i="8"/>
  <c r="J61" i="8" s="1"/>
  <c r="BK87" i="8"/>
  <c r="J87" i="8" s="1"/>
  <c r="J62" i="8" s="1"/>
  <c r="BK89" i="8"/>
  <c r="J89" i="8" s="1"/>
  <c r="J63" i="8" s="1"/>
  <c r="F34" i="4"/>
  <c r="BA57" i="1" s="1"/>
  <c r="F34" i="8"/>
  <c r="BA61" i="1" s="1"/>
  <c r="F37" i="2"/>
  <c r="BD55" i="1" s="1"/>
  <c r="J34" i="7"/>
  <c r="AW60" i="1"/>
  <c r="F37" i="3"/>
  <c r="BD56" i="1" s="1"/>
  <c r="F36" i="4"/>
  <c r="BC57" i="1"/>
  <c r="J34" i="5"/>
  <c r="AW58" i="1" s="1"/>
  <c r="J34" i="3"/>
  <c r="AW56" i="1" s="1"/>
  <c r="F35" i="2"/>
  <c r="BB55" i="1" s="1"/>
  <c r="F37" i="6"/>
  <c r="BD59" i="1" s="1"/>
  <c r="F34" i="5"/>
  <c r="BA58" i="1" s="1"/>
  <c r="F34" i="3"/>
  <c r="BA56" i="1"/>
  <c r="F36" i="2"/>
  <c r="BC55" i="1" s="1"/>
  <c r="F36" i="6"/>
  <c r="BC59" i="1"/>
  <c r="F37" i="8"/>
  <c r="BD61" i="1" s="1"/>
  <c r="J34" i="2"/>
  <c r="AW55" i="1" s="1"/>
  <c r="F36" i="7"/>
  <c r="BC60" i="1" s="1"/>
  <c r="F35" i="7"/>
  <c r="BB60" i="1" s="1"/>
  <c r="F35" i="6"/>
  <c r="BB59" i="1" s="1"/>
  <c r="F37" i="7"/>
  <c r="BD60" i="1"/>
  <c r="J34" i="6"/>
  <c r="AW59" i="1" s="1"/>
  <c r="J34" i="4"/>
  <c r="AW57" i="1"/>
  <c r="F34" i="6"/>
  <c r="BA59" i="1" s="1"/>
  <c r="F34" i="7"/>
  <c r="BA60" i="1" s="1"/>
  <c r="F37" i="5"/>
  <c r="BD58" i="1" s="1"/>
  <c r="F36" i="5"/>
  <c r="BC58" i="1" s="1"/>
  <c r="F36" i="3"/>
  <c r="BC56" i="1" s="1"/>
  <c r="F35" i="3"/>
  <c r="BB56" i="1"/>
  <c r="F35" i="4"/>
  <c r="BB57" i="1" s="1"/>
  <c r="F35" i="8"/>
  <c r="BB61" i="1"/>
  <c r="F34" i="2"/>
  <c r="BA55" i="1" s="1"/>
  <c r="F35" i="5"/>
  <c r="BB58" i="1" s="1"/>
  <c r="F37" i="4"/>
  <c r="BD57" i="1" s="1"/>
  <c r="J34" i="8"/>
  <c r="AW61" i="1" s="1"/>
  <c r="P124" i="4" l="1"/>
  <c r="BK208" i="5"/>
  <c r="J208" i="5" s="1"/>
  <c r="J69" i="5" s="1"/>
  <c r="P112" i="5"/>
  <c r="P111" i="5"/>
  <c r="P94" i="5" s="1"/>
  <c r="AU58" i="1" s="1"/>
  <c r="BK124" i="4"/>
  <c r="J124" i="4" s="1"/>
  <c r="J65" i="4" s="1"/>
  <c r="BK83" i="6"/>
  <c r="BK82" i="6"/>
  <c r="J82" i="6" s="1"/>
  <c r="J59" i="6" s="1"/>
  <c r="P94" i="3"/>
  <c r="P93" i="3" s="1"/>
  <c r="AU56" i="1" s="1"/>
  <c r="T86" i="7"/>
  <c r="T85" i="7"/>
  <c r="R94" i="3"/>
  <c r="R93" i="3" s="1"/>
  <c r="P163" i="4"/>
  <c r="P93" i="4" s="1"/>
  <c r="AU57" i="1" s="1"/>
  <c r="R163" i="4"/>
  <c r="R93" i="4" s="1"/>
  <c r="P86" i="7"/>
  <c r="P85" i="7"/>
  <c r="AU60" i="1"/>
  <c r="T112" i="5"/>
  <c r="T111" i="5" s="1"/>
  <c r="T94" i="5" s="1"/>
  <c r="BK112" i="5"/>
  <c r="J112" i="5"/>
  <c r="J63" i="5" s="1"/>
  <c r="R112" i="5"/>
  <c r="R111" i="5" s="1"/>
  <c r="R94" i="5" s="1"/>
  <c r="T94" i="3"/>
  <c r="T93" i="3"/>
  <c r="BK94" i="3"/>
  <c r="J94" i="3" s="1"/>
  <c r="J60" i="3" s="1"/>
  <c r="T124" i="4"/>
  <c r="T93" i="4"/>
  <c r="BK83" i="2"/>
  <c r="J83" i="2" s="1"/>
  <c r="J60" i="2" s="1"/>
  <c r="J95" i="3"/>
  <c r="J61" i="3"/>
  <c r="BK485" i="3"/>
  <c r="J485" i="3" s="1"/>
  <c r="J69" i="3" s="1"/>
  <c r="BK498" i="3"/>
  <c r="J498" i="3" s="1"/>
  <c r="J72" i="3" s="1"/>
  <c r="J95" i="4"/>
  <c r="J61" i="4" s="1"/>
  <c r="BK103" i="4"/>
  <c r="J103" i="4"/>
  <c r="J63" i="4"/>
  <c r="J125" i="4"/>
  <c r="J66" i="4" s="1"/>
  <c r="BK95" i="5"/>
  <c r="J95" i="5"/>
  <c r="J60" i="5"/>
  <c r="J113" i="5"/>
  <c r="J64" i="5" s="1"/>
  <c r="BK163" i="4"/>
  <c r="J163" i="4"/>
  <c r="J70" i="4" s="1"/>
  <c r="J84" i="6"/>
  <c r="J61" i="6" s="1"/>
  <c r="BK86" i="7"/>
  <c r="J86" i="7" s="1"/>
  <c r="J60" i="7" s="1"/>
  <c r="BK84" i="8"/>
  <c r="J84" i="8" s="1"/>
  <c r="J60" i="8" s="1"/>
  <c r="BC54" i="1"/>
  <c r="W32" i="1"/>
  <c r="F33" i="5"/>
  <c r="AZ58" i="1" s="1"/>
  <c r="J33" i="8"/>
  <c r="AV61" i="1"/>
  <c r="AT61" i="1" s="1"/>
  <c r="F33" i="8"/>
  <c r="AZ61" i="1" s="1"/>
  <c r="F33" i="2"/>
  <c r="AZ55" i="1"/>
  <c r="F33" i="3"/>
  <c r="AZ56" i="1" s="1"/>
  <c r="F33" i="4"/>
  <c r="AZ57" i="1"/>
  <c r="F33" i="6"/>
  <c r="AZ59" i="1" s="1"/>
  <c r="J33" i="5"/>
  <c r="AV58" i="1" s="1"/>
  <c r="AT58" i="1" s="1"/>
  <c r="BA54" i="1"/>
  <c r="AW54" i="1"/>
  <c r="AK30" i="1" s="1"/>
  <c r="BD54" i="1"/>
  <c r="W33" i="1" s="1"/>
  <c r="J33" i="4"/>
  <c r="AV57" i="1" s="1"/>
  <c r="AT57" i="1" s="1"/>
  <c r="J33" i="6"/>
  <c r="AV59" i="1"/>
  <c r="AT59" i="1"/>
  <c r="BB54" i="1"/>
  <c r="AX54" i="1" s="1"/>
  <c r="J33" i="2"/>
  <c r="AV55" i="1"/>
  <c r="AT55" i="1"/>
  <c r="F33" i="7"/>
  <c r="AZ60" i="1"/>
  <c r="J33" i="3"/>
  <c r="AV56" i="1" s="1"/>
  <c r="AT56" i="1" s="1"/>
  <c r="J33" i="7"/>
  <c r="AV60" i="1"/>
  <c r="AT60" i="1"/>
  <c r="BK93" i="4" l="1"/>
  <c r="J93" i="4" s="1"/>
  <c r="J59" i="4" s="1"/>
  <c r="BK82" i="2"/>
  <c r="J82" i="2" s="1"/>
  <c r="J59" i="2" s="1"/>
  <c r="BK93" i="3"/>
  <c r="J93" i="3"/>
  <c r="J59" i="3" s="1"/>
  <c r="BK111" i="5"/>
  <c r="J111" i="5" s="1"/>
  <c r="J62" i="5" s="1"/>
  <c r="J83" i="6"/>
  <c r="J60" i="6"/>
  <c r="BK85" i="7"/>
  <c r="J85" i="7" s="1"/>
  <c r="J30" i="7" s="1"/>
  <c r="AG60" i="1" s="1"/>
  <c r="AN60" i="1" s="1"/>
  <c r="BK83" i="8"/>
  <c r="J83" i="8" s="1"/>
  <c r="J59" i="8" s="1"/>
  <c r="J30" i="6"/>
  <c r="AG59" i="1" s="1"/>
  <c r="AN59" i="1" s="1"/>
  <c r="AY54" i="1"/>
  <c r="W31" i="1"/>
  <c r="AU54" i="1"/>
  <c r="AZ54" i="1"/>
  <c r="W29" i="1" s="1"/>
  <c r="W30" i="1"/>
  <c r="J30" i="4"/>
  <c r="AG57" i="1" s="1"/>
  <c r="AN57" i="1" s="1"/>
  <c r="BK94" i="5" l="1"/>
  <c r="J94" i="5" s="1"/>
  <c r="J59" i="5" s="1"/>
  <c r="J39" i="7"/>
  <c r="J39" i="4"/>
  <c r="J39" i="6"/>
  <c r="J59" i="7"/>
  <c r="J30" i="3"/>
  <c r="AG56" i="1" s="1"/>
  <c r="AN56" i="1" s="1"/>
  <c r="AV54" i="1"/>
  <c r="AK29" i="1" s="1"/>
  <c r="J30" i="5"/>
  <c r="AG58" i="1" s="1"/>
  <c r="AN58" i="1" s="1"/>
  <c r="J30" i="2"/>
  <c r="AG55" i="1" s="1"/>
  <c r="AN55" i="1" s="1"/>
  <c r="J30" i="8"/>
  <c r="AG61" i="1" s="1"/>
  <c r="AN61" i="1" s="1"/>
  <c r="J39" i="2" l="1"/>
  <c r="J39" i="5"/>
  <c r="J39" i="3"/>
  <c r="J39" i="8"/>
  <c r="AG54" i="1"/>
  <c r="AK26" i="1" s="1"/>
  <c r="AK35" i="1" s="1"/>
  <c r="AT54" i="1"/>
  <c r="AN54" i="1" l="1"/>
</calcChain>
</file>

<file path=xl/sharedStrings.xml><?xml version="1.0" encoding="utf-8"?>
<sst xmlns="http://schemas.openxmlformats.org/spreadsheetml/2006/main" count="10084" uniqueCount="1507">
  <si>
    <t>Export Komplet</t>
  </si>
  <si>
    <t>VZ</t>
  </si>
  <si>
    <t>2.0</t>
  </si>
  <si>
    <t>ZAMOK</t>
  </si>
  <si>
    <t>False</t>
  </si>
  <si>
    <t>{2f615e2f-5c6e-49a7-aab8-a5d942e59fbc}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</si>
  <si>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</si>
  <si>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</si>
  <si>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</si>
  <si>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</si>
  <si>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</si>
  <si>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</si>
  <si>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</si>
  <si>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</si>
  <si>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2960122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</si>
  <si>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</si>
  <si>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</si>
  <si>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PID Na Hlavní, zast. Březiněves, Praha 8</t>
  </si>
  <si>
    <t>KSO:</t>
  </si>
  <si>
    <t/>
  </si>
  <si>
    <t>CC-CZ:</t>
  </si>
  <si>
    <t>Místo:</t>
  </si>
  <si>
    <t>Praha 8</t>
  </si>
  <si>
    <t>Datum:</t>
  </si>
  <si>
    <t>4. 12. 2020</t>
  </si>
  <si>
    <t>Zadavatel:</t>
  </si>
  <si>
    <t>IČ:</t>
  </si>
  <si>
    <t>03447286</t>
  </si>
  <si>
    <t>TSK a.s.</t>
  </si>
  <si>
    <t>DIČ:</t>
  </si>
  <si>
    <t>CZ03447286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</si>
  <si>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</si>
  <si>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</si>
  <si>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</si>
  <si>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</si>
  <si>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</si>
  <si>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</si>
  <si>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</si>
  <si>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</si>
  <si>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</si>
  <si>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</si>
  <si>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</si>
  <si>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</si>
  <si>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</si>
  <si>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</si>
  <si>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</si>
  <si>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</si>
  <si>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</si>
  <si>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</si>
  <si>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</si>
  <si>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</si>
  <si>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</si>
  <si>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</si>
  <si>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</si>
  <si>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</si>
  <si>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</si>
  <si>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</si>
  <si>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</si>
  <si>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</si>
  <si>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</si>
  <si>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</si>
  <si>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</si>
  <si>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</si>
  <si>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</si>
  <si>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</si>
  <si>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</si>
  <si>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</si>
  <si>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</si>
  <si>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</si>
  <si>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</si>
  <si>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</si>
  <si>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</si>
  <si>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</si>
  <si>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</si>
  <si>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</si>
  <si>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</si>
  <si>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</si>
  <si>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</si>
  <si>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000</t>
  </si>
  <si>
    <t>Odstranění sklepních prostor</t>
  </si>
  <si>
    <t>STA</t>
  </si>
  <si>
    <t>1</t>
  </si>
  <si>
    <t>{2dcc13d3-16f7-4ad2-8237-5192c8ade0d1}</t>
  </si>
  <si>
    <t>2</t>
  </si>
  <si>
    <t>SO 100</t>
  </si>
  <si>
    <t>Komunikace a zpevněné plochy</t>
  </si>
  <si>
    <t>{428b00ae-0c6a-4e8b-968a-b601264e3168}</t>
  </si>
  <si>
    <t>SO 401</t>
  </si>
  <si>
    <t>Kabelové vedení PRE</t>
  </si>
  <si>
    <t>{2cf2ee90-f47d-4c99-a427-61f546628c88}</t>
  </si>
  <si>
    <t>SO 800</t>
  </si>
  <si>
    <t>Sadové úpravy</t>
  </si>
  <si>
    <t>{2fbbc3b2-ebfd-4722-8b22-c0c153bf703a}</t>
  </si>
  <si>
    <t>SO 801</t>
  </si>
  <si>
    <t>Mobiliář</t>
  </si>
  <si>
    <t>{d9079e42-3e64-4ccd-9c90-8dbc7149e48c}</t>
  </si>
  <si>
    <t>SO 900</t>
  </si>
  <si>
    <t>Ostatní náklady - ON</t>
  </si>
  <si>
    <t>{68b5082e-8a21-414a-8e49-e0eef8f8c08a}</t>
  </si>
  <si>
    <t>SO 901</t>
  </si>
  <si>
    <t>Vedlejší rozpočtové náklady - VRN</t>
  </si>
  <si>
    <t>{f74c2c4e-08b5-447a-a285-a03175d79d3b}</t>
  </si>
  <si>
    <t>KRYCÍ LIST SOUPISU PRACÍ</t>
  </si>
  <si>
    <t>Objekt:</t>
  </si>
  <si>
    <t>SO 000 - Odstranění sklepních prostor</t>
  </si>
  <si>
    <t>REKAPITULACE ČLENĚNÍ SOUPISU PRACÍ</t>
  </si>
  <si>
    <t>Kód dílu - Popis</t>
  </si>
  <si>
    <t>Cena celkem [CZK]</t>
  </si>
  <si>
    <t>-1</t>
  </si>
  <si>
    <t>9 - Ostatní konstrukce a práce, bourání</t>
  </si>
  <si>
    <t xml:space="preserve">    HSV - Práce a dodávky HSV</t>
  </si>
  <si>
    <t xml:space="preserve">      1 - Nové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</si>
  <si>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</si>
  <si>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</si>
  <si>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</si>
  <si>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</si>
  <si>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</si>
  <si>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</si>
  <si>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</si>
  <si>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</si>
  <si>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</si>
  <si>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</si>
  <si>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</si>
  <si>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</si>
  <si>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</si>
  <si>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9</t>
  </si>
  <si>
    <t>Ostatní konstrukce a práce, bourání</t>
  </si>
  <si>
    <t>ROZPOCET</t>
  </si>
  <si>
    <t>HSV</t>
  </si>
  <si>
    <t>Práce a dodávky HSV</t>
  </si>
  <si>
    <t>K</t>
  </si>
  <si>
    <t>11111212R</t>
  </si>
  <si>
    <t xml:space="preserve">Bourání zděného přístřešku </t>
  </si>
  <si>
    <t>kpl</t>
  </si>
  <si>
    <t>4</t>
  </si>
  <si>
    <t>492800752</t>
  </si>
  <si>
    <t>VV</t>
  </si>
  <si>
    <t>"bourání zděného přístřešku plocha 26m2, výška 3,5 m + betonový základ + střecha vč. dopravy, skládkovného adt." 1</t>
  </si>
  <si>
    <t>Součet</t>
  </si>
  <si>
    <t>11111211R</t>
  </si>
  <si>
    <t>Bourání sklepních prostor</t>
  </si>
  <si>
    <t>-1764463693</t>
  </si>
  <si>
    <t>"bourání sklepních prostor - kombinace kámen, cihla, beton" 1</t>
  </si>
  <si>
    <t>Nové práce</t>
  </si>
  <si>
    <t>3</t>
  </si>
  <si>
    <t>12212212R</t>
  </si>
  <si>
    <t>Zásyp sklepních prostor vhodnou zeminou</t>
  </si>
  <si>
    <t>512</t>
  </si>
  <si>
    <t>-1363305469</t>
  </si>
  <si>
    <t xml:space="preserve">"zásyp sklepních prostor vhodnou zeminou, hutnění po vrstvách" 1 </t>
  </si>
  <si>
    <t>12212213R</t>
  </si>
  <si>
    <t>Nová dělící zeď</t>
  </si>
  <si>
    <t>-500668176</t>
  </si>
  <si>
    <t>"dělící zeď je ze ztraceného bednění 0,3*2,25*4, nopová izolace, štěrk, výztuž" 1</t>
  </si>
  <si>
    <t>"položka obsahuje veškeré potřebné práce a materiál"</t>
  </si>
  <si>
    <t>SO 100 - Komunikace a zpevněné plochy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</si>
  <si>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</si>
  <si>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</si>
  <si>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</si>
  <si>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</si>
  <si>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</si>
  <si>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</si>
  <si>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</si>
  <si>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</si>
  <si>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</si>
  <si>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</si>
  <si>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</si>
  <si>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767 - Konstrukce zámečnické</t>
  </si>
  <si>
    <t>M - Práce a dodávky M</t>
  </si>
  <si>
    <t xml:space="preserve">    46-M - Zemní práce při extr.mont.pracích</t>
  </si>
  <si>
    <t>Zemní práce</t>
  </si>
  <si>
    <t>113106133</t>
  </si>
  <si>
    <t>Rozebrání dlažeb komunikací pro pěší s přemístěním hmot na skládku na vzdálenost do 3 m nebo s naložením na dopravní prostředek s ložem z kameniva nebo živice a s jakoukoliv výplní spár strojně plochy jednotlivě do 50 m2 z kamenných dlaždic nebo desek</t>
  </si>
  <si>
    <t>m2</t>
  </si>
  <si>
    <t>CS ÚRS 2020 02</t>
  </si>
  <si>
    <t>322520398</t>
  </si>
  <si>
    <t>"odstranění zám. dlažba velkoformátová" 16</t>
  </si>
  <si>
    <t>113106144</t>
  </si>
  <si>
    <t>Rozebrání dlažeb komunikací pro pěší s přemístěním hmot na skládku na vzdálenost do 3 m nebo s naložením na dopravní prostředek s ložem z kameniva nebo živice a s jakoukoliv výplní spár strojně plochy jednotlivě přes 50 m2 ze zámkové dlažby</t>
  </si>
  <si>
    <t>-327546332</t>
  </si>
  <si>
    <t>"odstranění zámkové dlažby chodník" 477</t>
  </si>
  <si>
    <t>"odstranění zámkové dlažby u opěrné zdi" 57</t>
  </si>
  <si>
    <t xml:space="preserve">"dlažbe bude očištěna a navrácena zpět" </t>
  </si>
  <si>
    <t>113106171</t>
  </si>
  <si>
    <t>Rozebrání dlažeb a dílců vozovek a ploch s přemístěním hmot na skládku na vzdálenost do 3 m nebo s naložením na dopravní prostředek, s jakoukoliv výplní spár ručně ze zámkové dlažby s ložem z kameniva</t>
  </si>
  <si>
    <t>-480816427</t>
  </si>
  <si>
    <t>"odtranění bet. dlažby vjezd" 64</t>
  </si>
  <si>
    <t>"odstranění bet. dlažba vozovka" 7</t>
  </si>
  <si>
    <t>113107122</t>
  </si>
  <si>
    <t>Odstranění podkladů nebo krytů ručně s přemístěním hmot na skládku na vzdálenost do 3 m nebo s naložením na dopravní prostředek z kameniva hrubého drceného, o tl. vrstvy přes 100 do 200 mm</t>
  </si>
  <si>
    <t>980165999</t>
  </si>
  <si>
    <t xml:space="preserve">"odstranění ŠD vozovka" 7 </t>
  </si>
  <si>
    <t>"odstranění ŠD chodník" 477</t>
  </si>
  <si>
    <t>"odstranění ŠD chodník" 16</t>
  </si>
  <si>
    <t>"odstranění ŠD chodnk" 57</t>
  </si>
  <si>
    <t>5</t>
  </si>
  <si>
    <t>113107123</t>
  </si>
  <si>
    <t>Odstranění podkladů nebo krytů ručně s přemístěním hmot na skládku na vzdálenost do 3 m nebo s naložením na dopravní prostředek z kameniva hrubého drceného, o tl. vrstvy přes 200 do 300 mm</t>
  </si>
  <si>
    <t>1983344917</t>
  </si>
  <si>
    <t>"odstranění ŠD vozovka" 376</t>
  </si>
  <si>
    <t>"odstranění ŠD vjezd" 64</t>
  </si>
  <si>
    <t>6</t>
  </si>
  <si>
    <t>113107231</t>
  </si>
  <si>
    <t>Odstranění podkladů nebo krytů strojně plochy jednotlivě přes 200 m2 s přemístěním hmot na skládku na vzdálenost do 20 m nebo s naložením na dopravní prostředek z betonu prostého, o tl. vrstvy přes 100 do 150 mm</t>
  </si>
  <si>
    <t>-1636874395</t>
  </si>
  <si>
    <t>"odstranění betonu vozovka" 376</t>
  </si>
  <si>
    <t>7</t>
  </si>
  <si>
    <t>113107243</t>
  </si>
  <si>
    <t>Odstranění podkladů nebo krytů strojně plochy jednotlivě přes 200 m2 s přemístěním hmot na skládku na vzdálenost do 20 m nebo s naložením na dopravní prostředek živičných, o tl. vrstvy přes 100 do 150 mm</t>
  </si>
  <si>
    <t>692074686</t>
  </si>
  <si>
    <t>"odstranění živice vozovka" 376</t>
  </si>
  <si>
    <t>8</t>
  </si>
  <si>
    <t>113201112</t>
  </si>
  <si>
    <t>Vytrhání obrub s vybouráním lože, s přemístěním hmot na skládku na vzdálenost do 3 m nebo s naložením na dopravní prostředek silničních ležatých</t>
  </si>
  <si>
    <t>m</t>
  </si>
  <si>
    <t>72853268</t>
  </si>
  <si>
    <t>"odstranění stáv. kam. obruby" 176</t>
  </si>
  <si>
    <t>11320111R</t>
  </si>
  <si>
    <t>Vytrhání obrub s vybouráním lože, s přemístěním hmot na skládku na vzdálenost do 3 m nebo s naložením na dopravní prostředek patník</t>
  </si>
  <si>
    <t>-572761867</t>
  </si>
  <si>
    <t>"odstranění patník  11c/d" 4</t>
  </si>
  <si>
    <t>10</t>
  </si>
  <si>
    <t>113203111</t>
  </si>
  <si>
    <t>Vytrhání obrub s vybouráním lože, s přemístěním hmot na skládku na vzdálenost do 3 m nebo s naložením na dopravní prostředek z dlažebních kostek</t>
  </si>
  <si>
    <t>650784391</t>
  </si>
  <si>
    <t>"odstranění 2 řádky kam. kostek - u komunikace" 19</t>
  </si>
  <si>
    <t>"odstranění 1 řádek kam. kostky - u chodníku" 192</t>
  </si>
  <si>
    <t>11</t>
  </si>
  <si>
    <t>113204111</t>
  </si>
  <si>
    <t>Vytrhání obrub s vybouráním lože, s přemístěním hmot na skládku na vzdálenost do 3 m nebo s naložením na dopravní prostředek záhonových</t>
  </si>
  <si>
    <t>1155051576</t>
  </si>
  <si>
    <t>"odstranění sadové obruby" 34</t>
  </si>
  <si>
    <t>12</t>
  </si>
  <si>
    <t>122251106</t>
  </si>
  <si>
    <t>Odkopávky a prokopávky nezapažené strojně v hornině třídy těžitelnosti I skupiny 3 přes 1 000 do 5 000 m3</t>
  </si>
  <si>
    <t>m3</t>
  </si>
  <si>
    <t>-1993549037</t>
  </si>
  <si>
    <t>"zeleň" 898*0,3</t>
  </si>
  <si>
    <t>13</t>
  </si>
  <si>
    <t>122251107</t>
  </si>
  <si>
    <t>Odkopávky a prokopávky nezapažené strojně v hornině třídy těžitelnosti I skupiny 3 přes 5 000 m3</t>
  </si>
  <si>
    <t>-1175474009</t>
  </si>
  <si>
    <t>"sanace aktivní zony" (391+7+43+473+29+116+14)*0,3</t>
  </si>
  <si>
    <t>"rozšíření pod obruby" (159+236+24,03)*0,5*0,61</t>
  </si>
  <si>
    <t>14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</si>
  <si>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</si>
  <si>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</si>
  <si>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-280844398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</si>
  <si>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</si>
  <si>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</si>
  <si>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-2093225348</t>
  </si>
  <si>
    <t>719,104*19</t>
  </si>
  <si>
    <t>16</t>
  </si>
  <si>
    <t>171152111</t>
  </si>
  <si>
    <t>Uložení sypaniny do zhutněných násypů pro silnice, dálnice a letiště s rozprostřením sypaniny ve vrstvách, s hrubým urovnáním a uzavřením povrchu násypu z hornin nesoudržných sypkých v aktivní zóně</t>
  </si>
  <si>
    <t>-919386072</t>
  </si>
  <si>
    <t>"sanace aktivní zóny" 321,9*0,3</t>
  </si>
  <si>
    <t>17</t>
  </si>
  <si>
    <t>M</t>
  </si>
  <si>
    <t>58343959</t>
  </si>
  <si>
    <t>kamenivo drcené hrubé frakce 32/63</t>
  </si>
  <si>
    <t>t</t>
  </si>
  <si>
    <t>321048420</t>
  </si>
  <si>
    <t>"sanace aktivní zóny" 321,9*0,3*2,1</t>
  </si>
  <si>
    <t>18</t>
  </si>
  <si>
    <t>171201221</t>
  </si>
  <si>
    <t>Poplatek za uložení stavebního odpadu na skládce (skládkovné) zeminy a kamení zatříděného do Katalogu odpadů pod kódem 17 05 04</t>
  </si>
  <si>
    <t>1500054230</t>
  </si>
  <si>
    <t>"zeleň" 898*0,3*1,8</t>
  </si>
  <si>
    <t>"sanace aktivní zony" (391+7+43+473+29+116+14)*0,3*1,8</t>
  </si>
  <si>
    <t>"rozšíření pod obruby" (159+236+24,03)*0,5*0,61*1,8</t>
  </si>
  <si>
    <t>19</t>
  </si>
  <si>
    <t>171251201</t>
  </si>
  <si>
    <t>Uložení sypaniny na skládky nebo meziskládky bez hutnění s upravením uložené sypaniny do předepsaného tvaru</t>
  </si>
  <si>
    <t>669885839</t>
  </si>
  <si>
    <t>20</t>
  </si>
  <si>
    <t>181311103</t>
  </si>
  <si>
    <t>Rozprostření a urovnání ornice v rovině nebo ve svahu sklonu do 1:5 ručně při souvislé ploše, tl. vrstvy do 200 mm</t>
  </si>
  <si>
    <t>-1872380564</t>
  </si>
  <si>
    <t>"nová zeleň" 579</t>
  </si>
  <si>
    <t>10364100</t>
  </si>
  <si>
    <t>zemina pro terénní úpravy - tříděná</t>
  </si>
  <si>
    <t>-478109001</t>
  </si>
  <si>
    <t>"nová zeleň" 579*0,2*2</t>
  </si>
  <si>
    <t>22</t>
  </si>
  <si>
    <t>181411131</t>
  </si>
  <si>
    <t>Založení trávníku na půdě předem připravené plochy do 1000 m2 výsevem včetně utažení parkového v rovině nebo na svahu do 1:5</t>
  </si>
  <si>
    <t>694998889</t>
  </si>
  <si>
    <t>"založení travníku" 579</t>
  </si>
  <si>
    <t>23</t>
  </si>
  <si>
    <t>00572410</t>
  </si>
  <si>
    <t>osivo směs travní parková</t>
  </si>
  <si>
    <t>kg</t>
  </si>
  <si>
    <t>2145914089</t>
  </si>
  <si>
    <t>579*0,015 'Přepočtené koeficientem množství</t>
  </si>
  <si>
    <t>24</t>
  </si>
  <si>
    <t>181951111</t>
  </si>
  <si>
    <t>Úprava pláně vyrovnáním výškových rozdílů strojně v hornině třídy těžitelnosti I, skupiny 1 až 3 bez zhutnění</t>
  </si>
  <si>
    <t>-1785655924</t>
  </si>
  <si>
    <t>"výsev trávník" 579</t>
  </si>
  <si>
    <t>25</t>
  </si>
  <si>
    <t>181951112</t>
  </si>
  <si>
    <t>Úprava pláně vyrovnáním výškových rozdílů strojně v hornině třídy těžitelnosti I, skupiny 1 až 3 se zhutněním</t>
  </si>
  <si>
    <t>164285531</t>
  </si>
  <si>
    <t>"komunikace" 391+7+43+473+29+116+16+14</t>
  </si>
  <si>
    <t>Zakládání</t>
  </si>
  <si>
    <t>26</t>
  </si>
  <si>
    <t>211971121</t>
  </si>
  <si>
    <t>Zřízení opláštění výplně z geotextilie odvodňovacích žeber nebo trativodů v rýze nebo zářezu se stěnami svislými nebo šikmými o sklonu přes 1:2 při rozvinuté šířce opláštění do 2,5 m</t>
  </si>
  <si>
    <t>-1458799662</t>
  </si>
  <si>
    <t>39*0,5*4</t>
  </si>
  <si>
    <t>27</t>
  </si>
  <si>
    <t>69311006</t>
  </si>
  <si>
    <t>geotextilie tkaná separační, filtrační, výztužná PP pevnost v tahu 15kN/m</t>
  </si>
  <si>
    <t>-1646560842</t>
  </si>
  <si>
    <t>39*0,5*4*1,1</t>
  </si>
  <si>
    <t>28</t>
  </si>
  <si>
    <t>212752101</t>
  </si>
  <si>
    <t>Trativody z drenážních trubek pro liniové stavby a komunikace se zřízením štěrkového lože pod trubky a s jejich obsypem v otevřeném výkopu trubka korugovaná sendvičová PE-HD SN 4 celoperforovaná 360° DN 100</t>
  </si>
  <si>
    <t>-1715568841</t>
  </si>
  <si>
    <t>"Flex dren 100" 39</t>
  </si>
  <si>
    <t>29</t>
  </si>
  <si>
    <t>271532212</t>
  </si>
  <si>
    <t>Podsyp pod základové konstrukce se zhutněním a urovnáním povrchu z kameniva hrubého, frakce 16 - 32 mm</t>
  </si>
  <si>
    <t>-749728578</t>
  </si>
  <si>
    <t>"gabionová zeď"</t>
  </si>
  <si>
    <t>1*1*46</t>
  </si>
  <si>
    <t>0,75*0,5*46</t>
  </si>
  <si>
    <t>0,5*0,5*46</t>
  </si>
  <si>
    <t>Svislé a kompletní konstrukce</t>
  </si>
  <si>
    <t>30</t>
  </si>
  <si>
    <t>327215421</t>
  </si>
  <si>
    <t>Opěrné zdi z drátokamenných (gabionových) matrací z lomového kamene neupraveného výplňového na sucho ze splétané dvouzákrutové ocelové sítě s povrchovou úpravou galfan (Zn/Al)</t>
  </si>
  <si>
    <t>-466894280</t>
  </si>
  <si>
    <t>Komunikace pozemní</t>
  </si>
  <si>
    <t>31</t>
  </si>
  <si>
    <t>564211111</t>
  </si>
  <si>
    <t>Podklad nebo podsyp ze štěrkopísku ŠP s rozprostřením, vlhčením a zhutněním, po zhutnění tl. 50 mm</t>
  </si>
  <si>
    <t>1043530101</t>
  </si>
  <si>
    <t>"chodní mlatový - frakce 0-8 tl. 50 mm" 104</t>
  </si>
  <si>
    <t>32</t>
  </si>
  <si>
    <t>564732111</t>
  </si>
  <si>
    <t>Podklad nebo kryt z vibrovaného štěrku VŠ s rozprostřením, vlhčením a zhutněním, po zhutnění tl. 100 mm</t>
  </si>
  <si>
    <t>825694310</t>
  </si>
  <si>
    <t>"chodní mlatový - frakce 16-32 tl. 100 mm" 104</t>
  </si>
  <si>
    <t>33</t>
  </si>
  <si>
    <t>564851111</t>
  </si>
  <si>
    <t>Podklad ze štěrkodrti ŠD s rozprostřením a zhutněním, po zhutnění tl. 150 mm</t>
  </si>
  <si>
    <t>-456132647</t>
  </si>
  <si>
    <t>"chodník z řezané vápenné mozaiky" 16</t>
  </si>
  <si>
    <t>"vjezd z bet. dlažby" 43+7</t>
  </si>
  <si>
    <t>"chodník z bet. dlažby" 473+29+116</t>
  </si>
  <si>
    <t>34</t>
  </si>
  <si>
    <t>2059719783</t>
  </si>
  <si>
    <t>"chodní mlatový - frakce 32-64 tl. 150 mm" 104</t>
  </si>
  <si>
    <t>35</t>
  </si>
  <si>
    <t>564861113</t>
  </si>
  <si>
    <t>Podklad ze štěrkodrti ŠD s rozprostřením a zhutněním, po zhutnění tl. 220 mm</t>
  </si>
  <si>
    <t>702763271</t>
  </si>
  <si>
    <t>"konstrukce vozovky z asfaltu" 391</t>
  </si>
  <si>
    <t>36</t>
  </si>
  <si>
    <t>565146111</t>
  </si>
  <si>
    <t>Asfaltový beton vrstva podkladní ACP 22 (obalované kamenivo hrubozrnné - OKH) s rozprostřením a zhutněním v pruhu šířky přes 1,5 do 3 m, po zhutnění tl. 60 mm</t>
  </si>
  <si>
    <t>1181794165</t>
  </si>
  <si>
    <t>37</t>
  </si>
  <si>
    <t>567121114</t>
  </si>
  <si>
    <t>Podklad ze směsi stmelené cementem SC bez dilatačních spár, s rozprostřením a zhutněním SC C 3/4 (SC I), po zhutnění tl. 150 mm</t>
  </si>
  <si>
    <t>797483557</t>
  </si>
  <si>
    <t>38</t>
  </si>
  <si>
    <t>567122111</t>
  </si>
  <si>
    <t>Podklad ze směsi stmelené cementem SC bez dilatačních spár, s rozprostřením a zhutněním SC C 8/10 (KSC I), po zhutnění tl. 100 mm</t>
  </si>
  <si>
    <t>961954692</t>
  </si>
  <si>
    <t>"vjezd z bet. dlažby" 43</t>
  </si>
  <si>
    <t>39</t>
  </si>
  <si>
    <t>573191111</t>
  </si>
  <si>
    <t>Postřik infiltrační kationaktivní emulzí v množství 0,6 kg/m2</t>
  </si>
  <si>
    <t>-251309015</t>
  </si>
  <si>
    <t>40</t>
  </si>
  <si>
    <t>573231106</t>
  </si>
  <si>
    <t>Postřik spojovací PS bez posypu kamenivem ze silniční emulze, v množství 0,30 kg/m2</t>
  </si>
  <si>
    <t>-2049755595</t>
  </si>
  <si>
    <t>41</t>
  </si>
  <si>
    <t>57714413R</t>
  </si>
  <si>
    <t>Asfaltový beton vrstva obrusná ACO 11 S PMB 45/80-65 FORTA FI (aramidová vlákna) s rozprostřením a se zhutněním z modifikovaného asfaltu v pruhu šířky do 3 m, po zhutnění tl. 50 mm</t>
  </si>
  <si>
    <t>-2118591883</t>
  </si>
  <si>
    <t>42</t>
  </si>
  <si>
    <t>57715513R</t>
  </si>
  <si>
    <t>Asfaltový beton vrstva ložní ACL 16 S PMB 25/55-65 FORTA FI (aramidová vlákna) s rozprostřením a zhutněním z modifikovaného asfaltu v pruhu šířky do 3 m, po zhutnění tl. 60 mm</t>
  </si>
  <si>
    <t>-1268434807</t>
  </si>
  <si>
    <t>43</t>
  </si>
  <si>
    <t>591441111</t>
  </si>
  <si>
    <t>Kladení dlažby z mozaiky komunikací pro pěší s vyplněním spár, s dvojím beraněním a se smetením přebytečného materiálu na vzdálenost do 3 m jednobarevné, s ložem tl. do 40 mm z cementové malty</t>
  </si>
  <si>
    <t>1939223799</t>
  </si>
  <si>
    <t>44</t>
  </si>
  <si>
    <t>5838100R</t>
  </si>
  <si>
    <t>kostka dlažební mozaika řezaná vápenná</t>
  </si>
  <si>
    <t>-1593330243</t>
  </si>
  <si>
    <t>"mozaika vápenná" 16*1,03</t>
  </si>
  <si>
    <t>45</t>
  </si>
  <si>
    <t>596211113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</si>
  <si>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</si>
  <si>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-765243443</t>
  </si>
  <si>
    <t>"chodník z bet. dlažby tl. 60 mm" 473+29</t>
  </si>
  <si>
    <t>46</t>
  </si>
  <si>
    <t>59245018</t>
  </si>
  <si>
    <t>dlažba tvar obdélník betonová 200x100x60mm přírodní</t>
  </si>
  <si>
    <t>1029898502</t>
  </si>
  <si>
    <t>"chodní z bet. dlažby" 473*1,02</t>
  </si>
  <si>
    <t>47</t>
  </si>
  <si>
    <t>59245006</t>
  </si>
  <si>
    <t>dlažba tvar obdélník betonová pro nevidomé 200x100x60mm barevná</t>
  </si>
  <si>
    <t>-1291156830</t>
  </si>
  <si>
    <t>"chodní z bet. dlažby - kontrastní pás" 29*1,02</t>
  </si>
  <si>
    <t>48</t>
  </si>
  <si>
    <t>596212210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</si>
  <si>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 50 m2</t>
  </si>
  <si>
    <t>-1219223437</t>
  </si>
  <si>
    <t>"nová vozovka bet. dlažba" 7</t>
  </si>
  <si>
    <t>49</t>
  </si>
  <si>
    <t>59245020</t>
  </si>
  <si>
    <t>dlažba tvar obdélník betonová 200x100x80mm přírodní</t>
  </si>
  <si>
    <t>831198099</t>
  </si>
  <si>
    <t>"vjezd z bet. dlažby" 43*1,03</t>
  </si>
  <si>
    <t>"nová vozovka bet. dlažba" 7*1,03</t>
  </si>
  <si>
    <t>50</t>
  </si>
  <si>
    <t>596811311</t>
  </si>
  <si>
    <t>Kladení velkoformátové dlažby pozemních komunikací a komunikací pro pěší s ložem z kameniva tl. 40 mm, s vyplněním spár, s hutněním, vibrováním a se smetením přebytečného materiálu tl. do 100 mm, velikosti dlaždic do 0,5 m2, pro plochy do 300 m2</t>
  </si>
  <si>
    <t>-328297623</t>
  </si>
  <si>
    <t>"chodník bet. dlažba velkoformátová" 116</t>
  </si>
  <si>
    <t>51</t>
  </si>
  <si>
    <t>59246018</t>
  </si>
  <si>
    <t>dlažba velkoformátová betonová plochy do 0,5m2 tl 80mm přírodní</t>
  </si>
  <si>
    <t>-1856742138</t>
  </si>
  <si>
    <t>"chodník bet. dlažba velkoformátová" 116*1,03</t>
  </si>
  <si>
    <t>119,48*1,03 'Přepočtené koeficientem množství</t>
  </si>
  <si>
    <t>Trubní vedení</t>
  </si>
  <si>
    <t>52</t>
  </si>
  <si>
    <t>89933111R</t>
  </si>
  <si>
    <t>Rektifikace poklopů - dodávka + montáž</t>
  </si>
  <si>
    <t>kus</t>
  </si>
  <si>
    <t>-1972661682</t>
  </si>
  <si>
    <t>"rektifikace poklopů" 7</t>
  </si>
  <si>
    <t>53</t>
  </si>
  <si>
    <t>899431111</t>
  </si>
  <si>
    <t>Rektifikace šoupat - dodávka + montáž</t>
  </si>
  <si>
    <t>-1540040631</t>
  </si>
  <si>
    <t>"rektifikace šoupat v komunikaci" 9</t>
  </si>
  <si>
    <t>54</t>
  </si>
  <si>
    <t>89943123R</t>
  </si>
  <si>
    <t>Kamerová prohlídka uliční vpusti a přípojky k UV + vyčištění UV + rektifikace UV</t>
  </si>
  <si>
    <t>-1224028375</t>
  </si>
  <si>
    <t>"kamerová prohlídka před realizací a po realizací UV a přípojky" 4</t>
  </si>
  <si>
    <t>55</t>
  </si>
  <si>
    <t>911121111</t>
  </si>
  <si>
    <t>Montáž zábradlí ocelového přichyceného vruty do betonového podkladu</t>
  </si>
  <si>
    <t>-2103035643</t>
  </si>
  <si>
    <t>"ocelové zábradlí 2x nátěr" 39</t>
  </si>
  <si>
    <t>56</t>
  </si>
  <si>
    <t>55391532</t>
  </si>
  <si>
    <t>zábradelní systém Pz s výplní z vodorovných ocelových tyčí ZSNH4/H2</t>
  </si>
  <si>
    <t>858534393</t>
  </si>
  <si>
    <t>57</t>
  </si>
  <si>
    <t>914111111</t>
  </si>
  <si>
    <t>Montáž svislé dopravní značky základní velikosti do 1 m2 objímkami na sloupky nebo konzoly</t>
  </si>
  <si>
    <t>1933220235</t>
  </si>
  <si>
    <t>"SDZ" 5</t>
  </si>
  <si>
    <t>58</t>
  </si>
  <si>
    <t>4044560R</t>
  </si>
  <si>
    <t>dopravní značky  retroreflexní</t>
  </si>
  <si>
    <t>1320821274</t>
  </si>
  <si>
    <t>59</t>
  </si>
  <si>
    <t>914511111</t>
  </si>
  <si>
    <t>Montáž sloupku dopravních značek délky do 3,5 m do betonového základu</t>
  </si>
  <si>
    <t>-1051359842</t>
  </si>
  <si>
    <t>60</t>
  </si>
  <si>
    <t>40445230</t>
  </si>
  <si>
    <t>sloupek pro dopravní značku Zn D 70mm v 3,5m</t>
  </si>
  <si>
    <t>121986042</t>
  </si>
  <si>
    <t>61</t>
  </si>
  <si>
    <t>915121112</t>
  </si>
  <si>
    <t>Vodorovné dopravní značení stříkané barvou vodící čára bílá šířky 250 mm souvislá retroreflexní</t>
  </si>
  <si>
    <t>-1510292963</t>
  </si>
  <si>
    <t>"VDZ V11a bílá" 198</t>
  </si>
  <si>
    <t xml:space="preserve">"VDZ V4 bílá" 109 </t>
  </si>
  <si>
    <t>62</t>
  </si>
  <si>
    <t>91512111R</t>
  </si>
  <si>
    <t>-1176971853</t>
  </si>
  <si>
    <t>"VDZ V12a žlutá" 73</t>
  </si>
  <si>
    <t>63</t>
  </si>
  <si>
    <t>915131112</t>
  </si>
  <si>
    <t>Vodorovné dopravní značení stříkané barvou přechody pro chodce, šipky, symboly bílé retroreflexní</t>
  </si>
  <si>
    <t>-1214805603</t>
  </si>
  <si>
    <t>"Znak BUS bílá" 8</t>
  </si>
  <si>
    <t>"přechod V7a bílá" 28</t>
  </si>
  <si>
    <t>64</t>
  </si>
  <si>
    <t>915221112</t>
  </si>
  <si>
    <t>Vodorovné dopravní značení stříkaným plastem vodící čára bílá šířky 250 mm souvislá retroreflexní</t>
  </si>
  <si>
    <t>-910463664</t>
  </si>
  <si>
    <t>65</t>
  </si>
  <si>
    <t>91522112R</t>
  </si>
  <si>
    <t>909720162</t>
  </si>
  <si>
    <t>66</t>
  </si>
  <si>
    <t>915231112</t>
  </si>
  <si>
    <t>Vodorovné dopravní značení stříkaným plastem přechody pro chodce, šipky, symboly nápisy bílé retroreflexní</t>
  </si>
  <si>
    <t>-1936509201</t>
  </si>
  <si>
    <t>67</t>
  </si>
  <si>
    <t>91532111R</t>
  </si>
  <si>
    <t xml:space="preserve">Umělá vodící linie </t>
  </si>
  <si>
    <t>585856063</t>
  </si>
  <si>
    <t>"vodící pás pro nevidomé v š. 80 mm" 47</t>
  </si>
  <si>
    <t>68</t>
  </si>
  <si>
    <t>916132113</t>
  </si>
  <si>
    <t>Osazení silniční obruby z betonové přídlažby (krajníků) s ložem tl. přes 50 do 100 mm, s vyplněním a zatřením spár cementovou maltou šířky do 250 mm s boční opěrou z betonu prostého, do lože z betonu prostého</t>
  </si>
  <si>
    <t>288501183</t>
  </si>
  <si>
    <t>"osazení krajníků" 16</t>
  </si>
  <si>
    <t>69</t>
  </si>
  <si>
    <t>59218001</t>
  </si>
  <si>
    <t>krajník betonový silniční 500x250x80mm</t>
  </si>
  <si>
    <t>985984457</t>
  </si>
  <si>
    <t>"osazení krajníků" 16*1,02</t>
  </si>
  <si>
    <t>16,32*1,02 'Přepočtené koeficientem množství</t>
  </si>
  <si>
    <t>70</t>
  </si>
  <si>
    <t>916231113</t>
  </si>
  <si>
    <t>Osazení chodníkového obrubníku betonového se zřízením lože, s vyplněním a zatřením spár cementovou maltou ležatého s boční opěrou z betonu prostého, do lože z betonu prostého</t>
  </si>
  <si>
    <t>-375014183</t>
  </si>
  <si>
    <t>"obrubník ABO 4-8" 236</t>
  </si>
  <si>
    <t>71</t>
  </si>
  <si>
    <t>59217018</t>
  </si>
  <si>
    <t>obrubník betonový chodníkový 1000x80x200mm</t>
  </si>
  <si>
    <t>-666977499</t>
  </si>
  <si>
    <t>"obrubník ABO 4-8" 236*1,02</t>
  </si>
  <si>
    <t>72</t>
  </si>
  <si>
    <t>916241113</t>
  </si>
  <si>
    <t>Osazení obrubníku kamenného se zřízením lože, s vyplněním a zatřením spár cementovou maltou ležatého s boční opěrou z betonu prostého, do lože z betonu prostého</t>
  </si>
  <si>
    <t>1461900475</t>
  </si>
  <si>
    <t>"nové práce - konstrukce vozovky"</t>
  </si>
  <si>
    <t>"obruba kamenná OP4 rovná" 159</t>
  </si>
  <si>
    <t>"obruba kamenná OP4 oblouková" 3,11+2,88+5,61+2,4+6,73+3,31</t>
  </si>
  <si>
    <t>73</t>
  </si>
  <si>
    <t>58380005</t>
  </si>
  <si>
    <t>obrubník kamenný žulový přímý 200x250mm</t>
  </si>
  <si>
    <t>540262833</t>
  </si>
  <si>
    <t>"obruba kamenná OP4 rovná" 159*1,02</t>
  </si>
  <si>
    <t>74</t>
  </si>
  <si>
    <t>58380412</t>
  </si>
  <si>
    <t>obrubník kamenný žulový obloukový OP4</t>
  </si>
  <si>
    <t>1703240266</t>
  </si>
  <si>
    <t xml:space="preserve">"obrubník obloukový OP4" </t>
  </si>
  <si>
    <t>"R2" 3,11*1,02</t>
  </si>
  <si>
    <t>"R20" (2,88+5,61)*1,02</t>
  </si>
  <si>
    <t>"R10" 2,4*1,02</t>
  </si>
  <si>
    <t>"R4" 6,73*1,02</t>
  </si>
  <si>
    <t>"R30" 3,31*1,02</t>
  </si>
  <si>
    <t>75</t>
  </si>
  <si>
    <t>919112222</t>
  </si>
  <si>
    <t>Řezání dilatačních spár v živičném krytu vytvoření komůrky pro těsnící zálivku šířky 15 mm, hloubky 25 mm</t>
  </si>
  <si>
    <t>271448299</t>
  </si>
  <si>
    <t>"řezání spar" 355</t>
  </si>
  <si>
    <t>76</t>
  </si>
  <si>
    <t>919122121</t>
  </si>
  <si>
    <t>Utěsnění dilatačních spár zálivkou za tepla v cementobetonovém nebo živičném krytu včetně adhezního nátěru s těsnicím profilem pod zálivkou, pro komůrky šířky 15 mm, hloubky 25 mm</t>
  </si>
  <si>
    <t>-26870349</t>
  </si>
  <si>
    <t>77</t>
  </si>
  <si>
    <t>919721131</t>
  </si>
  <si>
    <t>Geomříž pro stabilizaci podkladu tuhá trojosá z polypropylenu tloušťka 4 mm</t>
  </si>
  <si>
    <t>1080431355</t>
  </si>
  <si>
    <t>"geomříž" 1073*1,5</t>
  </si>
  <si>
    <t>78</t>
  </si>
  <si>
    <t>919726123</t>
  </si>
  <si>
    <t>Geotextilie netkaná pro ochranu, separaci nebo filtraci měrná hmotnost přes 300 do 500 g/m2</t>
  </si>
  <si>
    <t>-1302191753</t>
  </si>
  <si>
    <t>39*2,5</t>
  </si>
  <si>
    <t>79</t>
  </si>
  <si>
    <t>919735112</t>
  </si>
  <si>
    <t>Řezání stávajícího živičného krytu nebo podkladu hloubky přes 50 do 100 mm</t>
  </si>
  <si>
    <t>2140977607</t>
  </si>
  <si>
    <t>"řezání spar" 537</t>
  </si>
  <si>
    <t>80</t>
  </si>
  <si>
    <t>919791023</t>
  </si>
  <si>
    <t>Montáž ochrany stromů v komunikaci s vnitřní litinovou nebo ocelovou výplní (mříží) s volným položením ocelového rámu, plochy přes 1 m2</t>
  </si>
  <si>
    <t>-1698711577</t>
  </si>
  <si>
    <t>"ocelová mříž pro strom" 3</t>
  </si>
  <si>
    <t>81</t>
  </si>
  <si>
    <t>7491019R</t>
  </si>
  <si>
    <t>rošt ke stromům s rámem 2 díly tvárná litina /1000x1000/x450x35mm</t>
  </si>
  <si>
    <t>958645855</t>
  </si>
  <si>
    <t>82</t>
  </si>
  <si>
    <t>936124112</t>
  </si>
  <si>
    <t>Montáž lavičky parkové stabilní se zabetonováním noh</t>
  </si>
  <si>
    <t>549816567</t>
  </si>
  <si>
    <t>"nová lavička na gab. zdi dřevěná" 10</t>
  </si>
  <si>
    <t>83</t>
  </si>
  <si>
    <t>7491010R</t>
  </si>
  <si>
    <t>lavička dřevěná</t>
  </si>
  <si>
    <t>-1713361480</t>
  </si>
  <si>
    <t>"dřevěná lavička" 10</t>
  </si>
  <si>
    <t>84</t>
  </si>
  <si>
    <t>938909111</t>
  </si>
  <si>
    <t>Čištění vozovek metením bláta, prachu nebo hlinitého nánosu s odklizením na hromady na vzdálenost do 20 m nebo naložením na dopravní prostředek strojně povrchu podkladu nebo krytu štěrkového</t>
  </si>
  <si>
    <t>-1055025124</t>
  </si>
  <si>
    <t>"čištění komunikací" 15000</t>
  </si>
  <si>
    <t>85</t>
  </si>
  <si>
    <t>966001000-2</t>
  </si>
  <si>
    <t>Rektifikace patek stožárů VO</t>
  </si>
  <si>
    <t>-1751546432</t>
  </si>
  <si>
    <t>"Rektifikace patek stožárů VO" 2</t>
  </si>
  <si>
    <t>86</t>
  </si>
  <si>
    <t>966001211</t>
  </si>
  <si>
    <t>Odstranění lavičky parkové stabilní zabetonované</t>
  </si>
  <si>
    <t>-1786771658</t>
  </si>
  <si>
    <t>87</t>
  </si>
  <si>
    <t>966001311</t>
  </si>
  <si>
    <t>Odstranění odpadkového koše s betonovou patkou</t>
  </si>
  <si>
    <t>839298954</t>
  </si>
  <si>
    <t>"odstranění kam. koše" 1</t>
  </si>
  <si>
    <t>88</t>
  </si>
  <si>
    <t>966001312</t>
  </si>
  <si>
    <t>Odstranění odpadkového koše přichyceného páskováním nebo šrouby</t>
  </si>
  <si>
    <t>628800023</t>
  </si>
  <si>
    <t>"odstranění koše" 2</t>
  </si>
  <si>
    <t>89</t>
  </si>
  <si>
    <t>966005111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</si>
  <si>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s betonovými patkami</t>
  </si>
  <si>
    <t>-1385004816</t>
  </si>
  <si>
    <t>"odstranění ocelového zábradlí" 6,5</t>
  </si>
  <si>
    <t>90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</si>
  <si>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</si>
  <si>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</si>
  <si>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477130784</t>
  </si>
  <si>
    <t>"demontáž SDZ" 3</t>
  </si>
  <si>
    <t>91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</si>
  <si>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</si>
  <si>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</si>
  <si>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1153371800</t>
  </si>
  <si>
    <t>"odstranění SDZ" 12</t>
  </si>
  <si>
    <t>92</t>
  </si>
  <si>
    <t>966007123</t>
  </si>
  <si>
    <t>Odstranění vodorovného dopravního značení frézováním značeného plastem plošného</t>
  </si>
  <si>
    <t>131292355</t>
  </si>
  <si>
    <t>"broušení VDZ" 16</t>
  </si>
  <si>
    <t>93</t>
  </si>
  <si>
    <t>96600811R</t>
  </si>
  <si>
    <t>Odstranění informačního panelu vč. bet. základu</t>
  </si>
  <si>
    <t>-1951714526</t>
  </si>
  <si>
    <t>"odstranění informačního panelu" 3</t>
  </si>
  <si>
    <t>94</t>
  </si>
  <si>
    <t>96712815R</t>
  </si>
  <si>
    <t>Bourání opěrné zdi z cihel vč. ocel. zábradlí, vč. bet. základu</t>
  </si>
  <si>
    <t>-1787695344</t>
  </si>
  <si>
    <t>"bourání opěrné zdi z cihel + ocelového zábradlí + betonový základ - odhad" 44</t>
  </si>
  <si>
    <t>95</t>
  </si>
  <si>
    <t>96712816R</t>
  </si>
  <si>
    <t>Nová opěrná zeď vč. bet. základu, žeb. ocel</t>
  </si>
  <si>
    <t>2074478286</t>
  </si>
  <si>
    <t>"výstavba nové opěrné zdi vč. bet. základu a žeb. ocel" 39</t>
  </si>
  <si>
    <t>"položka obsahu veškeré práce a materiál"</t>
  </si>
  <si>
    <t>96</t>
  </si>
  <si>
    <t>96712817R</t>
  </si>
  <si>
    <t xml:space="preserve">Betonové stříšky na opěrnou zeď </t>
  </si>
  <si>
    <t>-268961531</t>
  </si>
  <si>
    <t>"betonové střížky na opěrnou zeď" 39</t>
  </si>
  <si>
    <t xml:space="preserve">"položka obsahuje veškeré práce a meteriál" </t>
  </si>
  <si>
    <t>97</t>
  </si>
  <si>
    <t>96712916R</t>
  </si>
  <si>
    <t>Bourání schodiště vč. bet. základu a ocel. zábradlí</t>
  </si>
  <si>
    <t>79714193</t>
  </si>
  <si>
    <t>"bourání schodiště vč. bet. základů a ocelového zábradlí - odhad" 1</t>
  </si>
  <si>
    <t>98</t>
  </si>
  <si>
    <t>96712917R</t>
  </si>
  <si>
    <t>Nové schodiště vč. bet. základu a zábradlí</t>
  </si>
  <si>
    <t>-1555704466</t>
  </si>
  <si>
    <t>"nové schodiště vč. bet základu a zábradlí" 1</t>
  </si>
  <si>
    <t xml:space="preserve">"položka obsahuje veškeré práce a materiál" </t>
  </si>
  <si>
    <t xml:space="preserve">"kontrastní zvýraznění prvního a posledního stupně" </t>
  </si>
  <si>
    <t>99</t>
  </si>
  <si>
    <t>97715512R</t>
  </si>
  <si>
    <t>Oprava stávajícího památníku</t>
  </si>
  <si>
    <t>411801226</t>
  </si>
  <si>
    <t>"oprava stávajícího památníku - odhad" 1</t>
  </si>
  <si>
    <t>100</t>
  </si>
  <si>
    <t>97715615R</t>
  </si>
  <si>
    <t>Pokloppy v zeleni - obetonování 2 řádky velké kostky</t>
  </si>
  <si>
    <t>1239192286</t>
  </si>
  <si>
    <t>"poklopy v zeleni - obet. 2 řádky velké kostky" 2</t>
  </si>
  <si>
    <t>101</t>
  </si>
  <si>
    <t>979054451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</si>
  <si>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</si>
  <si>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-1456564190</t>
  </si>
  <si>
    <t>"očištění zámkové dlažby" 57</t>
  </si>
  <si>
    <t>102</t>
  </si>
  <si>
    <t>99812030R</t>
  </si>
  <si>
    <t>Označník MHD - demontáž</t>
  </si>
  <si>
    <t>1754855660</t>
  </si>
  <si>
    <t>"označník MHD" 2</t>
  </si>
  <si>
    <t>103</t>
  </si>
  <si>
    <t>99813041R</t>
  </si>
  <si>
    <t>Označník MHD vč. bet lože a osazení</t>
  </si>
  <si>
    <t>742162890</t>
  </si>
  <si>
    <t>997</t>
  </si>
  <si>
    <t>Přesun sutě</t>
  </si>
  <si>
    <t>104</t>
  </si>
  <si>
    <t>997221551</t>
  </si>
  <si>
    <t>Vodorovná doprava suti bez naložení, ale se složením a s hrubým urovnáním ze sypkých materiálů, na vzdálenost do 1 km</t>
  </si>
  <si>
    <t>-331302388</t>
  </si>
  <si>
    <t>"kamenivo" 161,53+193,6+300</t>
  </si>
  <si>
    <t>105</t>
  </si>
  <si>
    <t>997221559</t>
  </si>
  <si>
    <t>Vodorovná doprava suti bez naložení, ale se složením a s hrubým urovnáním Příplatek k ceně za každý další i započatý 1 km přes 1 km</t>
  </si>
  <si>
    <t>709328621</t>
  </si>
  <si>
    <t>"kamenivo" (161,53+193,6+300)*24</t>
  </si>
  <si>
    <t>106</t>
  </si>
  <si>
    <t>997221561</t>
  </si>
  <si>
    <t>Vodorovná doprava suti bez naložení, ale se složením a s hrubým urovnáním z kusových materiálů, na vzdálenost do 1 km</t>
  </si>
  <si>
    <t>-1648643780</t>
  </si>
  <si>
    <t>"zám.dlažba" 3,76+138,84+20,945</t>
  </si>
  <si>
    <t>"beton" 122,2</t>
  </si>
  <si>
    <t>"obruby" 51,04+0,92+24,265+1,36</t>
  </si>
  <si>
    <t>"značky, lavičky, zábradlí" 0,048+0,246+0,228+0,028+0,087+2,41</t>
  </si>
  <si>
    <t>107</t>
  </si>
  <si>
    <t>997221569</t>
  </si>
  <si>
    <t>-1466739672</t>
  </si>
  <si>
    <t>366,377*24</t>
  </si>
  <si>
    <t>108</t>
  </si>
  <si>
    <t>997221571</t>
  </si>
  <si>
    <t>Vodorovná doprava vybouraných hmot bez naložení, ale se složením a s hrubým urovnáním na vzdálenost do 1 km</t>
  </si>
  <si>
    <t>1957027347</t>
  </si>
  <si>
    <t>"živice" 118,816</t>
  </si>
  <si>
    <t>109</t>
  </si>
  <si>
    <t>997221579</t>
  </si>
  <si>
    <t>Vodorovná doprava vybouraných hmot bez naložení, ale se složením a s hrubým urovnáním na vzdálenost Příplatek k ceně za každý další i započatý 1 km přes 1 km</t>
  </si>
  <si>
    <t>1185181599</t>
  </si>
  <si>
    <t>"živice" 118,816*24</t>
  </si>
  <si>
    <t>110</t>
  </si>
  <si>
    <t>997221611</t>
  </si>
  <si>
    <t>Nakládání na dopravní prostředky pro vodorovnou dopravu suti</t>
  </si>
  <si>
    <t>800468310</t>
  </si>
  <si>
    <t>111</t>
  </si>
  <si>
    <t>997221612</t>
  </si>
  <si>
    <t>Nakládání na dopravní prostředky pro vodorovnou dopravu vybouraných hmot</t>
  </si>
  <si>
    <t>-344504796</t>
  </si>
  <si>
    <t>112</t>
  </si>
  <si>
    <t>997221615</t>
  </si>
  <si>
    <t>Poplatek za uložení stavebního odpadu na skládce (skládkovné) z prostého betonu zatříděného do Katalogu odpadů pod kódem 17 01 01</t>
  </si>
  <si>
    <t>-1248883321</t>
  </si>
  <si>
    <t>113</t>
  </si>
  <si>
    <t>997221655</t>
  </si>
  <si>
    <t>1531886418</t>
  </si>
  <si>
    <t>114</t>
  </si>
  <si>
    <t>997221875</t>
  </si>
  <si>
    <t>Poplatek za uložení stavebního odpadu na recyklační skládce (skládkovné) asfaltového bez obsahu dehtu zatříděného do Katalogu odpadů pod kódem 17 03 02</t>
  </si>
  <si>
    <t>592853975</t>
  </si>
  <si>
    <t>998</t>
  </si>
  <si>
    <t>Přesun hmot</t>
  </si>
  <si>
    <t>115</t>
  </si>
  <si>
    <t>998223011</t>
  </si>
  <si>
    <t>Přesun hmot pro pozemní komunikace s krytem dlážděným dopravní vzdálenost do 200 m jakékoliv délky objektu</t>
  </si>
  <si>
    <t>-1373674414</t>
  </si>
  <si>
    <t>116</t>
  </si>
  <si>
    <t>998223091</t>
  </si>
  <si>
    <t>Přesun hmot pro pozemní komunikace s krytem dlážděným Příplatek k ceně za zvětšený přesun přes vymezenou největší dopravní vzdálenost do 1000 m</t>
  </si>
  <si>
    <t>-432248102</t>
  </si>
  <si>
    <t>PSV</t>
  </si>
  <si>
    <t>Práce a dodávky PSV</t>
  </si>
  <si>
    <t>711</t>
  </si>
  <si>
    <t>Izolace proti vodě, vlhkosti a plynům</t>
  </si>
  <si>
    <t>117</t>
  </si>
  <si>
    <t>711161273</t>
  </si>
  <si>
    <t>Provedení izolace proti zemní vlhkosti nopovou fólií na ploše svislé S z nopové fólie</t>
  </si>
  <si>
    <t>-764120488</t>
  </si>
  <si>
    <t>"nopová folie" 74</t>
  </si>
  <si>
    <t>118</t>
  </si>
  <si>
    <t>28323022</t>
  </si>
  <si>
    <t>fólie profilovaná (nopová) drenážní HDPE s výškou nopů 8mm – nopy hvězdicového tvaru</t>
  </si>
  <si>
    <t>-1690074168</t>
  </si>
  <si>
    <t>"nopová folie" 74*1,02</t>
  </si>
  <si>
    <t>75,48*1,2 'Přepočtené koeficientem množství</t>
  </si>
  <si>
    <t>767</t>
  </si>
  <si>
    <t>Konstrukce zámečnické</t>
  </si>
  <si>
    <t>119</t>
  </si>
  <si>
    <t>767821812</t>
  </si>
  <si>
    <t>Demontáž poštovních schránek samostatných zavěšených</t>
  </si>
  <si>
    <t>-2003224120</t>
  </si>
  <si>
    <t>"demontáž poštovní schránky" 1</t>
  </si>
  <si>
    <t>Práce a dodávky M</t>
  </si>
  <si>
    <t>46-M</t>
  </si>
  <si>
    <t>Zemní práce při extr.mont.pracích</t>
  </si>
  <si>
    <t>120</t>
  </si>
  <si>
    <t>460300002</t>
  </si>
  <si>
    <t>Zásyp jam strojně s uložením výkopku ve vrstvách včetně zhutnění a urovnání povrchu ve volném terénu</t>
  </si>
  <si>
    <t>1448369750</t>
  </si>
  <si>
    <t>121</t>
  </si>
  <si>
    <t>460510075</t>
  </si>
  <si>
    <t>Kabelové prostupy, kanály a multikanály kabelové prostupy z trub plastových včetně osazení, utěsnění a spárování do rýhy, bez výkopových prací s obetonováním, vnitřního průměru přes 10 do 15 cm</t>
  </si>
  <si>
    <t>1911162120</t>
  </si>
  <si>
    <t>"ochrana kabelu" 58</t>
  </si>
  <si>
    <t>122</t>
  </si>
  <si>
    <t>34571100R</t>
  </si>
  <si>
    <t>Chránička AROT110</t>
  </si>
  <si>
    <t>128</t>
  </si>
  <si>
    <t>921263155</t>
  </si>
  <si>
    <t>"chránička" 58</t>
  </si>
  <si>
    <t>SO 401 - Kabelové vedení PRE</t>
  </si>
  <si>
    <t xml:space="preserve">    741 - Elektroinstalace - silnoproud</t>
  </si>
  <si>
    <t xml:space="preserve">    21-M - Elektromontáže</t>
  </si>
  <si>
    <t xml:space="preserve">    58-M - Revize vyhrazených technických zařízení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</si>
  <si>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</si>
  <si>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</si>
  <si>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</si>
  <si>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</si>
  <si>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</si>
  <si>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899623141</t>
  </si>
  <si>
    <t>Obetonování potrubí nebo zdiva stok betonem prostým v otevřeném výkopu, beton tř. C 12/15</t>
  </si>
  <si>
    <t>-2137279520</t>
  </si>
  <si>
    <t>6,5*0,25*0,4</t>
  </si>
  <si>
    <t>997013655</t>
  </si>
  <si>
    <t>1485369161</t>
  </si>
  <si>
    <t>53,2*1,8</t>
  </si>
  <si>
    <t>741</t>
  </si>
  <si>
    <t>Elektroinstalace - silnoproud</t>
  </si>
  <si>
    <t>57788413R</t>
  </si>
  <si>
    <t>Výměna kabelové skříně za SS201</t>
  </si>
  <si>
    <t>-1250132702</t>
  </si>
  <si>
    <t>"výměna kabelové skříně za SS201" 1</t>
  </si>
  <si>
    <t>57788514R</t>
  </si>
  <si>
    <t>Elektroměrový rozvaděč pro 1elměr</t>
  </si>
  <si>
    <t>633860511</t>
  </si>
  <si>
    <t>65112414R</t>
  </si>
  <si>
    <t>Led osvětlení gabionové zdi + památníku</t>
  </si>
  <si>
    <t>833185993</t>
  </si>
  <si>
    <t>741122033</t>
  </si>
  <si>
    <t>Montáž kabelů měděných bez ukončení uložených pod omítku plných kulatých (např. CYKY), počtu a průřezu žil 5x10 mm2</t>
  </si>
  <si>
    <t>-1294912069</t>
  </si>
  <si>
    <t>"kabel CYKY -J 5x10mm2 - mobiliáře" 220</t>
  </si>
  <si>
    <t>3411110R</t>
  </si>
  <si>
    <t>kabel CYKY-J 5x10mm2</t>
  </si>
  <si>
    <t>256</t>
  </si>
  <si>
    <t>1897219013</t>
  </si>
  <si>
    <t>74112261R</t>
  </si>
  <si>
    <t>Připojení nového kabelu do 12ks mobiliáře</t>
  </si>
  <si>
    <t>-758678302</t>
  </si>
  <si>
    <t>"připojení nového kabelo do 12 ks mobiliáře" 12</t>
  </si>
  <si>
    <t>741410041</t>
  </si>
  <si>
    <t>Montáž uzemňovacího vedení s upevněním, propojením a připojením pomocí svorek v zemi s izolací spojů drátu nebo lana Ø do 10 mm v městské zástavbě</t>
  </si>
  <si>
    <t>-133141506</t>
  </si>
  <si>
    <t>35441073</t>
  </si>
  <si>
    <t>drát D 10mm FeZn</t>
  </si>
  <si>
    <t>-1922269727</t>
  </si>
  <si>
    <t>35442027</t>
  </si>
  <si>
    <t>svorka uzemnění Cu pro zemnící pásku a drát, 77x42mm</t>
  </si>
  <si>
    <t>1311648025</t>
  </si>
  <si>
    <t>741410062</t>
  </si>
  <si>
    <t>Montáž uzemňovacího vedení s upevněním, propojením a připojením pomocí svorek doplňků ochranného pospojování ochranné trubky s pláštěm vodiče oboustranně</t>
  </si>
  <si>
    <t>-1481802941</t>
  </si>
  <si>
    <t>35441803</t>
  </si>
  <si>
    <t>trubka ochranná na ochranu svodu - 1700mm, Cu</t>
  </si>
  <si>
    <t>-1152720112</t>
  </si>
  <si>
    <t>998741101</t>
  </si>
  <si>
    <t>Přesun hmot pro silnoproud stanovený z hmotnosti přesunovaného materiálu vodorovná dopravní vzdálenost do 50 m v objektech výšky do 6 m</t>
  </si>
  <si>
    <t>-67391166</t>
  </si>
  <si>
    <t>998741194</t>
  </si>
  <si>
    <t>Přesun hmot pro silnoproud stanovený z hmotnosti přesunovaného materiálu Příplatek k ceně za zvětšený přesun přes vymezenou největší dopravní vzdálenost do 1000 m</t>
  </si>
  <si>
    <t>1484649048</t>
  </si>
  <si>
    <t>21-M</t>
  </si>
  <si>
    <t>Elektromontáže</t>
  </si>
  <si>
    <t>210021063</t>
  </si>
  <si>
    <t>Ostatní elektromontážní doplňkové práce osazení výstražné fólie z PVC</t>
  </si>
  <si>
    <t>576884978</t>
  </si>
  <si>
    <t>69311311</t>
  </si>
  <si>
    <t>pás varovný plný PE š 330mm s potiskem</t>
  </si>
  <si>
    <t>976258897</t>
  </si>
  <si>
    <t>460150253</t>
  </si>
  <si>
    <t>Hloubení zapažených i nezapažených kabelových rýh ručně včetně urovnání dna s přemístěním výkopku do vzdálenosti 3 m od okraje jámy nebo naložením na dopravní prostředek šířky 50 cm, hloubky 70 cm, v hornině třídy 3</t>
  </si>
  <si>
    <t>671234001</t>
  </si>
  <si>
    <t>"rýha pro kabel" 190</t>
  </si>
  <si>
    <t>460560253</t>
  </si>
  <si>
    <t>Zásyp kabelových rýh ručně s uložením výkopku ve vrstvách včetně zhutnění a urovnání povrchu šířky 50 cm hloubky 70 cm, v hornině třídy 3</t>
  </si>
  <si>
    <t>-629585011</t>
  </si>
  <si>
    <t>190</t>
  </si>
  <si>
    <t>58344171</t>
  </si>
  <si>
    <t>štěrkodrť frakce 0/32</t>
  </si>
  <si>
    <t>1456524855</t>
  </si>
  <si>
    <t>53,2*2</t>
  </si>
  <si>
    <t>460421012</t>
  </si>
  <si>
    <t>Kabelové lože včetně podsypu, zhutnění a urovnání povrchu z písku nebo štěrkopísku tloušťky 5 cm nad kabel zakryté cihlami, šířky lože přes 15 do 30 cm</t>
  </si>
  <si>
    <t>1561911065</t>
  </si>
  <si>
    <t>460520176</t>
  </si>
  <si>
    <t>Montáž trubek ochranných uložených volně do rýhy plastových ohebných, vnitřního průměru přes 133 do 172 mm</t>
  </si>
  <si>
    <t>-193494458</t>
  </si>
  <si>
    <t>460310105</t>
  </si>
  <si>
    <t>Zemní protlaky strojně neřízený zemní protlak ( krtek) řízené horizontální vrtání v hornině tř. 1 až 4 pro protlačení PE trub, v hloubce do 6 m vnějšího průměru vrtu přes 125 do 160 mm</t>
  </si>
  <si>
    <t>-1980069632</t>
  </si>
  <si>
    <t>"nový přechod v ul. Na Hlavní - 6,5m protlak" 6,5</t>
  </si>
  <si>
    <t>34571358</t>
  </si>
  <si>
    <t>trubka elektroinstalační ohebná dvouplášťová korugovaná (chránička) D 136/160mm, HDPE+LDPE</t>
  </si>
  <si>
    <t>1208848352</t>
  </si>
  <si>
    <t>460600021</t>
  </si>
  <si>
    <t>Přemístění (odvoz) horniny, suti a vybouraných hmot vodorovné přemístění horniny včetně složení, bez naložení a rozprostření jakékoliv třídy, na vzdálenost do 50 m</t>
  </si>
  <si>
    <t>-1868511388</t>
  </si>
  <si>
    <t>190*0,7*0,4</t>
  </si>
  <si>
    <t>460600031</t>
  </si>
  <si>
    <t>Přemístění (odvoz) horniny, suti a vybouraných hmot vodorovné přemístění horniny včetně složení, bez naložení a rozprostření jakékoliv třídy, na vzdálenost Příplatek k ceně -0023 za každých dalších i započatých 1000 m</t>
  </si>
  <si>
    <t>209730301</t>
  </si>
  <si>
    <t>53,2*24</t>
  </si>
  <si>
    <t>460620013</t>
  </si>
  <si>
    <t>Úprava terénu provizorní úprava terénu včetně odkopání drobných nerovností a zásypu prohlubní se zhutněním, v hornině třídy těžitelnosti I skupiny 3</t>
  </si>
  <si>
    <t>215016167</t>
  </si>
  <si>
    <t>190*0,4</t>
  </si>
  <si>
    <t>58-M</t>
  </si>
  <si>
    <t>Revize vyhrazených technických zařízení</t>
  </si>
  <si>
    <t>580108021</t>
  </si>
  <si>
    <t>Výchozí revize vč. protokolu</t>
  </si>
  <si>
    <t>-101668781</t>
  </si>
  <si>
    <t>HZS</t>
  </si>
  <si>
    <t>Hodinové zúčtovací sazby</t>
  </si>
  <si>
    <t>HZS2221</t>
  </si>
  <si>
    <t>Hodinové zúčtovací sazby profesí PSV provádění stavebních instalací elektrikář</t>
  </si>
  <si>
    <t>hod</t>
  </si>
  <si>
    <t>7380469</t>
  </si>
  <si>
    <t>HZS2222</t>
  </si>
  <si>
    <t>Hodinové zúčtovací sazby profesí PSV provádění stavebních instalací elektrikář odborný</t>
  </si>
  <si>
    <t>-1939730239</t>
  </si>
  <si>
    <t>HZS4211</t>
  </si>
  <si>
    <t>Hodinové zúčtovací sazby ostatních profesí revizní a kontrolní činnost revizní technik</t>
  </si>
  <si>
    <t>-1379449037</t>
  </si>
  <si>
    <t>HZS4212</t>
  </si>
  <si>
    <t>Hodinové zúčtovací sazby ostatních profesí revizní a kontrolní činnost revizní technik specialista</t>
  </si>
  <si>
    <t>1753544017</t>
  </si>
  <si>
    <t>HZS4232</t>
  </si>
  <si>
    <t>Hodinové zúčtovací sazby ostatních profesí revizní a kontrolní činnost technik odborný</t>
  </si>
  <si>
    <t>-675717509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</si>
  <si>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</si>
  <si>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</si>
  <si>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</si>
  <si>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</si>
  <si>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</si>
  <si>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</si>
  <si>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1024</t>
  </si>
  <si>
    <t>-1862513632</t>
  </si>
  <si>
    <t>012303000</t>
  </si>
  <si>
    <t>Geodetické práce po výstavbě</t>
  </si>
  <si>
    <t>599224033</t>
  </si>
  <si>
    <t>013254000</t>
  </si>
  <si>
    <t>Dokumentace skutečného provedení stavby</t>
  </si>
  <si>
    <t>-910223045</t>
  </si>
  <si>
    <t>VRN3</t>
  </si>
  <si>
    <t>Zařízení staveniště</t>
  </si>
  <si>
    <t>034303000</t>
  </si>
  <si>
    <t>Dopravní značení na staveništi</t>
  </si>
  <si>
    <t>1569181951</t>
  </si>
  <si>
    <t>VRN4</t>
  </si>
  <si>
    <t>Inženýrská činnost</t>
  </si>
  <si>
    <t>043002000</t>
  </si>
  <si>
    <t>Zkoušky a ostatní měření</t>
  </si>
  <si>
    <t>-1018648790</t>
  </si>
  <si>
    <t>049002000</t>
  </si>
  <si>
    <t>Ostatní inženýrská činnost</t>
  </si>
  <si>
    <t>-1103135435</t>
  </si>
  <si>
    <t>SO 800 - Sadové úpravy</t>
  </si>
  <si>
    <t>N00 - Nepojmenované práce</t>
  </si>
  <si>
    <t xml:space="preserve">    N01 - Nepojmenovaný díl - rozvojová péče</t>
  </si>
  <si>
    <t xml:space="preserve">      11 - Trávník parkový</t>
  </si>
  <si>
    <t xml:space="preserve">      10 - Rozvojová péče o výsadbu keřů 2 roky</t>
  </si>
  <si>
    <t xml:space="preserve">        08 - Založení záhonu trvalek 7 ks/m2</t>
  </si>
  <si>
    <t xml:space="preserve">      09 - Rozvojová péče o výsadbu keřů 2 roky</t>
  </si>
  <si>
    <t xml:space="preserve">      07 - Výsadba solitérního stromu vel. 16-18</t>
  </si>
  <si>
    <t xml:space="preserve">      06 - Rozvojová péče o výsadbu stromů 3 roky</t>
  </si>
  <si>
    <t xml:space="preserve">        05 - Založení porostu keřů 3 ks/m2</t>
  </si>
  <si>
    <t xml:space="preserve">      03 - Rozvojová péče o výsadbu keřů 2 roky</t>
  </si>
  <si>
    <t xml:space="preserve">      04 - Založení porostu keřů 5 ks/m2</t>
  </si>
  <si>
    <t xml:space="preserve">      02 - Rozvojová péče o výsadbu keřů 2 roky</t>
  </si>
  <si>
    <t xml:space="preserve">      01 - Založení porostu keřů 8 ks/m2</t>
  </si>
  <si>
    <t>111111101</t>
  </si>
  <si>
    <t>Odstranění travin a rákosu ručně travin pro jakoukoli plochu v rovině nebo ve svahu sklonu do 1:5</t>
  </si>
  <si>
    <t>101431828</t>
  </si>
  <si>
    <t>"odstranění záhonů - růže" 36</t>
  </si>
  <si>
    <t>111211101</t>
  </si>
  <si>
    <t>Odstranění křovin a stromů s odstraněním kořenů ručně průměru kmene do 100 mm jakékoliv plochy v rovině nebo ve svahu o sklonu do 1:5</t>
  </si>
  <si>
    <t>-948459718</t>
  </si>
  <si>
    <t>"odstranění keřů" 43</t>
  </si>
  <si>
    <t>112151012</t>
  </si>
  <si>
    <t>Pokácení stromu volné v celku s odřezáním kmene a s odvětvením průměru kmene přes 200 do 300 mm</t>
  </si>
  <si>
    <t>1034854576</t>
  </si>
  <si>
    <t>"kácení stromů" 9</t>
  </si>
  <si>
    <t>112151313</t>
  </si>
  <si>
    <t>Pokácení stromu postupné bez spouštění částí kmene a koruny o průměru na řezné ploše pařezu přes 300 do 400 mm</t>
  </si>
  <si>
    <t>-594077599</t>
  </si>
  <si>
    <t>"kácení stromů" 2</t>
  </si>
  <si>
    <t>112201112</t>
  </si>
  <si>
    <t>Odstranění pařezu v rovině nebo na svahu do 1:5 o průměru pařezu na řezné ploše přes 200 do 300 mm</t>
  </si>
  <si>
    <t>1565364646</t>
  </si>
  <si>
    <t>112201113</t>
  </si>
  <si>
    <t>Odstranění pařezu v rovině nebo na svahu do 1:5 o průměru pařezu na řezné ploše přes 300 do 400 mm</t>
  </si>
  <si>
    <t>1144194920</t>
  </si>
  <si>
    <t>N00</t>
  </si>
  <si>
    <t>Nepojmenované práce</t>
  </si>
  <si>
    <t>N01</t>
  </si>
  <si>
    <t>Nepojmenovaný díl - rozvojová péče</t>
  </si>
  <si>
    <t>Trávník parkový</t>
  </si>
  <si>
    <t>21521612R</t>
  </si>
  <si>
    <t>176779705</t>
  </si>
  <si>
    <t xml:space="preserve">"úprava terénu, odstranění nesourodých zbytků a odpadu, navážka ornice 15 cm, urovnání, hnojení minerálním hnojivem, uhrabíní, výsev travního semene" </t>
  </si>
  <si>
    <t>"směsí semen, zapravení semene do půdy, uválcování, zavlažení" 222</t>
  </si>
  <si>
    <t>171203111</t>
  </si>
  <si>
    <t>Uložení výkopku bez zhutnění s hrubým rozhrnutím v rovině nebo na svahu do 1:5</t>
  </si>
  <si>
    <t>-2060968872</t>
  </si>
  <si>
    <t>10364101</t>
  </si>
  <si>
    <t>zemina pro terénní úpravy -  ornice</t>
  </si>
  <si>
    <t>-1904044273</t>
  </si>
  <si>
    <t>0,15*1,8</t>
  </si>
  <si>
    <t>181101121</t>
  </si>
  <si>
    <t>Úprava pozemku s rozpojením a přehrnutím včetně urovnání v zemině tř. 1 a 2, s přemístěním na vzdálenost do 20 m</t>
  </si>
  <si>
    <t>616327844</t>
  </si>
  <si>
    <t>185802114</t>
  </si>
  <si>
    <t>Hnojení půdy nebo trávníku v rovině nebo na svahu do 1:5 umělým hnojivem s rozdělením k jednotlivým rostlinám</t>
  </si>
  <si>
    <t>33764369</t>
  </si>
  <si>
    <t>25191155</t>
  </si>
  <si>
    <t>hnojivo průmyslové</t>
  </si>
  <si>
    <t>-848519275</t>
  </si>
  <si>
    <t>185804312</t>
  </si>
  <si>
    <t>Zalití rostlin vodou plochy záhonů jednotlivě přes 20 m2</t>
  </si>
  <si>
    <t>-254086701</t>
  </si>
  <si>
    <t>0,48</t>
  </si>
  <si>
    <t>-760724850</t>
  </si>
  <si>
    <t>-615364357</t>
  </si>
  <si>
    <t>1*0,015 'Přepočtené koeficientem množství</t>
  </si>
  <si>
    <t>Rozvojová péče o výsadbu keřů 2 roky</t>
  </si>
  <si>
    <t>22152113R.1</t>
  </si>
  <si>
    <t>-238149837</t>
  </si>
  <si>
    <t>"rozvojová péče o výsadbu keřů 2 roky" 244</t>
  </si>
  <si>
    <t>"v prvním roce: hnízdové odplevelení 20% plochy 2x, zálivka 12x</t>
  </si>
  <si>
    <t>184802611</t>
  </si>
  <si>
    <t>Chemické odplevelení po založení kultury v rovině nebo na svahu do 1:5 postřikem na široko</t>
  </si>
  <si>
    <t>-1836523207</t>
  </si>
  <si>
    <t>0,4</t>
  </si>
  <si>
    <t>151918209</t>
  </si>
  <si>
    <t>0,24</t>
  </si>
  <si>
    <t>08</t>
  </si>
  <si>
    <t>Založení záhonu trvalek 7 ks/m2</t>
  </si>
  <si>
    <t>22151215R</t>
  </si>
  <si>
    <t>275726563</t>
  </si>
  <si>
    <t>"úprava terénu, odstranění nesourodých zbytků a odpadu, navážka ornice 15cm, urovnání povrchu, vyhloubení 3l (0,003m3) jamky, výměna půdy 50%" 244</t>
  </si>
  <si>
    <t>"výsadba trvalek K9/1l kontejner 7ks/m2 se zásobním hnojení s dlouhodobou účinností 10g/ks (ref. Silvamix), mulčování borkou nebo štěpkou v tl. 5cm"</t>
  </si>
  <si>
    <t>"v případě výsadby směsí taxonů, realizovat vždy stejnorodé pološky cca 0,5-4 m2"</t>
  </si>
  <si>
    <t>293071407</t>
  </si>
  <si>
    <t>183211322</t>
  </si>
  <si>
    <t>Výsadba květin do připravené půdy se zalitím do připravené půdy, se zalitím květin hrnkovaných o průměru květináče přes 80 do 120 mm</t>
  </si>
  <si>
    <t>-1154185593</t>
  </si>
  <si>
    <t>0265201R</t>
  </si>
  <si>
    <t>trvalky 0,5-1l kontejner</t>
  </si>
  <si>
    <t>-798558368</t>
  </si>
  <si>
    <t>"dodání trvalek 0,5-1l kontejner" 7</t>
  </si>
  <si>
    <t>637379076</t>
  </si>
  <si>
    <t>-259098493</t>
  </si>
  <si>
    <t>183111112</t>
  </si>
  <si>
    <t>Hloubení jamek pro vysazování rostlin v zemině tř.1 až 4 bez výměny půdy v rovině nebo na svahu do 1:5, objemu přes 0,002 do 0,005 m3</t>
  </si>
  <si>
    <t>-1594009290</t>
  </si>
  <si>
    <t>184911421</t>
  </si>
  <si>
    <t>Mulčování vysazených rostlin mulčovací kůrou, tl. do 100 mm v rovině nebo na svahu do 1:5</t>
  </si>
  <si>
    <t>91336647</t>
  </si>
  <si>
    <t>10391100</t>
  </si>
  <si>
    <t>kůra mulčovací VL</t>
  </si>
  <si>
    <t>-2064160619</t>
  </si>
  <si>
    <t>0,1*0,103 'Přepočtené koeficientem množství</t>
  </si>
  <si>
    <t>-2144342915</t>
  </si>
  <si>
    <t>1114631275</t>
  </si>
  <si>
    <t>09</t>
  </si>
  <si>
    <t>-633222210</t>
  </si>
  <si>
    <t>"rozvojová péče o výsadbu keřů 2 roky" 12</t>
  </si>
  <si>
    <t>"v druhém roce: hnízdové odplevelení 20% plochy 1x, zálivka 12x</t>
  </si>
  <si>
    <t>895221132</t>
  </si>
  <si>
    <t>0,6</t>
  </si>
  <si>
    <t>-477292002</t>
  </si>
  <si>
    <t>07</t>
  </si>
  <si>
    <t>Výsadba solitérního stromu vel. 16-18</t>
  </si>
  <si>
    <t>1124764R</t>
  </si>
  <si>
    <t>1954735252</t>
  </si>
  <si>
    <t>"výsadba do jam min 0 - školkařské výpěstky vel. 16-18, stromy s balem, výměna půdy 50%, závlahová sonda délky min 120cm, tříbodové kotvení" 11</t>
  </si>
  <si>
    <t>"(kůly min 2m délky, příčky 50cm, úvazky podložení jutou), ochrana kmene rákosovou rohoží výšky min 150cm"</t>
  </si>
  <si>
    <t>"zásobení hnojení s dlouhodobou účinností, zahrnutí 50g/strom (ref. Silvamix), vytvoření stromové mísy, zálivka, mulč"</t>
  </si>
  <si>
    <t>183101215</t>
  </si>
  <si>
    <t>Hloubení jamek pro vysazování rostlin v zemině tř.1 až 4 s výměnou půdy z 50% v rovině nebo na svahu do 1:5, objemu přes 0,125 do 0,40 m3</t>
  </si>
  <si>
    <t>-1386868746</t>
  </si>
  <si>
    <t>1901422754</t>
  </si>
  <si>
    <t>"dodání ornice 0,2m3/strom" 0,2*1,8</t>
  </si>
  <si>
    <t>0,36*0,2 'Přepočtené koeficientem množství</t>
  </si>
  <si>
    <t>184102114</t>
  </si>
  <si>
    <t>Výsadba dřeviny s balem do předem vyhloubené jamky se zalitím v rovině nebo na svahu do 1:5, při průměru balu přes 400 do 500 mm</t>
  </si>
  <si>
    <t>-1961182792</t>
  </si>
  <si>
    <t>0264044R</t>
  </si>
  <si>
    <t>dodání stromu - školkařské výpěstky s balem vel. 16-18</t>
  </si>
  <si>
    <t>1315149580</t>
  </si>
  <si>
    <t>184215133</t>
  </si>
  <si>
    <t>Ukotvení dřeviny kůly třemi kůly, délky přes 2 do 3 m</t>
  </si>
  <si>
    <t>-86101432</t>
  </si>
  <si>
    <t>60591257</t>
  </si>
  <si>
    <t>kůl vyvazovací dřevěný impregnovaný D 8cm dl 3m</t>
  </si>
  <si>
    <t>1310643947</t>
  </si>
  <si>
    <t>184215412</t>
  </si>
  <si>
    <t>Zhotovení závlahové mísy u solitérních dřevin v rovině nebo na svahu do 1:5, o průměru mísy přes 0,5 do 1 m</t>
  </si>
  <si>
    <t>2023084103</t>
  </si>
  <si>
    <t>"instalace závlahové sondy 80mm" 1</t>
  </si>
  <si>
    <t>58331200</t>
  </si>
  <si>
    <t>štěrkopísek netříděný zásypový</t>
  </si>
  <si>
    <t>276589172</t>
  </si>
  <si>
    <t>1*2</t>
  </si>
  <si>
    <t>2*0,002 'Přepočtené koeficientem množství</t>
  </si>
  <si>
    <t>184215413</t>
  </si>
  <si>
    <t>Zhotovení závlahové mísy u solitérních dřevin v rovině nebo na svahu do 1:5, o průměru mísy přes 1 m</t>
  </si>
  <si>
    <t>-2070312818</t>
  </si>
  <si>
    <t>-221397960</t>
  </si>
  <si>
    <t>1*0,005 'Přepočtené koeficientem množství</t>
  </si>
  <si>
    <t>184501141</t>
  </si>
  <si>
    <t>Zhotovení obalu kmene z rákosové nebo kokosové rohože v rovině nebo na svahu do 1:5</t>
  </si>
  <si>
    <t>-621758276</t>
  </si>
  <si>
    <t>61894010</t>
  </si>
  <si>
    <t>síť kokosová (400 g/m2) 2x50m</t>
  </si>
  <si>
    <t>-837027530</t>
  </si>
  <si>
    <t>184801121</t>
  </si>
  <si>
    <t>Ošetření vysazených dřevin solitérních v rovině nebo na svahu do 1:5</t>
  </si>
  <si>
    <t>-391800318</t>
  </si>
  <si>
    <t>-128349226</t>
  </si>
  <si>
    <t>13469351</t>
  </si>
  <si>
    <t>-1233655212</t>
  </si>
  <si>
    <t>-2003792702</t>
  </si>
  <si>
    <t>06</t>
  </si>
  <si>
    <t>Rozvojová péče o výsadbu stromů 3 roky</t>
  </si>
  <si>
    <t>22152112R</t>
  </si>
  <si>
    <t>-246357577</t>
  </si>
  <si>
    <t>"v prvním roce: odplevelení stromové mísy 1x, zavlažování 16x (50l), oprava poškozených úvazků a bandážování kmene" 11*3</t>
  </si>
  <si>
    <t>"v druhém roce: zálivka 12x (50l)</t>
  </si>
  <si>
    <t>"ve třetím roce: zálivka 6x (50l), odstranění opěr a bandážování kmene"</t>
  </si>
  <si>
    <t>184215173</t>
  </si>
  <si>
    <t>Odstranění ukotvení dřeviny kůly třemi kůly, délky přes 2 do 3 m</t>
  </si>
  <si>
    <t>1447591147</t>
  </si>
  <si>
    <t>184501181</t>
  </si>
  <si>
    <t>Odstranění obalu kmene z rákosové nebo kokosové rohože v rovině nebo na svahu do 1:5</t>
  </si>
  <si>
    <t>258305350</t>
  </si>
  <si>
    <t>184802613</t>
  </si>
  <si>
    <t>Chemické odplevelení po založení kultury v rovině nebo na svahu do 1:5 postřikem hnízdově</t>
  </si>
  <si>
    <t>729769228</t>
  </si>
  <si>
    <t>184911111</t>
  </si>
  <si>
    <t>Znovuuvázání dřeviny jedním úvazkem ke stávajícímu kůlu</t>
  </si>
  <si>
    <t>-807426470</t>
  </si>
  <si>
    <t>185804311</t>
  </si>
  <si>
    <t>Zalití rostlin vodou plochy záhonů jednotlivě do 20 m2</t>
  </si>
  <si>
    <t>-1133112042</t>
  </si>
  <si>
    <t>05</t>
  </si>
  <si>
    <t>Založení porostu keřů 3 ks/m2</t>
  </si>
  <si>
    <t>22152113R</t>
  </si>
  <si>
    <t>1473833817</t>
  </si>
  <si>
    <t>P</t>
  </si>
  <si>
    <t>Poznámka k položce:_x000D_
úprava terénu, odstranění nesourodých zbytků a odpadu, navážka ornice 15cm, urovnání, vyhloubení 5l (0,005m3) jamek, výměna půdy 50%, výsadba keřů 1-2l kontejner s dlouhodobou účinností 3ks/m2, zásobní hnojení s dlouhodobou účinností, zahrnutí 10 g/keř (ref. Silvamix), mulčování borkou či štěpkou 10cm</t>
  </si>
  <si>
    <t>"založení porostu keřů 3 ks/m2" 16</t>
  </si>
  <si>
    <t>"úprava terénu, odstranění nesourodých zbytků a odpadu, navážka ornice 15cm, urovnání, vyhloubení 5l (0,005m3) jamek, výměna půdy 50%, výsadba keřů"</t>
  </si>
  <si>
    <t>""1-2l kontejner s dlouhodobou účinností 3 ks/m2, zásobní hnojení s dlouhodobou účinností, zahrnutí 10g/keř (ter. Silvamix), mulčování borkou"</t>
  </si>
  <si>
    <t>"či štěpkou 10cm"</t>
  </si>
  <si>
    <t>-127084786</t>
  </si>
  <si>
    <t>-1422246454</t>
  </si>
  <si>
    <t>-1776717098</t>
  </si>
  <si>
    <t>-1084814072</t>
  </si>
  <si>
    <t>184102111</t>
  </si>
  <si>
    <t>Výsadba dřeviny s balem do předem vyhloubené jamky se zalitím v rovině nebo na svahu do 1:5, při průměru balu přes 100 do 200 mm</t>
  </si>
  <si>
    <t>1653946488</t>
  </si>
  <si>
    <t>0265044R</t>
  </si>
  <si>
    <t>dodání keřů 1-2l kontejner</t>
  </si>
  <si>
    <t>1997853136</t>
  </si>
  <si>
    <t>-734488600</t>
  </si>
  <si>
    <t>436279255</t>
  </si>
  <si>
    <t>996849403</t>
  </si>
  <si>
    <t>481316092</t>
  </si>
  <si>
    <t>03</t>
  </si>
  <si>
    <t>690583107</t>
  </si>
  <si>
    <t>"rozvojová péče o výsadbu keřů 2 roky" 16</t>
  </si>
  <si>
    <t>1835654067</t>
  </si>
  <si>
    <t>-286779582</t>
  </si>
  <si>
    <t>04</t>
  </si>
  <si>
    <t>Založení porostu keřů 5 ks/m2</t>
  </si>
  <si>
    <t>22152114R</t>
  </si>
  <si>
    <t>Založení porostů keřů 5 ks/m2</t>
  </si>
  <si>
    <t>487590326</t>
  </si>
  <si>
    <t>"založení porostu keřů 5 ks/m2" 16</t>
  </si>
  <si>
    <t>"1-2l kontejner s dlouhodobou účinností 5 ks/m2, zásobní hnojení a dlouhodobou účinností, zahrnutí 10 g/keř (ref. Silvamix), molčování borkou či štěpk</t>
  </si>
  <si>
    <t>898392422</t>
  </si>
  <si>
    <t>794148724</t>
  </si>
  <si>
    <t>1744158518</t>
  </si>
  <si>
    <t>1995959982</t>
  </si>
  <si>
    <t>-612162183</t>
  </si>
  <si>
    <t>0265202R</t>
  </si>
  <si>
    <t>-864512958</t>
  </si>
  <si>
    <t>2057152924</t>
  </si>
  <si>
    <t>-179887400</t>
  </si>
  <si>
    <t>1728870612</t>
  </si>
  <si>
    <t>0,005</t>
  </si>
  <si>
    <t>-952729675</t>
  </si>
  <si>
    <t>"dlouhodobě působící hnojivo ref. Silvamix" 0,05</t>
  </si>
  <si>
    <t>02</t>
  </si>
  <si>
    <t>22152113R.2</t>
  </si>
  <si>
    <t>1506477457</t>
  </si>
  <si>
    <t>1303504390</t>
  </si>
  <si>
    <t>1052715681</t>
  </si>
  <si>
    <t>01</t>
  </si>
  <si>
    <t>Založení porostu keřů 8 ks/m2</t>
  </si>
  <si>
    <t>22152115R</t>
  </si>
  <si>
    <t>Založení porostů keřů 8 ks/m2</t>
  </si>
  <si>
    <t>-980554988</t>
  </si>
  <si>
    <t>"založení porostu keřů 8 ks/m2" 12</t>
  </si>
  <si>
    <t>"1-2l kontejner s dlouhodobou účinností 8 ks/m2, zásobní hnojení a dlouhodobou účinností, zahrnutí 10 g/keř (ref. Silvamix), molčování borkou či štěpk</t>
  </si>
  <si>
    <t>-618711225</t>
  </si>
  <si>
    <t>1081869358</t>
  </si>
  <si>
    <t>2078932437</t>
  </si>
  <si>
    <t>-2129619862</t>
  </si>
  <si>
    <t>-567757468</t>
  </si>
  <si>
    <t>02650381</t>
  </si>
  <si>
    <t>dodání kečů 1-2l kontejner</t>
  </si>
  <si>
    <t>-299195374</t>
  </si>
  <si>
    <t>-2096823019</t>
  </si>
  <si>
    <t>-1471453003</t>
  </si>
  <si>
    <t>1194981588</t>
  </si>
  <si>
    <t>1454208899</t>
  </si>
  <si>
    <t>SO 801 - Mobiliář</t>
  </si>
  <si>
    <t>93610421R</t>
  </si>
  <si>
    <t xml:space="preserve">Dodávka a montáž odpadkového koše </t>
  </si>
  <si>
    <t>919704669</t>
  </si>
  <si>
    <t xml:space="preserve">"odpadkový koš - žárově zinkovaná ocelová konstrukce ošetřená práškovou vypalovací barvou, dvířka nerez nebo masivní dřevo - viz. PD" 2 </t>
  </si>
  <si>
    <t>-978453668</t>
  </si>
  <si>
    <t>"lavička" 2</t>
  </si>
  <si>
    <t>74910100</t>
  </si>
  <si>
    <t xml:space="preserve"> parková lavička </t>
  </si>
  <si>
    <t>1080243169</t>
  </si>
  <si>
    <t>"parková lavička viz PD" 2</t>
  </si>
  <si>
    <t>93612411R</t>
  </si>
  <si>
    <t>Montáž lavičky chytré</t>
  </si>
  <si>
    <t>1895315498</t>
  </si>
  <si>
    <t>"lavička chytrá, fotovoltaický systém viz. PD" 2</t>
  </si>
  <si>
    <t>74910103</t>
  </si>
  <si>
    <t>lavička Chytrá - fotovoltaický systém</t>
  </si>
  <si>
    <t>1839063757</t>
  </si>
  <si>
    <t>"chytrý lavička - viz. PD" 2</t>
  </si>
  <si>
    <t>93617431R</t>
  </si>
  <si>
    <t xml:space="preserve">Dodávka a montáž stojanu na kola </t>
  </si>
  <si>
    <t>-2125215661</t>
  </si>
  <si>
    <t>"stojan na kola - žárově zinkovaná ocelová konstrukce ošetřená práškovou vypalovací barvou - vzor RUBIG, viz. PD" 3</t>
  </si>
  <si>
    <t>96717441R</t>
  </si>
  <si>
    <t>Rekonstrukce stávající pumpy</t>
  </si>
  <si>
    <t>-1471205949</t>
  </si>
  <si>
    <t>"rekonstrukce stávající pumpy ( skruž + deska + obložení kam. + nátěr pumpy)" 1</t>
  </si>
  <si>
    <t>99813031R</t>
  </si>
  <si>
    <t>Dodávka a montáž přístřešku MHD bez bočnic, bet. základ</t>
  </si>
  <si>
    <t>696978944</t>
  </si>
  <si>
    <t>"přístřešek MHD - vzor Siteo viz PD" 2</t>
  </si>
  <si>
    <t>99814012R</t>
  </si>
  <si>
    <t>Dodávka a montáž kontejneru na strom</t>
  </si>
  <si>
    <t>-935434173</t>
  </si>
  <si>
    <t>"kontejner na strom" 1</t>
  </si>
  <si>
    <t>99815013R</t>
  </si>
  <si>
    <t>Dodávka a montáž informačního zastávkového panelu</t>
  </si>
  <si>
    <t>1838187179</t>
  </si>
  <si>
    <t>"informační zastávkový panel - bude přenášet informace z jízdního řádu, bude připojen na silnoproud 230V AC - viz.PD" 2</t>
  </si>
  <si>
    <t>99816012R</t>
  </si>
  <si>
    <t>Dodávka a montáž informačního pylonu</t>
  </si>
  <si>
    <t>31171140</t>
  </si>
  <si>
    <t>"informační pylon s LED obrazovkou, USB nabíjením mobilních zařízení a připojení na internet pomocí Wi-Fi sítě, připojení na silnoproud 230V AC" 2</t>
  </si>
  <si>
    <t>998231411</t>
  </si>
  <si>
    <t>Přesun hmot pro sadovnické a krajinářské úpravy - ručně bez užití mechanizace vodorovná dopravní vzdálenost do 100 m</t>
  </si>
  <si>
    <t>1263109780</t>
  </si>
  <si>
    <t>SO 900 - Ostatní náklady - ON</t>
  </si>
  <si>
    <t xml:space="preserve">    VRN7 - Provozní vlivy</t>
  </si>
  <si>
    <t xml:space="preserve">    VRN9 - Ostatní náklady</t>
  </si>
  <si>
    <t>011434000</t>
  </si>
  <si>
    <t>Měření (monitoring) hlukové hladiny</t>
  </si>
  <si>
    <t>-1244130200</t>
  </si>
  <si>
    <t>"měření hluku před i po realizaci stavby" 1</t>
  </si>
  <si>
    <t>140014542</t>
  </si>
  <si>
    <t>"vytýčení inženýrských sítí" 1</t>
  </si>
  <si>
    <t>012203000</t>
  </si>
  <si>
    <t>Geodetické práce při provádění stavby</t>
  </si>
  <si>
    <t>-2115659899</t>
  </si>
  <si>
    <t>425356572</t>
  </si>
  <si>
    <t>013244000</t>
  </si>
  <si>
    <t>Dokumentace pro provádění stavby - dopracování</t>
  </si>
  <si>
    <t>1384415035</t>
  </si>
  <si>
    <t>1693776163</t>
  </si>
  <si>
    <t>013274000</t>
  </si>
  <si>
    <t>Pasportizace objektu před započetím prací</t>
  </si>
  <si>
    <t>-1446361794</t>
  </si>
  <si>
    <t>013284000</t>
  </si>
  <si>
    <t>Pasportizace objektu po provedení prací</t>
  </si>
  <si>
    <t>559611670</t>
  </si>
  <si>
    <t>034503000</t>
  </si>
  <si>
    <t>Informační tabule na staveništi</t>
  </si>
  <si>
    <t>821066718</t>
  </si>
  <si>
    <t>043154000</t>
  </si>
  <si>
    <t>Zkoušky hutnicí</t>
  </si>
  <si>
    <t>1011552790</t>
  </si>
  <si>
    <t>045002000</t>
  </si>
  <si>
    <t>Kompletační a koordinační činnost</t>
  </si>
  <si>
    <t>1988793652</t>
  </si>
  <si>
    <t>VRN7</t>
  </si>
  <si>
    <t>Provozní vlivy</t>
  </si>
  <si>
    <t>072103022</t>
  </si>
  <si>
    <t>Projednání DIO a zajištění DIR, vč. aktualizace projektu DIO</t>
  </si>
  <si>
    <t>-838679819</t>
  </si>
  <si>
    <t>07210302R</t>
  </si>
  <si>
    <t>Realizace DIO (náklady DIO vč. drobných stavebních úprav, montáž + demontáž provizorního DZ a zařízení)</t>
  </si>
  <si>
    <t>959640751</t>
  </si>
  <si>
    <t>"provizorní zastávky ze dřeva IJ4a + IJ4c" 1</t>
  </si>
  <si>
    <t>VRN9</t>
  </si>
  <si>
    <t>Ostatní náklady</t>
  </si>
  <si>
    <t>091003000</t>
  </si>
  <si>
    <t xml:space="preserve">Ostatní náklady bez rozlišení </t>
  </si>
  <si>
    <t>-2056779280</t>
  </si>
  <si>
    <t>"elektro revize na zařízení VO" 1</t>
  </si>
  <si>
    <t>SO 901 - Vedlejší rozpočtové náklady - VRN</t>
  </si>
  <si>
    <t xml:space="preserve">    VRN6 - Územní vlivy</t>
  </si>
  <si>
    <t>030001000</t>
  </si>
  <si>
    <t>-1721818457</t>
  </si>
  <si>
    <t>VRN6</t>
  </si>
  <si>
    <t>Územní vlivy</t>
  </si>
  <si>
    <t>060001000</t>
  </si>
  <si>
    <t>2029908661</t>
  </si>
  <si>
    <t>070001000</t>
  </si>
  <si>
    <t>-1295285671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</si>
  <si>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</si>
  <si>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</si>
  <si>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</si>
  <si>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</si>
  <si>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charset val="238"/>
      </rPr>
      <t xml:space="preserve">Rekapitulace stavby </t>
    </r>
    <r>
      <rPr>
        <sz val="8"/>
        <rFont val="Arial CE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</si>
  <si>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charset val="238"/>
      </rPr>
      <t>Rekapitulace stavby</t>
    </r>
    <r>
      <rPr>
        <sz val="8"/>
        <rFont val="Arial CE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</si>
  <si>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</si>
  <si>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</si>
  <si>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charset val="238"/>
      </rPr>
      <t>Rekapitulace objektů stavby a soupisů prací</t>
    </r>
    <r>
      <rPr>
        <sz val="8"/>
        <rFont val="Arial CE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</si>
  <si>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</si>
  <si>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</si>
  <si>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</si>
  <si>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</si>
  <si>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</si>
  <si>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</si>
  <si>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</si>
  <si>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</si>
  <si>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</si>
  <si>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</si>
  <si>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</si>
  <si>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</si>
  <si>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</si>
  <si>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</si>
  <si>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</si>
  <si>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charset val="238"/>
      </rPr>
      <t>Krycí list soupisu</t>
    </r>
    <r>
      <rPr>
        <sz val="8"/>
        <rFont val="Arial CE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</si>
  <si>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</si>
  <si>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charset val="238"/>
      </rPr>
      <t>Rekapitulace členění soupisu prací</t>
    </r>
    <r>
      <rPr>
        <sz val="8"/>
        <rFont val="Arial CE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</si>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</sst>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i/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7" fillId="0" borderId="0" applyNumberFormat="0" applyFill="0" applyBorder="0" applyAlignment="0" applyProtection="0"/>
  </cellStyleXfs>
  <cellXfs count="39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/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15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166" fontId="29" fillId="0" borderId="21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2" fillId="0" borderId="13" xfId="0" applyNumberFormat="1" applyFont="1" applyBorder="1" applyAlignment="1" applyProtection="1"/>
    <xf numFmtId="166" fontId="32" fillId="0" borderId="14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35" fillId="0" borderId="23" xfId="0" applyFont="1" applyBorder="1" applyAlignment="1" applyProtection="1">
      <alignment horizontal="center" vertical="center"/>
    </xf>
    <xf numFmtId="49" fontId="35" fillId="0" borderId="23" xfId="0" applyNumberFormat="1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center" vertical="center" wrapText="1"/>
    </xf>
    <xf numFmtId="167" fontId="35" fillId="0" borderId="23" xfId="0" applyNumberFormat="1" applyFont="1" applyBorder="1" applyAlignment="1" applyProtection="1">
      <alignment vertical="center"/>
    </xf>
    <xf numFmtId="4" fontId="35" fillId="2" borderId="23" xfId="0" applyNumberFormat="1" applyFont="1" applyFill="1" applyBorder="1" applyAlignment="1" applyProtection="1">
      <alignment vertical="center"/>
      <protection locked="0"/>
    </xf>
    <xf numFmtId="4" fontId="35" fillId="0" borderId="23" xfId="0" applyNumberFormat="1" applyFont="1" applyBorder="1" applyAlignment="1" applyProtection="1">
      <alignment vertical="center"/>
    </xf>
    <xf numFmtId="0" fontId="36" fillId="0" borderId="4" xfId="0" applyFont="1" applyBorder="1" applyAlignment="1">
      <alignment vertical="center"/>
    </xf>
    <xf numFmtId="0" fontId="35" fillId="2" borderId="15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23" fillId="2" borderId="20" xfId="0" applyFont="1" applyFill="1" applyBorder="1" applyAlignment="1" applyProtection="1">
      <alignment horizontal="left" vertical="center"/>
      <protection locked="0"/>
    </xf>
    <xf numFmtId="0" fontId="23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166" fontId="23" fillId="0" borderId="22" xfId="0" applyNumberFormat="1" applyFont="1" applyBorder="1" applyAlignment="1" applyProtection="1">
      <alignment vertical="center"/>
    </xf>
    <xf numFmtId="0" fontId="12" fillId="0" borderId="4" xfId="0" applyFont="1" applyBorder="1" applyAlignment="1" applyProtection="1"/>
    <xf numFmtId="0" fontId="12" fillId="0" borderId="0" xfId="0" applyFont="1" applyAlignment="1" applyProtection="1"/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protection locked="0"/>
    </xf>
    <xf numFmtId="4" fontId="12" fillId="0" borderId="0" xfId="0" applyNumberFormat="1" applyFont="1" applyAlignment="1" applyProtection="1"/>
    <xf numFmtId="0" fontId="12" fillId="0" borderId="4" xfId="0" applyFont="1" applyBorder="1" applyAlignment="1"/>
    <xf numFmtId="0" fontId="12" fillId="0" borderId="15" xfId="0" applyFont="1" applyBorder="1" applyAlignment="1" applyProtection="1"/>
    <xf numFmtId="0" fontId="12" fillId="0" borderId="0" xfId="0" applyFont="1" applyBorder="1" applyAlignment="1" applyProtection="1"/>
    <xf numFmtId="166" fontId="12" fillId="0" borderId="0" xfId="0" applyNumberFormat="1" applyFont="1" applyBorder="1" applyAlignment="1" applyProtection="1"/>
    <xf numFmtId="166" fontId="12" fillId="0" borderId="16" xfId="0" applyNumberFormat="1" applyFont="1" applyBorder="1" applyAlignment="1" applyProtection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 vertical="center"/>
    </xf>
    <xf numFmtId="0" fontId="37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9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7" xfId="0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2" fillId="0" borderId="27" xfId="0" applyFont="1" applyBorder="1" applyAlignment="1">
      <alignment vertical="center" wrapText="1"/>
    </xf>
    <xf numFmtId="0" fontId="41" fillId="0" borderId="1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vertical="center"/>
    </xf>
    <xf numFmtId="49" fontId="41" fillId="0" borderId="1" xfId="0" applyNumberFormat="1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8" fillId="0" borderId="31" xfId="0" applyFont="1" applyBorder="1" applyAlignment="1">
      <alignment vertical="center" wrapText="1"/>
    </xf>
    <xf numFmtId="0" fontId="38" fillId="0" borderId="1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1" fillId="0" borderId="1" xfId="0" applyFont="1" applyFill="1" applyBorder="1" applyAlignment="1">
      <alignment horizontal="left" vertical="center"/>
    </xf>
    <xf numFmtId="0" fontId="41" fillId="0" borderId="1" xfId="0" applyFont="1" applyFill="1" applyBorder="1" applyAlignment="1">
      <alignment horizontal="center" vertical="center"/>
    </xf>
    <xf numFmtId="0" fontId="38" fillId="0" borderId="3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8" fillId="0" borderId="3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top"/>
    </xf>
    <xf numFmtId="0" fontId="41" fillId="0" borderId="1" xfId="0" applyFont="1" applyBorder="1" applyAlignment="1">
      <alignment horizontal="center" vertical="top"/>
    </xf>
    <xf numFmtId="0" fontId="42" fillId="0" borderId="30" xfId="0" applyFont="1" applyBorder="1" applyAlignment="1">
      <alignment horizontal="left" vertical="center"/>
    </xf>
    <xf numFmtId="0" fontId="42" fillId="0" borderId="31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0" fillId="0" borderId="1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41" fillId="0" borderId="1" xfId="0" applyFont="1" applyBorder="1" applyAlignment="1">
      <alignment vertical="top"/>
    </xf>
    <xf numFmtId="49" fontId="41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4" fillId="0" borderId="29" xfId="0" applyFont="1" applyBorder="1" applyAlignment="1"/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1" xfId="0" applyFont="1" applyBorder="1" applyAlignment="1">
      <alignment vertical="top"/>
    </xf>
    <xf numFmtId="0" fontId="0" fillId="0" borderId="0" xfId="0"/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8" fillId="0" borderId="6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8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center"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left" wrapText="1"/>
    </xf>
    <xf numFmtId="0" fontId="39" fillId="0" borderId="1" xfId="0" applyFont="1" applyBorder="1" applyAlignment="1">
      <alignment horizontal="center" vertical="center"/>
    </xf>
    <xf numFmtId="49" fontId="41" fillId="0" borderId="1" xfId="0" applyNumberFormat="1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top"/>
    </xf>
    <xf numFmtId="0" fontId="41" fillId="0" borderId="1" xfId="0" applyFont="1" applyBorder="1" applyAlignment="1">
      <alignment horizontal="left" vertical="center"/>
    </xf>
    <xf numFmtId="0" fontId="40" fillId="0" borderId="29" xfId="0" applyFont="1" applyBorder="1" applyAlignment="1">
      <alignment horizontal="left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3"/>
  <sheetViews>
    <sheetView showGridLines="0" tabSelected="1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1:74" s="1" customFormat="1" ht="36.950000000000003" customHeight="1"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S2" s="19" t="s">
        <v>6</v>
      </c>
      <c r="BT2" s="19" t="s">
        <v>7</v>
      </c>
    </row>
    <row r="3" spans="1:74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1:74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1:74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51" t="s">
        <v>14</v>
      </c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24"/>
      <c r="AQ5" s="24"/>
      <c r="AR5" s="22"/>
      <c r="BE5" s="348" t="s">
        <v>15</v>
      </c>
      <c r="BS5" s="19" t="s">
        <v>6</v>
      </c>
    </row>
    <row r="6" spans="1:74" s="1" customFormat="1" ht="36.950000000000003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53" t="s">
        <v>17</v>
      </c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2"/>
      <c r="AE6" s="352"/>
      <c r="AF6" s="352"/>
      <c r="AG6" s="352"/>
      <c r="AH6" s="352"/>
      <c r="AI6" s="352"/>
      <c r="AJ6" s="352"/>
      <c r="AK6" s="352"/>
      <c r="AL6" s="352"/>
      <c r="AM6" s="352"/>
      <c r="AN6" s="352"/>
      <c r="AO6" s="352"/>
      <c r="AP6" s="24"/>
      <c r="AQ6" s="24"/>
      <c r="AR6" s="22"/>
      <c r="BE6" s="349"/>
      <c r="BS6" s="19" t="s">
        <v>6</v>
      </c>
    </row>
    <row r="7" spans="1:74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19</v>
      </c>
      <c r="AO7" s="24"/>
      <c r="AP7" s="24"/>
      <c r="AQ7" s="24"/>
      <c r="AR7" s="22"/>
      <c r="BE7" s="349"/>
      <c r="BS7" s="19" t="s">
        <v>6</v>
      </c>
    </row>
    <row r="8" spans="1:74" s="1" customFormat="1" ht="12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32" t="s">
        <v>24</v>
      </c>
      <c r="AO8" s="24"/>
      <c r="AP8" s="24"/>
      <c r="AQ8" s="24"/>
      <c r="AR8" s="22"/>
      <c r="BE8" s="349"/>
      <c r="BS8" s="19" t="s">
        <v>6</v>
      </c>
    </row>
    <row r="9" spans="1:74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49"/>
      <c r="BS9" s="19" t="s">
        <v>6</v>
      </c>
    </row>
    <row r="10" spans="1:74" s="1" customFormat="1" ht="12" customHeight="1">
      <c r="B10" s="23"/>
      <c r="C10" s="24"/>
      <c r="D10" s="31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26</v>
      </c>
      <c r="AL10" s="24"/>
      <c r="AM10" s="24"/>
      <c r="AN10" s="29" t="s">
        <v>27</v>
      </c>
      <c r="AO10" s="24"/>
      <c r="AP10" s="24"/>
      <c r="AQ10" s="24"/>
      <c r="AR10" s="22"/>
      <c r="BE10" s="349"/>
      <c r="BS10" s="19" t="s">
        <v>6</v>
      </c>
    </row>
    <row r="11" spans="1:74" s="1" customFormat="1" ht="18.399999999999999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29</v>
      </c>
      <c r="AL11" s="24"/>
      <c r="AM11" s="24"/>
      <c r="AN11" s="29" t="s">
        <v>30</v>
      </c>
      <c r="AO11" s="24"/>
      <c r="AP11" s="24"/>
      <c r="AQ11" s="24"/>
      <c r="AR11" s="22"/>
      <c r="BE11" s="349"/>
      <c r="BS11" s="19" t="s">
        <v>6</v>
      </c>
    </row>
    <row r="12" spans="1:74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49"/>
      <c r="BS12" s="19" t="s">
        <v>6</v>
      </c>
    </row>
    <row r="13" spans="1:74" s="1" customFormat="1" ht="12" customHeight="1">
      <c r="B13" s="23"/>
      <c r="C13" s="24"/>
      <c r="D13" s="31" t="s">
        <v>31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26</v>
      </c>
      <c r="AL13" s="24"/>
      <c r="AM13" s="24"/>
      <c r="AN13" s="33" t="s">
        <v>32</v>
      </c>
      <c r="AO13" s="24"/>
      <c r="AP13" s="24"/>
      <c r="AQ13" s="24"/>
      <c r="AR13" s="22"/>
      <c r="BE13" s="349"/>
      <c r="BS13" s="19" t="s">
        <v>6</v>
      </c>
    </row>
    <row r="14" spans="1:74" ht="12.75">
      <c r="B14" s="23"/>
      <c r="C14" s="24"/>
      <c r="D14" s="24"/>
      <c r="E14" s="354" t="s">
        <v>32</v>
      </c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355"/>
      <c r="AA14" s="355"/>
      <c r="AB14" s="355"/>
      <c r="AC14" s="355"/>
      <c r="AD14" s="355"/>
      <c r="AE14" s="355"/>
      <c r="AF14" s="355"/>
      <c r="AG14" s="355"/>
      <c r="AH14" s="355"/>
      <c r="AI14" s="355"/>
      <c r="AJ14" s="355"/>
      <c r="AK14" s="31" t="s">
        <v>29</v>
      </c>
      <c r="AL14" s="24"/>
      <c r="AM14" s="24"/>
      <c r="AN14" s="33" t="s">
        <v>32</v>
      </c>
      <c r="AO14" s="24"/>
      <c r="AP14" s="24"/>
      <c r="AQ14" s="24"/>
      <c r="AR14" s="22"/>
      <c r="BE14" s="349"/>
      <c r="BS14" s="19" t="s">
        <v>6</v>
      </c>
    </row>
    <row r="15" spans="1:74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49"/>
      <c r="BS15" s="19" t="s">
        <v>4</v>
      </c>
    </row>
    <row r="16" spans="1:74" s="1" customFormat="1" ht="12" customHeight="1">
      <c r="B16" s="23"/>
      <c r="C16" s="24"/>
      <c r="D16" s="31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49"/>
      <c r="BS16" s="19" t="s">
        <v>4</v>
      </c>
    </row>
    <row r="17" spans="1:71" s="1" customFormat="1" ht="18.399999999999999" customHeight="1">
      <c r="B17" s="23"/>
      <c r="C17" s="24"/>
      <c r="D17" s="24"/>
      <c r="E17" s="29" t="s">
        <v>34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29</v>
      </c>
      <c r="AL17" s="24"/>
      <c r="AM17" s="24"/>
      <c r="AN17" s="29" t="s">
        <v>19</v>
      </c>
      <c r="AO17" s="24"/>
      <c r="AP17" s="24"/>
      <c r="AQ17" s="24"/>
      <c r="AR17" s="22"/>
      <c r="BE17" s="349"/>
      <c r="BS17" s="19" t="s">
        <v>35</v>
      </c>
    </row>
    <row r="18" spans="1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49"/>
      <c r="BS18" s="19" t="s">
        <v>6</v>
      </c>
    </row>
    <row r="19" spans="1:71" s="1" customFormat="1" ht="12" customHeight="1">
      <c r="B19" s="23"/>
      <c r="C19" s="24"/>
      <c r="D19" s="31" t="s">
        <v>36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49"/>
      <c r="BS19" s="19" t="s">
        <v>6</v>
      </c>
    </row>
    <row r="20" spans="1:71" s="1" customFormat="1" ht="18.399999999999999" customHeight="1">
      <c r="B20" s="23"/>
      <c r="C20" s="24"/>
      <c r="D20" s="24"/>
      <c r="E20" s="29" t="s">
        <v>34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29</v>
      </c>
      <c r="AL20" s="24"/>
      <c r="AM20" s="24"/>
      <c r="AN20" s="29" t="s">
        <v>19</v>
      </c>
      <c r="AO20" s="24"/>
      <c r="AP20" s="24"/>
      <c r="AQ20" s="24"/>
      <c r="AR20" s="22"/>
      <c r="BE20" s="349"/>
      <c r="BS20" s="19" t="s">
        <v>4</v>
      </c>
    </row>
    <row r="21" spans="1:71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49"/>
    </row>
    <row r="22" spans="1:71" s="1" customFormat="1" ht="12" customHeight="1">
      <c r="B22" s="23"/>
      <c r="C22" s="24"/>
      <c r="D22" s="31" t="s">
        <v>37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49"/>
    </row>
    <row r="23" spans="1:71" s="1" customFormat="1" ht="47.25" customHeight="1">
      <c r="B23" s="23"/>
      <c r="C23" s="24"/>
      <c r="D23" s="24"/>
      <c r="E23" s="356" t="s">
        <v>38</v>
      </c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6"/>
      <c r="AB23" s="356"/>
      <c r="AC23" s="356"/>
      <c r="AD23" s="356"/>
      <c r="AE23" s="356"/>
      <c r="AF23" s="356"/>
      <c r="AG23" s="356"/>
      <c r="AH23" s="356"/>
      <c r="AI23" s="356"/>
      <c r="AJ23" s="356"/>
      <c r="AK23" s="356"/>
      <c r="AL23" s="356"/>
      <c r="AM23" s="356"/>
      <c r="AN23" s="356"/>
      <c r="AO23" s="24"/>
      <c r="AP23" s="24"/>
      <c r="AQ23" s="24"/>
      <c r="AR23" s="22"/>
      <c r="BE23" s="349"/>
    </row>
    <row r="24" spans="1:71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49"/>
    </row>
    <row r="25" spans="1:71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49"/>
    </row>
    <row r="26" spans="1:71" s="2" customFormat="1" ht="25.9" customHeight="1">
      <c r="A26" s="36"/>
      <c r="B26" s="37"/>
      <c r="C26" s="38"/>
      <c r="D26" s="39" t="s">
        <v>39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57">
        <f>ROUND(AG54,2)</f>
        <v>0</v>
      </c>
      <c r="AL26" s="358"/>
      <c r="AM26" s="358"/>
      <c r="AN26" s="358"/>
      <c r="AO26" s="358"/>
      <c r="AP26" s="38"/>
      <c r="AQ26" s="38"/>
      <c r="AR26" s="41"/>
      <c r="BE26" s="349"/>
    </row>
    <row r="27" spans="1:71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49"/>
    </row>
    <row r="28" spans="1:71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59" t="s">
        <v>40</v>
      </c>
      <c r="M28" s="359"/>
      <c r="N28" s="359"/>
      <c r="O28" s="359"/>
      <c r="P28" s="359"/>
      <c r="Q28" s="38"/>
      <c r="R28" s="38"/>
      <c r="S28" s="38"/>
      <c r="T28" s="38"/>
      <c r="U28" s="38"/>
      <c r="V28" s="38"/>
      <c r="W28" s="359" t="s">
        <v>41</v>
      </c>
      <c r="X28" s="359"/>
      <c r="Y28" s="359"/>
      <c r="Z28" s="359"/>
      <c r="AA28" s="359"/>
      <c r="AB28" s="359"/>
      <c r="AC28" s="359"/>
      <c r="AD28" s="359"/>
      <c r="AE28" s="359"/>
      <c r="AF28" s="38"/>
      <c r="AG28" s="38"/>
      <c r="AH28" s="38"/>
      <c r="AI28" s="38"/>
      <c r="AJ28" s="38"/>
      <c r="AK28" s="359" t="s">
        <v>42</v>
      </c>
      <c r="AL28" s="359"/>
      <c r="AM28" s="359"/>
      <c r="AN28" s="359"/>
      <c r="AO28" s="359"/>
      <c r="AP28" s="38"/>
      <c r="AQ28" s="38"/>
      <c r="AR28" s="41"/>
      <c r="BE28" s="349"/>
    </row>
    <row r="29" spans="1:71" s="3" customFormat="1" ht="14.45" customHeight="1">
      <c r="B29" s="42"/>
      <c r="C29" s="43"/>
      <c r="D29" s="31" t="s">
        <v>43</v>
      </c>
      <c r="E29" s="43"/>
      <c r="F29" s="31" t="s">
        <v>44</v>
      </c>
      <c r="G29" s="43"/>
      <c r="H29" s="43"/>
      <c r="I29" s="43"/>
      <c r="J29" s="43"/>
      <c r="K29" s="43"/>
      <c r="L29" s="343">
        <v>0.21</v>
      </c>
      <c r="M29" s="342"/>
      <c r="N29" s="342"/>
      <c r="O29" s="342"/>
      <c r="P29" s="342"/>
      <c r="Q29" s="43"/>
      <c r="R29" s="43"/>
      <c r="S29" s="43"/>
      <c r="T29" s="43"/>
      <c r="U29" s="43"/>
      <c r="V29" s="43"/>
      <c r="W29" s="341">
        <f>ROUND(AZ54, 2)</f>
        <v>0</v>
      </c>
      <c r="X29" s="342"/>
      <c r="Y29" s="342"/>
      <c r="Z29" s="342"/>
      <c r="AA29" s="342"/>
      <c r="AB29" s="342"/>
      <c r="AC29" s="342"/>
      <c r="AD29" s="342"/>
      <c r="AE29" s="342"/>
      <c r="AF29" s="43"/>
      <c r="AG29" s="43"/>
      <c r="AH29" s="43"/>
      <c r="AI29" s="43"/>
      <c r="AJ29" s="43"/>
      <c r="AK29" s="341">
        <f>ROUND(AV54, 2)</f>
        <v>0</v>
      </c>
      <c r="AL29" s="342"/>
      <c r="AM29" s="342"/>
      <c r="AN29" s="342"/>
      <c r="AO29" s="342"/>
      <c r="AP29" s="43"/>
      <c r="AQ29" s="43"/>
      <c r="AR29" s="44"/>
      <c r="BE29" s="350"/>
    </row>
    <row r="30" spans="1:71" s="3" customFormat="1" ht="14.45" customHeight="1">
      <c r="B30" s="42"/>
      <c r="C30" s="43"/>
      <c r="D30" s="43"/>
      <c r="E30" s="43"/>
      <c r="F30" s="31" t="s">
        <v>45</v>
      </c>
      <c r="G30" s="43"/>
      <c r="H30" s="43"/>
      <c r="I30" s="43"/>
      <c r="J30" s="43"/>
      <c r="K30" s="43"/>
      <c r="L30" s="343">
        <v>0.15</v>
      </c>
      <c r="M30" s="342"/>
      <c r="N30" s="342"/>
      <c r="O30" s="342"/>
      <c r="P30" s="342"/>
      <c r="Q30" s="43"/>
      <c r="R30" s="43"/>
      <c r="S30" s="43"/>
      <c r="T30" s="43"/>
      <c r="U30" s="43"/>
      <c r="V30" s="43"/>
      <c r="W30" s="341">
        <f>ROUND(BA54, 2)</f>
        <v>0</v>
      </c>
      <c r="X30" s="342"/>
      <c r="Y30" s="342"/>
      <c r="Z30" s="342"/>
      <c r="AA30" s="342"/>
      <c r="AB30" s="342"/>
      <c r="AC30" s="342"/>
      <c r="AD30" s="342"/>
      <c r="AE30" s="342"/>
      <c r="AF30" s="43"/>
      <c r="AG30" s="43"/>
      <c r="AH30" s="43"/>
      <c r="AI30" s="43"/>
      <c r="AJ30" s="43"/>
      <c r="AK30" s="341">
        <f>ROUND(AW54, 2)</f>
        <v>0</v>
      </c>
      <c r="AL30" s="342"/>
      <c r="AM30" s="342"/>
      <c r="AN30" s="342"/>
      <c r="AO30" s="342"/>
      <c r="AP30" s="43"/>
      <c r="AQ30" s="43"/>
      <c r="AR30" s="44"/>
      <c r="BE30" s="350"/>
    </row>
    <row r="31" spans="1:71" s="3" customFormat="1" ht="14.45" hidden="1" customHeight="1">
      <c r="B31" s="42"/>
      <c r="C31" s="43"/>
      <c r="D31" s="43"/>
      <c r="E31" s="43"/>
      <c r="F31" s="31" t="s">
        <v>46</v>
      </c>
      <c r="G31" s="43"/>
      <c r="H31" s="43"/>
      <c r="I31" s="43"/>
      <c r="J31" s="43"/>
      <c r="K31" s="43"/>
      <c r="L31" s="343">
        <v>0.21</v>
      </c>
      <c r="M31" s="342"/>
      <c r="N31" s="342"/>
      <c r="O31" s="342"/>
      <c r="P31" s="342"/>
      <c r="Q31" s="43"/>
      <c r="R31" s="43"/>
      <c r="S31" s="43"/>
      <c r="T31" s="43"/>
      <c r="U31" s="43"/>
      <c r="V31" s="43"/>
      <c r="W31" s="341">
        <f>ROUND(BB54, 2)</f>
        <v>0</v>
      </c>
      <c r="X31" s="342"/>
      <c r="Y31" s="342"/>
      <c r="Z31" s="342"/>
      <c r="AA31" s="342"/>
      <c r="AB31" s="342"/>
      <c r="AC31" s="342"/>
      <c r="AD31" s="342"/>
      <c r="AE31" s="342"/>
      <c r="AF31" s="43"/>
      <c r="AG31" s="43"/>
      <c r="AH31" s="43"/>
      <c r="AI31" s="43"/>
      <c r="AJ31" s="43"/>
      <c r="AK31" s="341">
        <v>0</v>
      </c>
      <c r="AL31" s="342"/>
      <c r="AM31" s="342"/>
      <c r="AN31" s="342"/>
      <c r="AO31" s="342"/>
      <c r="AP31" s="43"/>
      <c r="AQ31" s="43"/>
      <c r="AR31" s="44"/>
      <c r="BE31" s="350"/>
    </row>
    <row r="32" spans="1:71" s="3" customFormat="1" ht="14.45" hidden="1" customHeight="1">
      <c r="B32" s="42"/>
      <c r="C32" s="43"/>
      <c r="D32" s="43"/>
      <c r="E32" s="43"/>
      <c r="F32" s="31" t="s">
        <v>47</v>
      </c>
      <c r="G32" s="43"/>
      <c r="H32" s="43"/>
      <c r="I32" s="43"/>
      <c r="J32" s="43"/>
      <c r="K32" s="43"/>
      <c r="L32" s="343">
        <v>0.15</v>
      </c>
      <c r="M32" s="342"/>
      <c r="N32" s="342"/>
      <c r="O32" s="342"/>
      <c r="P32" s="342"/>
      <c r="Q32" s="43"/>
      <c r="R32" s="43"/>
      <c r="S32" s="43"/>
      <c r="T32" s="43"/>
      <c r="U32" s="43"/>
      <c r="V32" s="43"/>
      <c r="W32" s="341">
        <f>ROUND(BC54, 2)</f>
        <v>0</v>
      </c>
      <c r="X32" s="342"/>
      <c r="Y32" s="342"/>
      <c r="Z32" s="342"/>
      <c r="AA32" s="342"/>
      <c r="AB32" s="342"/>
      <c r="AC32" s="342"/>
      <c r="AD32" s="342"/>
      <c r="AE32" s="342"/>
      <c r="AF32" s="43"/>
      <c r="AG32" s="43"/>
      <c r="AH32" s="43"/>
      <c r="AI32" s="43"/>
      <c r="AJ32" s="43"/>
      <c r="AK32" s="341">
        <v>0</v>
      </c>
      <c r="AL32" s="342"/>
      <c r="AM32" s="342"/>
      <c r="AN32" s="342"/>
      <c r="AO32" s="342"/>
      <c r="AP32" s="43"/>
      <c r="AQ32" s="43"/>
      <c r="AR32" s="44"/>
      <c r="BE32" s="350"/>
    </row>
    <row r="33" spans="1:57" s="3" customFormat="1" ht="14.45" hidden="1" customHeight="1">
      <c r="B33" s="42"/>
      <c r="C33" s="43"/>
      <c r="D33" s="43"/>
      <c r="E33" s="43"/>
      <c r="F33" s="31" t="s">
        <v>48</v>
      </c>
      <c r="G33" s="43"/>
      <c r="H33" s="43"/>
      <c r="I33" s="43"/>
      <c r="J33" s="43"/>
      <c r="K33" s="43"/>
      <c r="L33" s="343">
        <v>0</v>
      </c>
      <c r="M33" s="342"/>
      <c r="N33" s="342"/>
      <c r="O33" s="342"/>
      <c r="P33" s="342"/>
      <c r="Q33" s="43"/>
      <c r="R33" s="43"/>
      <c r="S33" s="43"/>
      <c r="T33" s="43"/>
      <c r="U33" s="43"/>
      <c r="V33" s="43"/>
      <c r="W33" s="341">
        <f>ROUND(BD54, 2)</f>
        <v>0</v>
      </c>
      <c r="X33" s="342"/>
      <c r="Y33" s="342"/>
      <c r="Z33" s="342"/>
      <c r="AA33" s="342"/>
      <c r="AB33" s="342"/>
      <c r="AC33" s="342"/>
      <c r="AD33" s="342"/>
      <c r="AE33" s="342"/>
      <c r="AF33" s="43"/>
      <c r="AG33" s="43"/>
      <c r="AH33" s="43"/>
      <c r="AI33" s="43"/>
      <c r="AJ33" s="43"/>
      <c r="AK33" s="341">
        <v>0</v>
      </c>
      <c r="AL33" s="342"/>
      <c r="AM33" s="342"/>
      <c r="AN33" s="342"/>
      <c r="AO33" s="342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49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50</v>
      </c>
      <c r="U35" s="47"/>
      <c r="V35" s="47"/>
      <c r="W35" s="47"/>
      <c r="X35" s="347" t="s">
        <v>51</v>
      </c>
      <c r="Y35" s="345"/>
      <c r="Z35" s="345"/>
      <c r="AA35" s="345"/>
      <c r="AB35" s="345"/>
      <c r="AC35" s="47"/>
      <c r="AD35" s="47"/>
      <c r="AE35" s="47"/>
      <c r="AF35" s="47"/>
      <c r="AG35" s="47"/>
      <c r="AH35" s="47"/>
      <c r="AI35" s="47"/>
      <c r="AJ35" s="47"/>
      <c r="AK35" s="344">
        <f>SUM(AK26:AK33)</f>
        <v>0</v>
      </c>
      <c r="AL35" s="345"/>
      <c r="AM35" s="345"/>
      <c r="AN35" s="345"/>
      <c r="AO35" s="346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52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1:57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2960122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1:57" s="5" customFormat="1" ht="36.950000000000003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69" t="str">
        <f>K6</f>
        <v>PID Na Hlavní, zast. Březiněves, Praha 8</v>
      </c>
      <c r="M45" s="370"/>
      <c r="N45" s="370"/>
      <c r="O45" s="370"/>
      <c r="P45" s="370"/>
      <c r="Q45" s="370"/>
      <c r="R45" s="370"/>
      <c r="S45" s="370"/>
      <c r="T45" s="370"/>
      <c r="U45" s="370"/>
      <c r="V45" s="370"/>
      <c r="W45" s="370"/>
      <c r="X45" s="370"/>
      <c r="Y45" s="370"/>
      <c r="Z45" s="370"/>
      <c r="AA45" s="370"/>
      <c r="AB45" s="370"/>
      <c r="AC45" s="370"/>
      <c r="AD45" s="370"/>
      <c r="AE45" s="370"/>
      <c r="AF45" s="370"/>
      <c r="AG45" s="370"/>
      <c r="AH45" s="370"/>
      <c r="AI45" s="370"/>
      <c r="AJ45" s="370"/>
      <c r="AK45" s="370"/>
      <c r="AL45" s="370"/>
      <c r="AM45" s="370"/>
      <c r="AN45" s="370"/>
      <c r="AO45" s="370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21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Praha 8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23</v>
      </c>
      <c r="AJ47" s="38"/>
      <c r="AK47" s="38"/>
      <c r="AL47" s="38"/>
      <c r="AM47" s="371" t="str">
        <f>IF(AN8= "","",AN8)</f>
        <v>4. 12. 2020</v>
      </c>
      <c r="AN47" s="371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91" s="2" customFormat="1" ht="15.2" customHeight="1">
      <c r="A49" s="36"/>
      <c r="B49" s="37"/>
      <c r="C49" s="31" t="s">
        <v>25</v>
      </c>
      <c r="D49" s="38"/>
      <c r="E49" s="38"/>
      <c r="F49" s="38"/>
      <c r="G49" s="38"/>
      <c r="H49" s="38"/>
      <c r="I49" s="38"/>
      <c r="J49" s="38"/>
      <c r="K49" s="38"/>
      <c r="L49" s="54" t="str">
        <f>IF(E11= "","",E11)</f>
        <v>TSK a.s.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33</v>
      </c>
      <c r="AJ49" s="38"/>
      <c r="AK49" s="38"/>
      <c r="AL49" s="38"/>
      <c r="AM49" s="372" t="str">
        <f>IF(E17="","",E17)</f>
        <v xml:space="preserve"> </v>
      </c>
      <c r="AN49" s="373"/>
      <c r="AO49" s="373"/>
      <c r="AP49" s="373"/>
      <c r="AQ49" s="38"/>
      <c r="AR49" s="41"/>
      <c r="AS49" s="374" t="s">
        <v>53</v>
      </c>
      <c r="AT49" s="375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91" s="2" customFormat="1" ht="15.2" customHeight="1">
      <c r="A50" s="36"/>
      <c r="B50" s="37"/>
      <c r="C50" s="31" t="s">
        <v>31</v>
      </c>
      <c r="D50" s="38"/>
      <c r="E50" s="38"/>
      <c r="F50" s="38"/>
      <c r="G50" s="38"/>
      <c r="H50" s="38"/>
      <c r="I50" s="38"/>
      <c r="J50" s="38"/>
      <c r="K50" s="38"/>
      <c r="L50" s="54" t="str">
        <f>IF(E14= 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36</v>
      </c>
      <c r="AJ50" s="38"/>
      <c r="AK50" s="38"/>
      <c r="AL50" s="38"/>
      <c r="AM50" s="372" t="str">
        <f>IF(E20="","",E20)</f>
        <v xml:space="preserve"> </v>
      </c>
      <c r="AN50" s="373"/>
      <c r="AO50" s="373"/>
      <c r="AP50" s="373"/>
      <c r="AQ50" s="38"/>
      <c r="AR50" s="41"/>
      <c r="AS50" s="376"/>
      <c r="AT50" s="377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91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78"/>
      <c r="AT51" s="379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91" s="2" customFormat="1" ht="29.25" customHeight="1">
      <c r="A52" s="36"/>
      <c r="B52" s="37"/>
      <c r="C52" s="363" t="s">
        <v>54</v>
      </c>
      <c r="D52" s="364"/>
      <c r="E52" s="364"/>
      <c r="F52" s="364"/>
      <c r="G52" s="364"/>
      <c r="H52" s="68"/>
      <c r="I52" s="366" t="s">
        <v>55</v>
      </c>
      <c r="J52" s="364"/>
      <c r="K52" s="364"/>
      <c r="L52" s="364"/>
      <c r="M52" s="364"/>
      <c r="N52" s="364"/>
      <c r="O52" s="364"/>
      <c r="P52" s="364"/>
      <c r="Q52" s="364"/>
      <c r="R52" s="364"/>
      <c r="S52" s="364"/>
      <c r="T52" s="364"/>
      <c r="U52" s="364"/>
      <c r="V52" s="364"/>
      <c r="W52" s="364"/>
      <c r="X52" s="364"/>
      <c r="Y52" s="364"/>
      <c r="Z52" s="364"/>
      <c r="AA52" s="364"/>
      <c r="AB52" s="364"/>
      <c r="AC52" s="364"/>
      <c r="AD52" s="364"/>
      <c r="AE52" s="364"/>
      <c r="AF52" s="364"/>
      <c r="AG52" s="365" t="s">
        <v>56</v>
      </c>
      <c r="AH52" s="364"/>
      <c r="AI52" s="364"/>
      <c r="AJ52" s="364"/>
      <c r="AK52" s="364"/>
      <c r="AL52" s="364"/>
      <c r="AM52" s="364"/>
      <c r="AN52" s="366" t="s">
        <v>57</v>
      </c>
      <c r="AO52" s="364"/>
      <c r="AP52" s="364"/>
      <c r="AQ52" s="69" t="s">
        <v>58</v>
      </c>
      <c r="AR52" s="41"/>
      <c r="AS52" s="70" t="s">
        <v>59</v>
      </c>
      <c r="AT52" s="71" t="s">
        <v>60</v>
      </c>
      <c r="AU52" s="71" t="s">
        <v>61</v>
      </c>
      <c r="AV52" s="71" t="s">
        <v>62</v>
      </c>
      <c r="AW52" s="71" t="s">
        <v>63</v>
      </c>
      <c r="AX52" s="71" t="s">
        <v>64</v>
      </c>
      <c r="AY52" s="71" t="s">
        <v>65</v>
      </c>
      <c r="AZ52" s="71" t="s">
        <v>66</v>
      </c>
      <c r="BA52" s="71" t="s">
        <v>67</v>
      </c>
      <c r="BB52" s="71" t="s">
        <v>68</v>
      </c>
      <c r="BC52" s="71" t="s">
        <v>69</v>
      </c>
      <c r="BD52" s="72" t="s">
        <v>70</v>
      </c>
      <c r="BE52" s="36"/>
    </row>
    <row r="53" spans="1:91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1:91" s="6" customFormat="1" ht="32.450000000000003" customHeight="1">
      <c r="B54" s="76"/>
      <c r="C54" s="77" t="s">
        <v>71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67">
        <f>ROUND(SUM(AG55:AG61),2)</f>
        <v>0</v>
      </c>
      <c r="AH54" s="367"/>
      <c r="AI54" s="367"/>
      <c r="AJ54" s="367"/>
      <c r="AK54" s="367"/>
      <c r="AL54" s="367"/>
      <c r="AM54" s="367"/>
      <c r="AN54" s="368">
        <f t="shared" ref="AN54:AN61" si="0">SUM(AG54,AT54)</f>
        <v>0</v>
      </c>
      <c r="AO54" s="368"/>
      <c r="AP54" s="368"/>
      <c r="AQ54" s="80" t="s">
        <v>19</v>
      </c>
      <c r="AR54" s="81"/>
      <c r="AS54" s="82">
        <f>ROUND(SUM(AS55:AS61),2)</f>
        <v>0</v>
      </c>
      <c r="AT54" s="83">
        <f t="shared" ref="AT54:AT61" si="1">ROUND(SUM(AV54:AW54),2)</f>
        <v>0</v>
      </c>
      <c r="AU54" s="84">
        <f>ROUND(SUM(AU55:AU61),5)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ROUND(SUM(AZ55:AZ61),2)</f>
        <v>0</v>
      </c>
      <c r="BA54" s="83">
        <f>ROUND(SUM(BA55:BA61),2)</f>
        <v>0</v>
      </c>
      <c r="BB54" s="83">
        <f>ROUND(SUM(BB55:BB61),2)</f>
        <v>0</v>
      </c>
      <c r="BC54" s="83">
        <f>ROUND(SUM(BC55:BC61),2)</f>
        <v>0</v>
      </c>
      <c r="BD54" s="85">
        <f>ROUND(SUM(BD55:BD61),2)</f>
        <v>0</v>
      </c>
      <c r="BS54" s="86" t="s">
        <v>72</v>
      </c>
      <c r="BT54" s="86" t="s">
        <v>73</v>
      </c>
      <c r="BU54" s="87" t="s">
        <v>74</v>
      </c>
      <c r="BV54" s="86" t="s">
        <v>75</v>
      </c>
      <c r="BW54" s="86" t="s">
        <v>5</v>
      </c>
      <c r="BX54" s="86" t="s">
        <v>76</v>
      </c>
      <c r="CL54" s="86" t="s">
        <v>19</v>
      </c>
    </row>
    <row r="55" spans="1:91" s="7" customFormat="1" ht="16.5" customHeight="1">
      <c r="A55" s="88" t="s">
        <v>77</v>
      </c>
      <c r="B55" s="89"/>
      <c r="C55" s="90"/>
      <c r="D55" s="362" t="s">
        <v>78</v>
      </c>
      <c r="E55" s="362"/>
      <c r="F55" s="362"/>
      <c r="G55" s="362"/>
      <c r="H55" s="362"/>
      <c r="I55" s="91"/>
      <c r="J55" s="362" t="s">
        <v>79</v>
      </c>
      <c r="K55" s="362"/>
      <c r="L55" s="362"/>
      <c r="M55" s="362"/>
      <c r="N55" s="362"/>
      <c r="O55" s="362"/>
      <c r="P55" s="362"/>
      <c r="Q55" s="362"/>
      <c r="R55" s="362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362"/>
      <c r="AG55" s="360">
        <f>'SO 000 - Odstranění sklep...'!J30</f>
        <v>0</v>
      </c>
      <c r="AH55" s="361"/>
      <c r="AI55" s="361"/>
      <c r="AJ55" s="361"/>
      <c r="AK55" s="361"/>
      <c r="AL55" s="361"/>
      <c r="AM55" s="361"/>
      <c r="AN55" s="360">
        <f t="shared" si="0"/>
        <v>0</v>
      </c>
      <c r="AO55" s="361"/>
      <c r="AP55" s="361"/>
      <c r="AQ55" s="92" t="s">
        <v>80</v>
      </c>
      <c r="AR55" s="93"/>
      <c r="AS55" s="94">
        <v>0</v>
      </c>
      <c r="AT55" s="95">
        <f t="shared" si="1"/>
        <v>0</v>
      </c>
      <c r="AU55" s="96">
        <f>'SO 000 - Odstranění sklep...'!P82</f>
        <v>0</v>
      </c>
      <c r="AV55" s="95">
        <f>'SO 000 - Odstranění sklep...'!J33</f>
        <v>0</v>
      </c>
      <c r="AW55" s="95">
        <f>'SO 000 - Odstranění sklep...'!J34</f>
        <v>0</v>
      </c>
      <c r="AX55" s="95">
        <f>'SO 000 - Odstranění sklep...'!J35</f>
        <v>0</v>
      </c>
      <c r="AY55" s="95">
        <f>'SO 000 - Odstranění sklep...'!J36</f>
        <v>0</v>
      </c>
      <c r="AZ55" s="95">
        <f>'SO 000 - Odstranění sklep...'!F33</f>
        <v>0</v>
      </c>
      <c r="BA55" s="95">
        <f>'SO 000 - Odstranění sklep...'!F34</f>
        <v>0</v>
      </c>
      <c r="BB55" s="95">
        <f>'SO 000 - Odstranění sklep...'!F35</f>
        <v>0</v>
      </c>
      <c r="BC55" s="95">
        <f>'SO 000 - Odstranění sklep...'!F36</f>
        <v>0</v>
      </c>
      <c r="BD55" s="97">
        <f>'SO 000 - Odstranění sklep...'!F37</f>
        <v>0</v>
      </c>
      <c r="BT55" s="98" t="s">
        <v>81</v>
      </c>
      <c r="BV55" s="98" t="s">
        <v>75</v>
      </c>
      <c r="BW55" s="98" t="s">
        <v>82</v>
      </c>
      <c r="BX55" s="98" t="s">
        <v>5</v>
      </c>
      <c r="CL55" s="98" t="s">
        <v>19</v>
      </c>
      <c r="CM55" s="98" t="s">
        <v>83</v>
      </c>
    </row>
    <row r="56" spans="1:91" s="7" customFormat="1" ht="16.5" customHeight="1">
      <c r="A56" s="88" t="s">
        <v>77</v>
      </c>
      <c r="B56" s="89"/>
      <c r="C56" s="90"/>
      <c r="D56" s="362" t="s">
        <v>84</v>
      </c>
      <c r="E56" s="362"/>
      <c r="F56" s="362"/>
      <c r="G56" s="362"/>
      <c r="H56" s="362"/>
      <c r="I56" s="91"/>
      <c r="J56" s="362" t="s">
        <v>85</v>
      </c>
      <c r="K56" s="362"/>
      <c r="L56" s="362"/>
      <c r="M56" s="362"/>
      <c r="N56" s="362"/>
      <c r="O56" s="362"/>
      <c r="P56" s="362"/>
      <c r="Q56" s="362"/>
      <c r="R56" s="362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362"/>
      <c r="AG56" s="360">
        <f>'SO 100 - Komunikace a zpe...'!J30</f>
        <v>0</v>
      </c>
      <c r="AH56" s="361"/>
      <c r="AI56" s="361"/>
      <c r="AJ56" s="361"/>
      <c r="AK56" s="361"/>
      <c r="AL56" s="361"/>
      <c r="AM56" s="361"/>
      <c r="AN56" s="360">
        <f t="shared" si="0"/>
        <v>0</v>
      </c>
      <c r="AO56" s="361"/>
      <c r="AP56" s="361"/>
      <c r="AQ56" s="92" t="s">
        <v>80</v>
      </c>
      <c r="AR56" s="93"/>
      <c r="AS56" s="94">
        <v>0</v>
      </c>
      <c r="AT56" s="95">
        <f t="shared" si="1"/>
        <v>0</v>
      </c>
      <c r="AU56" s="96">
        <f>'SO 100 - Komunikace a zpe...'!P93</f>
        <v>0</v>
      </c>
      <c r="AV56" s="95">
        <f>'SO 100 - Komunikace a zpe...'!J33</f>
        <v>0</v>
      </c>
      <c r="AW56" s="95">
        <f>'SO 100 - Komunikace a zpe...'!J34</f>
        <v>0</v>
      </c>
      <c r="AX56" s="95">
        <f>'SO 100 - Komunikace a zpe...'!J35</f>
        <v>0</v>
      </c>
      <c r="AY56" s="95">
        <f>'SO 100 - Komunikace a zpe...'!J36</f>
        <v>0</v>
      </c>
      <c r="AZ56" s="95">
        <f>'SO 100 - Komunikace a zpe...'!F33</f>
        <v>0</v>
      </c>
      <c r="BA56" s="95">
        <f>'SO 100 - Komunikace a zpe...'!F34</f>
        <v>0</v>
      </c>
      <c r="BB56" s="95">
        <f>'SO 100 - Komunikace a zpe...'!F35</f>
        <v>0</v>
      </c>
      <c r="BC56" s="95">
        <f>'SO 100 - Komunikace a zpe...'!F36</f>
        <v>0</v>
      </c>
      <c r="BD56" s="97">
        <f>'SO 100 - Komunikace a zpe...'!F37</f>
        <v>0</v>
      </c>
      <c r="BT56" s="98" t="s">
        <v>81</v>
      </c>
      <c r="BV56" s="98" t="s">
        <v>75</v>
      </c>
      <c r="BW56" s="98" t="s">
        <v>86</v>
      </c>
      <c r="BX56" s="98" t="s">
        <v>5</v>
      </c>
      <c r="CL56" s="98" t="s">
        <v>19</v>
      </c>
      <c r="CM56" s="98" t="s">
        <v>83</v>
      </c>
    </row>
    <row r="57" spans="1:91" s="7" customFormat="1" ht="16.5" customHeight="1">
      <c r="A57" s="88" t="s">
        <v>77</v>
      </c>
      <c r="B57" s="89"/>
      <c r="C57" s="90"/>
      <c r="D57" s="362" t="s">
        <v>87</v>
      </c>
      <c r="E57" s="362"/>
      <c r="F57" s="362"/>
      <c r="G57" s="362"/>
      <c r="H57" s="362"/>
      <c r="I57" s="91"/>
      <c r="J57" s="362" t="s">
        <v>88</v>
      </c>
      <c r="K57" s="362"/>
      <c r="L57" s="362"/>
      <c r="M57" s="362"/>
      <c r="N57" s="362"/>
      <c r="O57" s="362"/>
      <c r="P57" s="362"/>
      <c r="Q57" s="362"/>
      <c r="R57" s="362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362"/>
      <c r="AG57" s="360">
        <f>'SO 401 - Kabelové vedení PRE'!J30</f>
        <v>0</v>
      </c>
      <c r="AH57" s="361"/>
      <c r="AI57" s="361"/>
      <c r="AJ57" s="361"/>
      <c r="AK57" s="361"/>
      <c r="AL57" s="361"/>
      <c r="AM57" s="361"/>
      <c r="AN57" s="360">
        <f t="shared" si="0"/>
        <v>0</v>
      </c>
      <c r="AO57" s="361"/>
      <c r="AP57" s="361"/>
      <c r="AQ57" s="92" t="s">
        <v>80</v>
      </c>
      <c r="AR57" s="93"/>
      <c r="AS57" s="94">
        <v>0</v>
      </c>
      <c r="AT57" s="95">
        <f t="shared" si="1"/>
        <v>0</v>
      </c>
      <c r="AU57" s="96">
        <f>'SO 401 - Kabelové vedení PRE'!P93</f>
        <v>0</v>
      </c>
      <c r="AV57" s="95">
        <f>'SO 401 - Kabelové vedení PRE'!J33</f>
        <v>0</v>
      </c>
      <c r="AW57" s="95">
        <f>'SO 401 - Kabelové vedení PRE'!J34</f>
        <v>0</v>
      </c>
      <c r="AX57" s="95">
        <f>'SO 401 - Kabelové vedení PRE'!J35</f>
        <v>0</v>
      </c>
      <c r="AY57" s="95">
        <f>'SO 401 - Kabelové vedení PRE'!J36</f>
        <v>0</v>
      </c>
      <c r="AZ57" s="95">
        <f>'SO 401 - Kabelové vedení PRE'!F33</f>
        <v>0</v>
      </c>
      <c r="BA57" s="95">
        <f>'SO 401 - Kabelové vedení PRE'!F34</f>
        <v>0</v>
      </c>
      <c r="BB57" s="95">
        <f>'SO 401 - Kabelové vedení PRE'!F35</f>
        <v>0</v>
      </c>
      <c r="BC57" s="95">
        <f>'SO 401 - Kabelové vedení PRE'!F36</f>
        <v>0</v>
      </c>
      <c r="BD57" s="97">
        <f>'SO 401 - Kabelové vedení PRE'!F37</f>
        <v>0</v>
      </c>
      <c r="BT57" s="98" t="s">
        <v>81</v>
      </c>
      <c r="BV57" s="98" t="s">
        <v>75</v>
      </c>
      <c r="BW57" s="98" t="s">
        <v>89</v>
      </c>
      <c r="BX57" s="98" t="s">
        <v>5</v>
      </c>
      <c r="CL57" s="98" t="s">
        <v>19</v>
      </c>
      <c r="CM57" s="98" t="s">
        <v>83</v>
      </c>
    </row>
    <row r="58" spans="1:91" s="7" customFormat="1" ht="16.5" customHeight="1">
      <c r="A58" s="88" t="s">
        <v>77</v>
      </c>
      <c r="B58" s="89"/>
      <c r="C58" s="90"/>
      <c r="D58" s="362" t="s">
        <v>90</v>
      </c>
      <c r="E58" s="362"/>
      <c r="F58" s="362"/>
      <c r="G58" s="362"/>
      <c r="H58" s="362"/>
      <c r="I58" s="91"/>
      <c r="J58" s="362" t="s">
        <v>91</v>
      </c>
      <c r="K58" s="362"/>
      <c r="L58" s="362"/>
      <c r="M58" s="362"/>
      <c r="N58" s="362"/>
      <c r="O58" s="362"/>
      <c r="P58" s="362"/>
      <c r="Q58" s="362"/>
      <c r="R58" s="362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362"/>
      <c r="AG58" s="360">
        <f>'SO 800 - Sadové úpravy'!J30</f>
        <v>0</v>
      </c>
      <c r="AH58" s="361"/>
      <c r="AI58" s="361"/>
      <c r="AJ58" s="361"/>
      <c r="AK58" s="361"/>
      <c r="AL58" s="361"/>
      <c r="AM58" s="361"/>
      <c r="AN58" s="360">
        <f t="shared" si="0"/>
        <v>0</v>
      </c>
      <c r="AO58" s="361"/>
      <c r="AP58" s="361"/>
      <c r="AQ58" s="92" t="s">
        <v>80</v>
      </c>
      <c r="AR58" s="93"/>
      <c r="AS58" s="94">
        <v>0</v>
      </c>
      <c r="AT58" s="95">
        <f t="shared" si="1"/>
        <v>0</v>
      </c>
      <c r="AU58" s="96">
        <f>'SO 800 - Sadové úpravy'!P94</f>
        <v>0</v>
      </c>
      <c r="AV58" s="95">
        <f>'SO 800 - Sadové úpravy'!J33</f>
        <v>0</v>
      </c>
      <c r="AW58" s="95">
        <f>'SO 800 - Sadové úpravy'!J34</f>
        <v>0</v>
      </c>
      <c r="AX58" s="95">
        <f>'SO 800 - Sadové úpravy'!J35</f>
        <v>0</v>
      </c>
      <c r="AY58" s="95">
        <f>'SO 800 - Sadové úpravy'!J36</f>
        <v>0</v>
      </c>
      <c r="AZ58" s="95">
        <f>'SO 800 - Sadové úpravy'!F33</f>
        <v>0</v>
      </c>
      <c r="BA58" s="95">
        <f>'SO 800 - Sadové úpravy'!F34</f>
        <v>0</v>
      </c>
      <c r="BB58" s="95">
        <f>'SO 800 - Sadové úpravy'!F35</f>
        <v>0</v>
      </c>
      <c r="BC58" s="95">
        <f>'SO 800 - Sadové úpravy'!F36</f>
        <v>0</v>
      </c>
      <c r="BD58" s="97">
        <f>'SO 800 - Sadové úpravy'!F37</f>
        <v>0</v>
      </c>
      <c r="BT58" s="98" t="s">
        <v>81</v>
      </c>
      <c r="BV58" s="98" t="s">
        <v>75</v>
      </c>
      <c r="BW58" s="98" t="s">
        <v>92</v>
      </c>
      <c r="BX58" s="98" t="s">
        <v>5</v>
      </c>
      <c r="CL58" s="98" t="s">
        <v>19</v>
      </c>
      <c r="CM58" s="98" t="s">
        <v>83</v>
      </c>
    </row>
    <row r="59" spans="1:91" s="7" customFormat="1" ht="16.5" customHeight="1">
      <c r="A59" s="88" t="s">
        <v>77</v>
      </c>
      <c r="B59" s="89"/>
      <c r="C59" s="90"/>
      <c r="D59" s="362" t="s">
        <v>93</v>
      </c>
      <c r="E59" s="362"/>
      <c r="F59" s="362"/>
      <c r="G59" s="362"/>
      <c r="H59" s="362"/>
      <c r="I59" s="91"/>
      <c r="J59" s="362" t="s">
        <v>94</v>
      </c>
      <c r="K59" s="362"/>
      <c r="L59" s="362"/>
      <c r="M59" s="362"/>
      <c r="N59" s="362"/>
      <c r="O59" s="362"/>
      <c r="P59" s="362"/>
      <c r="Q59" s="362"/>
      <c r="R59" s="362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362"/>
      <c r="AG59" s="360">
        <f>'SO 801 - Mobiliář'!J30</f>
        <v>0</v>
      </c>
      <c r="AH59" s="361"/>
      <c r="AI59" s="361"/>
      <c r="AJ59" s="361"/>
      <c r="AK59" s="361"/>
      <c r="AL59" s="361"/>
      <c r="AM59" s="361"/>
      <c r="AN59" s="360">
        <f t="shared" si="0"/>
        <v>0</v>
      </c>
      <c r="AO59" s="361"/>
      <c r="AP59" s="361"/>
      <c r="AQ59" s="92" t="s">
        <v>80</v>
      </c>
      <c r="AR59" s="93"/>
      <c r="AS59" s="94">
        <v>0</v>
      </c>
      <c r="AT59" s="95">
        <f t="shared" si="1"/>
        <v>0</v>
      </c>
      <c r="AU59" s="96">
        <f>'SO 801 - Mobiliář'!P82</f>
        <v>0</v>
      </c>
      <c r="AV59" s="95">
        <f>'SO 801 - Mobiliář'!J33</f>
        <v>0</v>
      </c>
      <c r="AW59" s="95">
        <f>'SO 801 - Mobiliář'!J34</f>
        <v>0</v>
      </c>
      <c r="AX59" s="95">
        <f>'SO 801 - Mobiliář'!J35</f>
        <v>0</v>
      </c>
      <c r="AY59" s="95">
        <f>'SO 801 - Mobiliář'!J36</f>
        <v>0</v>
      </c>
      <c r="AZ59" s="95">
        <f>'SO 801 - Mobiliář'!F33</f>
        <v>0</v>
      </c>
      <c r="BA59" s="95">
        <f>'SO 801 - Mobiliář'!F34</f>
        <v>0</v>
      </c>
      <c r="BB59" s="95">
        <f>'SO 801 - Mobiliář'!F35</f>
        <v>0</v>
      </c>
      <c r="BC59" s="95">
        <f>'SO 801 - Mobiliář'!F36</f>
        <v>0</v>
      </c>
      <c r="BD59" s="97">
        <f>'SO 801 - Mobiliář'!F37</f>
        <v>0</v>
      </c>
      <c r="BT59" s="98" t="s">
        <v>81</v>
      </c>
      <c r="BV59" s="98" t="s">
        <v>75</v>
      </c>
      <c r="BW59" s="98" t="s">
        <v>95</v>
      </c>
      <c r="BX59" s="98" t="s">
        <v>5</v>
      </c>
      <c r="CL59" s="98" t="s">
        <v>19</v>
      </c>
      <c r="CM59" s="98" t="s">
        <v>83</v>
      </c>
    </row>
    <row r="60" spans="1:91" s="7" customFormat="1" ht="16.5" customHeight="1">
      <c r="A60" s="88" t="s">
        <v>77</v>
      </c>
      <c r="B60" s="89"/>
      <c r="C60" s="90"/>
      <c r="D60" s="362" t="s">
        <v>96</v>
      </c>
      <c r="E60" s="362"/>
      <c r="F60" s="362"/>
      <c r="G60" s="362"/>
      <c r="H60" s="362"/>
      <c r="I60" s="91"/>
      <c r="J60" s="362" t="s">
        <v>97</v>
      </c>
      <c r="K60" s="362"/>
      <c r="L60" s="362"/>
      <c r="M60" s="362"/>
      <c r="N60" s="362"/>
      <c r="O60" s="362"/>
      <c r="P60" s="362"/>
      <c r="Q60" s="362"/>
      <c r="R60" s="362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362"/>
      <c r="AG60" s="360">
        <f>'SO 900 - Ostatní náklady ...'!J30</f>
        <v>0</v>
      </c>
      <c r="AH60" s="361"/>
      <c r="AI60" s="361"/>
      <c r="AJ60" s="361"/>
      <c r="AK60" s="361"/>
      <c r="AL60" s="361"/>
      <c r="AM60" s="361"/>
      <c r="AN60" s="360">
        <f t="shared" si="0"/>
        <v>0</v>
      </c>
      <c r="AO60" s="361"/>
      <c r="AP60" s="361"/>
      <c r="AQ60" s="92" t="s">
        <v>80</v>
      </c>
      <c r="AR60" s="93"/>
      <c r="AS60" s="94">
        <v>0</v>
      </c>
      <c r="AT60" s="95">
        <f t="shared" si="1"/>
        <v>0</v>
      </c>
      <c r="AU60" s="96">
        <f>'SO 900 - Ostatní náklady ...'!P85</f>
        <v>0</v>
      </c>
      <c r="AV60" s="95">
        <f>'SO 900 - Ostatní náklady ...'!J33</f>
        <v>0</v>
      </c>
      <c r="AW60" s="95">
        <f>'SO 900 - Ostatní náklady ...'!J34</f>
        <v>0</v>
      </c>
      <c r="AX60" s="95">
        <f>'SO 900 - Ostatní náklady ...'!J35</f>
        <v>0</v>
      </c>
      <c r="AY60" s="95">
        <f>'SO 900 - Ostatní náklady ...'!J36</f>
        <v>0</v>
      </c>
      <c r="AZ60" s="95">
        <f>'SO 900 - Ostatní náklady ...'!F33</f>
        <v>0</v>
      </c>
      <c r="BA60" s="95">
        <f>'SO 900 - Ostatní náklady ...'!F34</f>
        <v>0</v>
      </c>
      <c r="BB60" s="95">
        <f>'SO 900 - Ostatní náklady ...'!F35</f>
        <v>0</v>
      </c>
      <c r="BC60" s="95">
        <f>'SO 900 - Ostatní náklady ...'!F36</f>
        <v>0</v>
      </c>
      <c r="BD60" s="97">
        <f>'SO 900 - Ostatní náklady ...'!F37</f>
        <v>0</v>
      </c>
      <c r="BT60" s="98" t="s">
        <v>81</v>
      </c>
      <c r="BV60" s="98" t="s">
        <v>75</v>
      </c>
      <c r="BW60" s="98" t="s">
        <v>98</v>
      </c>
      <c r="BX60" s="98" t="s">
        <v>5</v>
      </c>
      <c r="CL60" s="98" t="s">
        <v>19</v>
      </c>
      <c r="CM60" s="98" t="s">
        <v>83</v>
      </c>
    </row>
    <row r="61" spans="1:91" s="7" customFormat="1" ht="16.5" customHeight="1">
      <c r="A61" s="88" t="s">
        <v>77</v>
      </c>
      <c r="B61" s="89"/>
      <c r="C61" s="90"/>
      <c r="D61" s="362" t="s">
        <v>99</v>
      </c>
      <c r="E61" s="362"/>
      <c r="F61" s="362"/>
      <c r="G61" s="362"/>
      <c r="H61" s="362"/>
      <c r="I61" s="91"/>
      <c r="J61" s="362" t="s">
        <v>100</v>
      </c>
      <c r="K61" s="362"/>
      <c r="L61" s="362"/>
      <c r="M61" s="362"/>
      <c r="N61" s="362"/>
      <c r="O61" s="362"/>
      <c r="P61" s="362"/>
      <c r="Q61" s="362"/>
      <c r="R61" s="362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362"/>
      <c r="AG61" s="360">
        <f>'SO 901 - Vedlejší rozpočt...'!J30</f>
        <v>0</v>
      </c>
      <c r="AH61" s="361"/>
      <c r="AI61" s="361"/>
      <c r="AJ61" s="361"/>
      <c r="AK61" s="361"/>
      <c r="AL61" s="361"/>
      <c r="AM61" s="361"/>
      <c r="AN61" s="360">
        <f t="shared" si="0"/>
        <v>0</v>
      </c>
      <c r="AO61" s="361"/>
      <c r="AP61" s="361"/>
      <c r="AQ61" s="92" t="s">
        <v>80</v>
      </c>
      <c r="AR61" s="93"/>
      <c r="AS61" s="99">
        <v>0</v>
      </c>
      <c r="AT61" s="100">
        <f t="shared" si="1"/>
        <v>0</v>
      </c>
      <c r="AU61" s="101">
        <f>'SO 901 - Vedlejší rozpočt...'!P83</f>
        <v>0</v>
      </c>
      <c r="AV61" s="100">
        <f>'SO 901 - Vedlejší rozpočt...'!J33</f>
        <v>0</v>
      </c>
      <c r="AW61" s="100">
        <f>'SO 901 - Vedlejší rozpočt...'!J34</f>
        <v>0</v>
      </c>
      <c r="AX61" s="100">
        <f>'SO 901 - Vedlejší rozpočt...'!J35</f>
        <v>0</v>
      </c>
      <c r="AY61" s="100">
        <f>'SO 901 - Vedlejší rozpočt...'!J36</f>
        <v>0</v>
      </c>
      <c r="AZ61" s="100">
        <f>'SO 901 - Vedlejší rozpočt...'!F33</f>
        <v>0</v>
      </c>
      <c r="BA61" s="100">
        <f>'SO 901 - Vedlejší rozpočt...'!F34</f>
        <v>0</v>
      </c>
      <c r="BB61" s="100">
        <f>'SO 901 - Vedlejší rozpočt...'!F35</f>
        <v>0</v>
      </c>
      <c r="BC61" s="100">
        <f>'SO 901 - Vedlejší rozpočt...'!F36</f>
        <v>0</v>
      </c>
      <c r="BD61" s="102">
        <f>'SO 901 - Vedlejší rozpočt...'!F37</f>
        <v>0</v>
      </c>
      <c r="BT61" s="98" t="s">
        <v>81</v>
      </c>
      <c r="BV61" s="98" t="s">
        <v>75</v>
      </c>
      <c r="BW61" s="98" t="s">
        <v>101</v>
      </c>
      <c r="BX61" s="98" t="s">
        <v>5</v>
      </c>
      <c r="CL61" s="98" t="s">
        <v>19</v>
      </c>
      <c r="CM61" s="98" t="s">
        <v>83</v>
      </c>
    </row>
    <row r="62" spans="1:91" s="2" customFormat="1" ht="30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41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</row>
    <row r="63" spans="1:91" s="2" customFormat="1" ht="6.95" customHeight="1">
      <c r="A63" s="36"/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41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</row>
  </sheetData>
  <sheetProtection algorithmName="SHA-512" hashValue="T//eI8sjNrXZ/u895XnzpXMv1M2rbrAsCVyeadWKRHVStony1VxDdwqG996hlTj9ggMXTbFr6zjctVRHA5u3qg==" saltValue="HBjG3ap73ALDNL4wHdfylBVEGqQOv25f99kRPzQK3c3jB2GGtSqG659lxi4GYmngES2jaKwzU6/PWiOreWTSJw==" spinCount="100000" sheet="1" objects="1" scenarios="1" formatColumns="0" formatRows="0"/>
  <mergeCells count="66"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AG54:AM54"/>
    <mergeCell ref="AN54:AP54"/>
    <mergeCell ref="D56:H56"/>
    <mergeCell ref="AG56:AM56"/>
    <mergeCell ref="AN56:AP56"/>
    <mergeCell ref="AN57:AP57"/>
    <mergeCell ref="D57:H57"/>
    <mergeCell ref="J57:AF57"/>
    <mergeCell ref="AG57:AM57"/>
    <mergeCell ref="D58:H58"/>
    <mergeCell ref="J58:AF58"/>
    <mergeCell ref="AN59:AP59"/>
    <mergeCell ref="AG59:AM59"/>
    <mergeCell ref="D59:H59"/>
    <mergeCell ref="J59:AF59"/>
    <mergeCell ref="D60:H60"/>
    <mergeCell ref="J60:AF60"/>
    <mergeCell ref="AN61:AP61"/>
    <mergeCell ref="AG61:AM61"/>
    <mergeCell ref="D61:H61"/>
    <mergeCell ref="J61:AF61"/>
    <mergeCell ref="AK30:AO30"/>
    <mergeCell ref="L30:P30"/>
    <mergeCell ref="W30:AE30"/>
    <mergeCell ref="L31:P31"/>
    <mergeCell ref="AN60:AP60"/>
    <mergeCell ref="AG60:AM60"/>
    <mergeCell ref="AN58:AP58"/>
    <mergeCell ref="AG58:AM58"/>
    <mergeCell ref="J56:AF56"/>
    <mergeCell ref="L45:AO45"/>
    <mergeCell ref="AM47:AN47"/>
    <mergeCell ref="AM49:AP4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</mergeCells>
  <hyperlinks>
    <hyperlink ref="A55" location="'SO 000 - Odstranění sklep...'!C2" display="/" xr:uid="{00000000-0004-0000-0000-000000000000}"/>
    <hyperlink ref="A56" location="'SO 100 - Komunikace a zpe...'!C2" display="/" xr:uid="{00000000-0004-0000-0000-000001000000}"/>
    <hyperlink ref="A57" location="'SO 401 - Kabelové vedení PRE'!C2" display="/" xr:uid="{00000000-0004-0000-0000-000002000000}"/>
    <hyperlink ref="A58" location="'SO 800 - Sadové úpravy'!C2" display="/" xr:uid="{00000000-0004-0000-0000-000003000000}"/>
    <hyperlink ref="A59" location="'SO 801 - Mobiliář'!C2" display="/" xr:uid="{00000000-0004-0000-0000-000004000000}"/>
    <hyperlink ref="A60" location="'SO 900 - Ostatní náklady ...'!C2" display="/" xr:uid="{00000000-0004-0000-0000-000005000000}"/>
    <hyperlink ref="A61" location="'SO 901 - Vedlejší rozpočt...'!C2" display="/" xr:uid="{00000000-0004-0000-0000-000006000000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99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AT2" s="19" t="s">
        <v>82</v>
      </c>
    </row>
    <row r="3" spans="1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1:46" s="1" customFormat="1" ht="24.95" customHeight="1">
      <c r="B4" s="22"/>
      <c r="D4" s="105" t="s">
        <v>102</v>
      </c>
      <c r="L4" s="22"/>
      <c r="M4" s="106" t="s">
        <v>10</v>
      </c>
      <c r="AT4" s="19" t="s">
        <v>4</v>
      </c>
    </row>
    <row r="5" spans="1:46" s="1" customFormat="1" ht="6.95" customHeight="1">
      <c r="B5" s="22"/>
      <c r="L5" s="22"/>
    </row>
    <row r="6" spans="1:46" s="1" customFormat="1" ht="12" customHeight="1">
      <c r="B6" s="22"/>
      <c r="D6" s="107" t="s">
        <v>16</v>
      </c>
      <c r="L6" s="22"/>
    </row>
    <row r="7" spans="1:46" s="1" customFormat="1" ht="16.5" customHeight="1">
      <c r="B7" s="22"/>
      <c r="E7" s="383" t="str">
        <f>'Rekapitulace stavby'!K6</f>
        <v>PID Na Hlavní, zast. Březiněves, Praha 8</v>
      </c>
      <c r="F7" s="384"/>
      <c r="G7" s="384"/>
      <c r="H7" s="384"/>
      <c r="L7" s="22"/>
    </row>
    <row r="8" spans="1:46" s="2" customFormat="1" ht="12" customHeight="1">
      <c r="A8" s="36"/>
      <c r="B8" s="41"/>
      <c r="C8" s="36"/>
      <c r="D8" s="107" t="s">
        <v>103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85" t="s">
        <v>104</v>
      </c>
      <c r="F9" s="386"/>
      <c r="G9" s="386"/>
      <c r="H9" s="386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4. 12. 2020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7" t="str">
        <f>'Rekapitulace stavby'!E14</f>
        <v>Vyplň údaj</v>
      </c>
      <c r="F18" s="388"/>
      <c r="G18" s="388"/>
      <c r="H18" s="388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tr">
        <f>IF('Rekapitulace stavby'!AN16="","",'Rekapitulace stavby'!AN16)</f>
        <v/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tr">
        <f>IF('Rekapitulace stavby'!E17="","",'Rekapitulace stavby'!E17)</f>
        <v xml:space="preserve"> </v>
      </c>
      <c r="F21" s="36"/>
      <c r="G21" s="36"/>
      <c r="H21" s="36"/>
      <c r="I21" s="107" t="s">
        <v>29</v>
      </c>
      <c r="J21" s="109" t="str">
        <f>IF('Rekapitulace stavby'!AN17="","",'Rekapitulace stavby'!AN17)</f>
        <v/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36</v>
      </c>
      <c r="E23" s="36"/>
      <c r="F23" s="36"/>
      <c r="G23" s="36"/>
      <c r="H23" s="36"/>
      <c r="I23" s="107" t="s">
        <v>26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29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37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9" t="s">
        <v>19</v>
      </c>
      <c r="F27" s="389"/>
      <c r="G27" s="389"/>
      <c r="H27" s="389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39</v>
      </c>
      <c r="E30" s="36"/>
      <c r="F30" s="36"/>
      <c r="G30" s="36"/>
      <c r="H30" s="36"/>
      <c r="I30" s="36"/>
      <c r="J30" s="116">
        <f>ROUND(J82, 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41</v>
      </c>
      <c r="G32" s="36"/>
      <c r="H32" s="36"/>
      <c r="I32" s="117" t="s">
        <v>40</v>
      </c>
      <c r="J32" s="117" t="s">
        <v>42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43</v>
      </c>
      <c r="E33" s="107" t="s">
        <v>44</v>
      </c>
      <c r="F33" s="119">
        <f>ROUND((SUM(BE82:BE98)),  2)</f>
        <v>0</v>
      </c>
      <c r="G33" s="36"/>
      <c r="H33" s="36"/>
      <c r="I33" s="120">
        <v>0.21</v>
      </c>
      <c r="J33" s="119">
        <f>ROUND(((SUM(BE82:BE98))*I33),  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45</v>
      </c>
      <c r="F34" s="119">
        <f>ROUND((SUM(BF82:BF98)),  2)</f>
        <v>0</v>
      </c>
      <c r="G34" s="36"/>
      <c r="H34" s="36"/>
      <c r="I34" s="120">
        <v>0.15</v>
      </c>
      <c r="J34" s="119">
        <f>ROUND(((SUM(BF82:BF98))*I34),  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07" t="s">
        <v>46</v>
      </c>
      <c r="F35" s="119">
        <f>ROUND((SUM(BG82:BG98)),  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07" t="s">
        <v>47</v>
      </c>
      <c r="F36" s="119">
        <f>ROUND((SUM(BH82:BH98)),  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07" t="s">
        <v>48</v>
      </c>
      <c r="F37" s="119">
        <f>ROUND((SUM(BI82:BI98)),  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49</v>
      </c>
      <c r="E39" s="123"/>
      <c r="F39" s="123"/>
      <c r="G39" s="124" t="s">
        <v>50</v>
      </c>
      <c r="H39" s="125" t="s">
        <v>51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105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1" t="str">
        <f>E7</f>
        <v>PID Na Hlavní, zast. Březiněves, Praha 8</v>
      </c>
      <c r="F48" s="382"/>
      <c r="G48" s="382"/>
      <c r="H48" s="382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103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69" t="str">
        <f>E9</f>
        <v>SO 000 - Odstranění sklepních prostor</v>
      </c>
      <c r="F50" s="380"/>
      <c r="G50" s="380"/>
      <c r="H50" s="380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1" t="s">
        <v>21</v>
      </c>
      <c r="D52" s="38"/>
      <c r="E52" s="38"/>
      <c r="F52" s="29" t="str">
        <f>F12</f>
        <v>Praha 8</v>
      </c>
      <c r="G52" s="38"/>
      <c r="H52" s="38"/>
      <c r="I52" s="31" t="s">
        <v>23</v>
      </c>
      <c r="J52" s="61" t="str">
        <f>IF(J12="","",J12)</f>
        <v>4. 12. 2020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5.2" customHeight="1">
      <c r="A54" s="36"/>
      <c r="B54" s="37"/>
      <c r="C54" s="31" t="s">
        <v>25</v>
      </c>
      <c r="D54" s="38"/>
      <c r="E54" s="38"/>
      <c r="F54" s="29" t="str">
        <f>E15</f>
        <v>TSK a.s.</v>
      </c>
      <c r="G54" s="38"/>
      <c r="H54" s="38"/>
      <c r="I54" s="31" t="s">
        <v>33</v>
      </c>
      <c r="J54" s="34" t="str">
        <f>E21</f>
        <v xml:space="preserve"> 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32" t="s">
        <v>106</v>
      </c>
      <c r="D57" s="133"/>
      <c r="E57" s="133"/>
      <c r="F57" s="133"/>
      <c r="G57" s="133"/>
      <c r="H57" s="133"/>
      <c r="I57" s="133"/>
      <c r="J57" s="134" t="s">
        <v>107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71</v>
      </c>
      <c r="D59" s="38"/>
      <c r="E59" s="38"/>
      <c r="F59" s="38"/>
      <c r="G59" s="38"/>
      <c r="H59" s="38"/>
      <c r="I59" s="38"/>
      <c r="J59" s="79">
        <f>J82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108</v>
      </c>
    </row>
    <row r="60" spans="1:47" s="9" customFormat="1" ht="24.95" customHeight="1">
      <c r="B60" s="136"/>
      <c r="C60" s="137"/>
      <c r="D60" s="138" t="s">
        <v>109</v>
      </c>
      <c r="E60" s="139"/>
      <c r="F60" s="139"/>
      <c r="G60" s="139"/>
      <c r="H60" s="139"/>
      <c r="I60" s="139"/>
      <c r="J60" s="140">
        <f>J83</f>
        <v>0</v>
      </c>
      <c r="K60" s="137"/>
      <c r="L60" s="141"/>
    </row>
    <row r="61" spans="1:47" s="10" customFormat="1" ht="19.899999999999999" customHeight="1">
      <c r="B61" s="142"/>
      <c r="C61" s="143"/>
      <c r="D61" s="144" t="s">
        <v>110</v>
      </c>
      <c r="E61" s="145"/>
      <c r="F61" s="145"/>
      <c r="G61" s="145"/>
      <c r="H61" s="145"/>
      <c r="I61" s="145"/>
      <c r="J61" s="146">
        <f>J84</f>
        <v>0</v>
      </c>
      <c r="K61" s="143"/>
      <c r="L61" s="147"/>
    </row>
    <row r="62" spans="1:47" s="10" customFormat="1" ht="14.85" customHeight="1">
      <c r="B62" s="142"/>
      <c r="C62" s="143"/>
      <c r="D62" s="144" t="s">
        <v>111</v>
      </c>
      <c r="E62" s="145"/>
      <c r="F62" s="145"/>
      <c r="G62" s="145"/>
      <c r="H62" s="145"/>
      <c r="I62" s="145"/>
      <c r="J62" s="146">
        <f>J91</f>
        <v>0</v>
      </c>
      <c r="K62" s="143"/>
      <c r="L62" s="147"/>
    </row>
    <row r="63" spans="1:47" s="2" customFormat="1" ht="21.75" customHeight="1">
      <c r="A63" s="36"/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10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47" s="2" customFormat="1" ht="6.95" customHeight="1">
      <c r="A64" s="36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8" spans="1:31" s="2" customFormat="1" ht="6.95" customHeight="1">
      <c r="A68" s="36"/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24.95" customHeight="1">
      <c r="A69" s="36"/>
      <c r="B69" s="37"/>
      <c r="C69" s="25" t="s">
        <v>112</v>
      </c>
      <c r="D69" s="38"/>
      <c r="E69" s="38"/>
      <c r="F69" s="38"/>
      <c r="G69" s="38"/>
      <c r="H69" s="38"/>
      <c r="I69" s="38"/>
      <c r="J69" s="38"/>
      <c r="K69" s="38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5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2" customHeight="1">
      <c r="A71" s="36"/>
      <c r="B71" s="37"/>
      <c r="C71" s="31" t="s">
        <v>16</v>
      </c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6.5" customHeight="1">
      <c r="A72" s="36"/>
      <c r="B72" s="37"/>
      <c r="C72" s="38"/>
      <c r="D72" s="38"/>
      <c r="E72" s="381" t="str">
        <f>E7</f>
        <v>PID Na Hlavní, zast. Březiněves, Praha 8</v>
      </c>
      <c r="F72" s="382"/>
      <c r="G72" s="382"/>
      <c r="H72" s="382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103</v>
      </c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69" t="str">
        <f>E9</f>
        <v>SO 000 - Odstranění sklepních prostor</v>
      </c>
      <c r="F74" s="380"/>
      <c r="G74" s="380"/>
      <c r="H74" s="380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21</v>
      </c>
      <c r="D76" s="38"/>
      <c r="E76" s="38"/>
      <c r="F76" s="29" t="str">
        <f>F12</f>
        <v>Praha 8</v>
      </c>
      <c r="G76" s="38"/>
      <c r="H76" s="38"/>
      <c r="I76" s="31" t="s">
        <v>23</v>
      </c>
      <c r="J76" s="61" t="str">
        <f>IF(J12="","",J12)</f>
        <v>4. 12. 2020</v>
      </c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5.2" customHeight="1">
      <c r="A78" s="36"/>
      <c r="B78" s="37"/>
      <c r="C78" s="31" t="s">
        <v>25</v>
      </c>
      <c r="D78" s="38"/>
      <c r="E78" s="38"/>
      <c r="F78" s="29" t="str">
        <f>E15</f>
        <v>TSK a.s.</v>
      </c>
      <c r="G78" s="38"/>
      <c r="H78" s="38"/>
      <c r="I78" s="31" t="s">
        <v>33</v>
      </c>
      <c r="J78" s="34" t="str">
        <f>E21</f>
        <v xml:space="preserve"> </v>
      </c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5.2" customHeight="1">
      <c r="A79" s="36"/>
      <c r="B79" s="37"/>
      <c r="C79" s="31" t="s">
        <v>31</v>
      </c>
      <c r="D79" s="38"/>
      <c r="E79" s="38"/>
      <c r="F79" s="29" t="str">
        <f>IF(E18="","",E18)</f>
        <v>Vyplň údaj</v>
      </c>
      <c r="G79" s="38"/>
      <c r="H79" s="38"/>
      <c r="I79" s="31" t="s">
        <v>36</v>
      </c>
      <c r="J79" s="34" t="str">
        <f>E24</f>
        <v xml:space="preserve"> 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0.3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11" customFormat="1" ht="29.25" customHeight="1">
      <c r="A81" s="148"/>
      <c r="B81" s="149"/>
      <c r="C81" s="150" t="s">
        <v>113</v>
      </c>
      <c r="D81" s="151" t="s">
        <v>58</v>
      </c>
      <c r="E81" s="151" t="s">
        <v>54</v>
      </c>
      <c r="F81" s="151" t="s">
        <v>55</v>
      </c>
      <c r="G81" s="151" t="s">
        <v>114</v>
      </c>
      <c r="H81" s="151" t="s">
        <v>115</v>
      </c>
      <c r="I81" s="151" t="s">
        <v>116</v>
      </c>
      <c r="J81" s="151" t="s">
        <v>107</v>
      </c>
      <c r="K81" s="152" t="s">
        <v>117</v>
      </c>
      <c r="L81" s="153"/>
      <c r="M81" s="70" t="s">
        <v>19</v>
      </c>
      <c r="N81" s="71" t="s">
        <v>43</v>
      </c>
      <c r="O81" s="71" t="s">
        <v>118</v>
      </c>
      <c r="P81" s="71" t="s">
        <v>119</v>
      </c>
      <c r="Q81" s="71" t="s">
        <v>120</v>
      </c>
      <c r="R81" s="71" t="s">
        <v>121</v>
      </c>
      <c r="S81" s="71" t="s">
        <v>122</v>
      </c>
      <c r="T81" s="72" t="s">
        <v>123</v>
      </c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</row>
    <row r="82" spans="1:65" s="2" customFormat="1" ht="22.9" customHeight="1">
      <c r="A82" s="36"/>
      <c r="B82" s="37"/>
      <c r="C82" s="77" t="s">
        <v>124</v>
      </c>
      <c r="D82" s="38"/>
      <c r="E82" s="38"/>
      <c r="F82" s="38"/>
      <c r="G82" s="38"/>
      <c r="H82" s="38"/>
      <c r="I82" s="38"/>
      <c r="J82" s="154">
        <f>BK82</f>
        <v>0</v>
      </c>
      <c r="K82" s="38"/>
      <c r="L82" s="41"/>
      <c r="M82" s="73"/>
      <c r="N82" s="155"/>
      <c r="O82" s="74"/>
      <c r="P82" s="156">
        <f>P83</f>
        <v>0</v>
      </c>
      <c r="Q82" s="74"/>
      <c r="R82" s="156">
        <f>R83</f>
        <v>0</v>
      </c>
      <c r="S82" s="74"/>
      <c r="T82" s="157">
        <f>T83</f>
        <v>0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T82" s="19" t="s">
        <v>72</v>
      </c>
      <c r="AU82" s="19" t="s">
        <v>108</v>
      </c>
      <c r="BK82" s="158">
        <f>BK83</f>
        <v>0</v>
      </c>
    </row>
    <row r="83" spans="1:65" s="12" customFormat="1" ht="25.9" customHeight="1">
      <c r="B83" s="159"/>
      <c r="C83" s="160"/>
      <c r="D83" s="161" t="s">
        <v>72</v>
      </c>
      <c r="E83" s="162" t="s">
        <v>125</v>
      </c>
      <c r="F83" s="162" t="s">
        <v>126</v>
      </c>
      <c r="G83" s="160"/>
      <c r="H83" s="160"/>
      <c r="I83" s="163"/>
      <c r="J83" s="164">
        <f>BK83</f>
        <v>0</v>
      </c>
      <c r="K83" s="160"/>
      <c r="L83" s="165"/>
      <c r="M83" s="166"/>
      <c r="N83" s="167"/>
      <c r="O83" s="167"/>
      <c r="P83" s="168">
        <f>P84</f>
        <v>0</v>
      </c>
      <c r="Q83" s="167"/>
      <c r="R83" s="168">
        <f>R84</f>
        <v>0</v>
      </c>
      <c r="S83" s="167"/>
      <c r="T83" s="169">
        <f>T84</f>
        <v>0</v>
      </c>
      <c r="AR83" s="170" t="s">
        <v>81</v>
      </c>
      <c r="AT83" s="171" t="s">
        <v>72</v>
      </c>
      <c r="AU83" s="171" t="s">
        <v>73</v>
      </c>
      <c r="AY83" s="170" t="s">
        <v>127</v>
      </c>
      <c r="BK83" s="172">
        <f>BK84</f>
        <v>0</v>
      </c>
    </row>
    <row r="84" spans="1:65" s="12" customFormat="1" ht="22.9" customHeight="1">
      <c r="B84" s="159"/>
      <c r="C84" s="160"/>
      <c r="D84" s="161" t="s">
        <v>72</v>
      </c>
      <c r="E84" s="173" t="s">
        <v>128</v>
      </c>
      <c r="F84" s="173" t="s">
        <v>129</v>
      </c>
      <c r="G84" s="160"/>
      <c r="H84" s="160"/>
      <c r="I84" s="163"/>
      <c r="J84" s="174">
        <f>BK84</f>
        <v>0</v>
      </c>
      <c r="K84" s="160"/>
      <c r="L84" s="165"/>
      <c r="M84" s="166"/>
      <c r="N84" s="167"/>
      <c r="O84" s="167"/>
      <c r="P84" s="168">
        <f>P85+SUM(P86:P91)</f>
        <v>0</v>
      </c>
      <c r="Q84" s="167"/>
      <c r="R84" s="168">
        <f>R85+SUM(R86:R91)</f>
        <v>0</v>
      </c>
      <c r="S84" s="167"/>
      <c r="T84" s="169">
        <f>T85+SUM(T86:T91)</f>
        <v>0</v>
      </c>
      <c r="AR84" s="170" t="s">
        <v>81</v>
      </c>
      <c r="AT84" s="171" t="s">
        <v>72</v>
      </c>
      <c r="AU84" s="171" t="s">
        <v>81</v>
      </c>
      <c r="AY84" s="170" t="s">
        <v>127</v>
      </c>
      <c r="BK84" s="172">
        <f>BK85+SUM(BK86:BK91)</f>
        <v>0</v>
      </c>
    </row>
    <row r="85" spans="1:65" s="2" customFormat="1" ht="14.45" customHeight="1">
      <c r="A85" s="36"/>
      <c r="B85" s="37"/>
      <c r="C85" s="175" t="s">
        <v>81</v>
      </c>
      <c r="D85" s="175" t="s">
        <v>130</v>
      </c>
      <c r="E85" s="176" t="s">
        <v>131</v>
      </c>
      <c r="F85" s="177" t="s">
        <v>132</v>
      </c>
      <c r="G85" s="178" t="s">
        <v>133</v>
      </c>
      <c r="H85" s="179">
        <v>1</v>
      </c>
      <c r="I85" s="180"/>
      <c r="J85" s="181">
        <f>ROUND(I85*H85,2)</f>
        <v>0</v>
      </c>
      <c r="K85" s="177" t="s">
        <v>19</v>
      </c>
      <c r="L85" s="41"/>
      <c r="M85" s="182" t="s">
        <v>19</v>
      </c>
      <c r="N85" s="183" t="s">
        <v>44</v>
      </c>
      <c r="O85" s="66"/>
      <c r="P85" s="184">
        <f>O85*H85</f>
        <v>0</v>
      </c>
      <c r="Q85" s="184">
        <v>0</v>
      </c>
      <c r="R85" s="184">
        <f>Q85*H85</f>
        <v>0</v>
      </c>
      <c r="S85" s="184">
        <v>0</v>
      </c>
      <c r="T85" s="185">
        <f>S85*H85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186" t="s">
        <v>134</v>
      </c>
      <c r="AT85" s="186" t="s">
        <v>130</v>
      </c>
      <c r="AU85" s="186" t="s">
        <v>83</v>
      </c>
      <c r="AY85" s="19" t="s">
        <v>127</v>
      </c>
      <c r="BE85" s="187">
        <f>IF(N85="základní",J85,0)</f>
        <v>0</v>
      </c>
      <c r="BF85" s="187">
        <f>IF(N85="snížená",J85,0)</f>
        <v>0</v>
      </c>
      <c r="BG85" s="187">
        <f>IF(N85="zákl. přenesená",J85,0)</f>
        <v>0</v>
      </c>
      <c r="BH85" s="187">
        <f>IF(N85="sníž. přenesená",J85,0)</f>
        <v>0</v>
      </c>
      <c r="BI85" s="187">
        <f>IF(N85="nulová",J85,0)</f>
        <v>0</v>
      </c>
      <c r="BJ85" s="19" t="s">
        <v>81</v>
      </c>
      <c r="BK85" s="187">
        <f>ROUND(I85*H85,2)</f>
        <v>0</v>
      </c>
      <c r="BL85" s="19" t="s">
        <v>134</v>
      </c>
      <c r="BM85" s="186" t="s">
        <v>135</v>
      </c>
    </row>
    <row r="86" spans="1:65" s="13" customFormat="1">
      <c r="B86" s="188"/>
      <c r="C86" s="189"/>
      <c r="D86" s="190" t="s">
        <v>136</v>
      </c>
      <c r="E86" s="191" t="s">
        <v>19</v>
      </c>
      <c r="F86" s="192" t="s">
        <v>137</v>
      </c>
      <c r="G86" s="189"/>
      <c r="H86" s="193">
        <v>1</v>
      </c>
      <c r="I86" s="194"/>
      <c r="J86" s="189"/>
      <c r="K86" s="189"/>
      <c r="L86" s="195"/>
      <c r="M86" s="196"/>
      <c r="N86" s="197"/>
      <c r="O86" s="197"/>
      <c r="P86" s="197"/>
      <c r="Q86" s="197"/>
      <c r="R86" s="197"/>
      <c r="S86" s="197"/>
      <c r="T86" s="198"/>
      <c r="AT86" s="199" t="s">
        <v>136</v>
      </c>
      <c r="AU86" s="199" t="s">
        <v>83</v>
      </c>
      <c r="AV86" s="13" t="s">
        <v>83</v>
      </c>
      <c r="AW86" s="13" t="s">
        <v>35</v>
      </c>
      <c r="AX86" s="13" t="s">
        <v>73</v>
      </c>
      <c r="AY86" s="199" t="s">
        <v>127</v>
      </c>
    </row>
    <row r="87" spans="1:65" s="14" customFormat="1">
      <c r="B87" s="200"/>
      <c r="C87" s="201"/>
      <c r="D87" s="190" t="s">
        <v>136</v>
      </c>
      <c r="E87" s="202" t="s">
        <v>19</v>
      </c>
      <c r="F87" s="203" t="s">
        <v>138</v>
      </c>
      <c r="G87" s="201"/>
      <c r="H87" s="204">
        <v>1</v>
      </c>
      <c r="I87" s="205"/>
      <c r="J87" s="201"/>
      <c r="K87" s="201"/>
      <c r="L87" s="206"/>
      <c r="M87" s="207"/>
      <c r="N87" s="208"/>
      <c r="O87" s="208"/>
      <c r="P87" s="208"/>
      <c r="Q87" s="208"/>
      <c r="R87" s="208"/>
      <c r="S87" s="208"/>
      <c r="T87" s="209"/>
      <c r="AT87" s="210" t="s">
        <v>136</v>
      </c>
      <c r="AU87" s="210" t="s">
        <v>83</v>
      </c>
      <c r="AV87" s="14" t="s">
        <v>134</v>
      </c>
      <c r="AW87" s="14" t="s">
        <v>35</v>
      </c>
      <c r="AX87" s="14" t="s">
        <v>81</v>
      </c>
      <c r="AY87" s="210" t="s">
        <v>127</v>
      </c>
    </row>
    <row r="88" spans="1:65" s="2" customFormat="1" ht="14.45" customHeight="1">
      <c r="A88" s="36"/>
      <c r="B88" s="37"/>
      <c r="C88" s="175" t="s">
        <v>83</v>
      </c>
      <c r="D88" s="175" t="s">
        <v>130</v>
      </c>
      <c r="E88" s="176" t="s">
        <v>139</v>
      </c>
      <c r="F88" s="177" t="s">
        <v>140</v>
      </c>
      <c r="G88" s="178" t="s">
        <v>133</v>
      </c>
      <c r="H88" s="179">
        <v>1</v>
      </c>
      <c r="I88" s="180"/>
      <c r="J88" s="181">
        <f>ROUND(I88*H88,2)</f>
        <v>0</v>
      </c>
      <c r="K88" s="177" t="s">
        <v>19</v>
      </c>
      <c r="L88" s="41"/>
      <c r="M88" s="182" t="s">
        <v>19</v>
      </c>
      <c r="N88" s="183" t="s">
        <v>44</v>
      </c>
      <c r="O88" s="66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134</v>
      </c>
      <c r="AT88" s="186" t="s">
        <v>130</v>
      </c>
      <c r="AU88" s="186" t="s">
        <v>83</v>
      </c>
      <c r="AY88" s="19" t="s">
        <v>127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9" t="s">
        <v>81</v>
      </c>
      <c r="BK88" s="187">
        <f>ROUND(I88*H88,2)</f>
        <v>0</v>
      </c>
      <c r="BL88" s="19" t="s">
        <v>134</v>
      </c>
      <c r="BM88" s="186" t="s">
        <v>141</v>
      </c>
    </row>
    <row r="89" spans="1:65" s="13" customFormat="1">
      <c r="B89" s="188"/>
      <c r="C89" s="189"/>
      <c r="D89" s="190" t="s">
        <v>136</v>
      </c>
      <c r="E89" s="191" t="s">
        <v>19</v>
      </c>
      <c r="F89" s="192" t="s">
        <v>142</v>
      </c>
      <c r="G89" s="189"/>
      <c r="H89" s="193">
        <v>1</v>
      </c>
      <c r="I89" s="194"/>
      <c r="J89" s="189"/>
      <c r="K89" s="189"/>
      <c r="L89" s="195"/>
      <c r="M89" s="196"/>
      <c r="N89" s="197"/>
      <c r="O89" s="197"/>
      <c r="P89" s="197"/>
      <c r="Q89" s="197"/>
      <c r="R89" s="197"/>
      <c r="S89" s="197"/>
      <c r="T89" s="198"/>
      <c r="AT89" s="199" t="s">
        <v>136</v>
      </c>
      <c r="AU89" s="199" t="s">
        <v>83</v>
      </c>
      <c r="AV89" s="13" t="s">
        <v>83</v>
      </c>
      <c r="AW89" s="13" t="s">
        <v>35</v>
      </c>
      <c r="AX89" s="13" t="s">
        <v>73</v>
      </c>
      <c r="AY89" s="199" t="s">
        <v>127</v>
      </c>
    </row>
    <row r="90" spans="1:65" s="14" customFormat="1">
      <c r="B90" s="200"/>
      <c r="C90" s="201"/>
      <c r="D90" s="190" t="s">
        <v>136</v>
      </c>
      <c r="E90" s="202" t="s">
        <v>19</v>
      </c>
      <c r="F90" s="203" t="s">
        <v>138</v>
      </c>
      <c r="G90" s="201"/>
      <c r="H90" s="204">
        <v>1</v>
      </c>
      <c r="I90" s="205"/>
      <c r="J90" s="201"/>
      <c r="K90" s="201"/>
      <c r="L90" s="206"/>
      <c r="M90" s="207"/>
      <c r="N90" s="208"/>
      <c r="O90" s="208"/>
      <c r="P90" s="208"/>
      <c r="Q90" s="208"/>
      <c r="R90" s="208"/>
      <c r="S90" s="208"/>
      <c r="T90" s="209"/>
      <c r="AT90" s="210" t="s">
        <v>136</v>
      </c>
      <c r="AU90" s="210" t="s">
        <v>83</v>
      </c>
      <c r="AV90" s="14" t="s">
        <v>134</v>
      </c>
      <c r="AW90" s="14" t="s">
        <v>35</v>
      </c>
      <c r="AX90" s="14" t="s">
        <v>81</v>
      </c>
      <c r="AY90" s="210" t="s">
        <v>127</v>
      </c>
    </row>
    <row r="91" spans="1:65" s="12" customFormat="1" ht="20.85" customHeight="1">
      <c r="B91" s="159"/>
      <c r="C91" s="160"/>
      <c r="D91" s="161" t="s">
        <v>72</v>
      </c>
      <c r="E91" s="173" t="s">
        <v>81</v>
      </c>
      <c r="F91" s="173" t="s">
        <v>143</v>
      </c>
      <c r="G91" s="160"/>
      <c r="H91" s="160"/>
      <c r="I91" s="163"/>
      <c r="J91" s="174">
        <f>BK91</f>
        <v>0</v>
      </c>
      <c r="K91" s="160"/>
      <c r="L91" s="165"/>
      <c r="M91" s="166"/>
      <c r="N91" s="167"/>
      <c r="O91" s="167"/>
      <c r="P91" s="168">
        <f>SUM(P92:P98)</f>
        <v>0</v>
      </c>
      <c r="Q91" s="167"/>
      <c r="R91" s="168">
        <f>SUM(R92:R98)</f>
        <v>0</v>
      </c>
      <c r="S91" s="167"/>
      <c r="T91" s="169">
        <f>SUM(T92:T98)</f>
        <v>0</v>
      </c>
      <c r="AR91" s="170" t="s">
        <v>81</v>
      </c>
      <c r="AT91" s="171" t="s">
        <v>72</v>
      </c>
      <c r="AU91" s="171" t="s">
        <v>83</v>
      </c>
      <c r="AY91" s="170" t="s">
        <v>127</v>
      </c>
      <c r="BK91" s="172">
        <f>SUM(BK92:BK98)</f>
        <v>0</v>
      </c>
    </row>
    <row r="92" spans="1:65" s="2" customFormat="1" ht="14.45" customHeight="1">
      <c r="A92" s="36"/>
      <c r="B92" s="37"/>
      <c r="C92" s="175" t="s">
        <v>144</v>
      </c>
      <c r="D92" s="175" t="s">
        <v>130</v>
      </c>
      <c r="E92" s="176" t="s">
        <v>145</v>
      </c>
      <c r="F92" s="177" t="s">
        <v>146</v>
      </c>
      <c r="G92" s="178" t="s">
        <v>133</v>
      </c>
      <c r="H92" s="179">
        <v>1</v>
      </c>
      <c r="I92" s="180"/>
      <c r="J92" s="181">
        <f>ROUND(I92*H92,2)</f>
        <v>0</v>
      </c>
      <c r="K92" s="177" t="s">
        <v>19</v>
      </c>
      <c r="L92" s="41"/>
      <c r="M92" s="182" t="s">
        <v>19</v>
      </c>
      <c r="N92" s="183" t="s">
        <v>44</v>
      </c>
      <c r="O92" s="66"/>
      <c r="P92" s="184">
        <f>O92*H92</f>
        <v>0</v>
      </c>
      <c r="Q92" s="184">
        <v>0</v>
      </c>
      <c r="R92" s="184">
        <f>Q92*H92</f>
        <v>0</v>
      </c>
      <c r="S92" s="184">
        <v>0</v>
      </c>
      <c r="T92" s="185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147</v>
      </c>
      <c r="AT92" s="186" t="s">
        <v>130</v>
      </c>
      <c r="AU92" s="186" t="s">
        <v>144</v>
      </c>
      <c r="AY92" s="19" t="s">
        <v>127</v>
      </c>
      <c r="BE92" s="187">
        <f>IF(N92="základní",J92,0)</f>
        <v>0</v>
      </c>
      <c r="BF92" s="187">
        <f>IF(N92="snížená",J92,0)</f>
        <v>0</v>
      </c>
      <c r="BG92" s="187">
        <f>IF(N92="zákl. přenesená",J92,0)</f>
        <v>0</v>
      </c>
      <c r="BH92" s="187">
        <f>IF(N92="sníž. přenesená",J92,0)</f>
        <v>0</v>
      </c>
      <c r="BI92" s="187">
        <f>IF(N92="nulová",J92,0)</f>
        <v>0</v>
      </c>
      <c r="BJ92" s="19" t="s">
        <v>81</v>
      </c>
      <c r="BK92" s="187">
        <f>ROUND(I92*H92,2)</f>
        <v>0</v>
      </c>
      <c r="BL92" s="19" t="s">
        <v>147</v>
      </c>
      <c r="BM92" s="186" t="s">
        <v>148</v>
      </c>
    </row>
    <row r="93" spans="1:65" s="13" customFormat="1">
      <c r="B93" s="188"/>
      <c r="C93" s="189"/>
      <c r="D93" s="190" t="s">
        <v>136</v>
      </c>
      <c r="E93" s="191" t="s">
        <v>19</v>
      </c>
      <c r="F93" s="192" t="s">
        <v>149</v>
      </c>
      <c r="G93" s="189"/>
      <c r="H93" s="193">
        <v>1</v>
      </c>
      <c r="I93" s="194"/>
      <c r="J93" s="189"/>
      <c r="K93" s="189"/>
      <c r="L93" s="195"/>
      <c r="M93" s="196"/>
      <c r="N93" s="197"/>
      <c r="O93" s="197"/>
      <c r="P93" s="197"/>
      <c r="Q93" s="197"/>
      <c r="R93" s="197"/>
      <c r="S93" s="197"/>
      <c r="T93" s="198"/>
      <c r="AT93" s="199" t="s">
        <v>136</v>
      </c>
      <c r="AU93" s="199" t="s">
        <v>144</v>
      </c>
      <c r="AV93" s="13" t="s">
        <v>83</v>
      </c>
      <c r="AW93" s="13" t="s">
        <v>35</v>
      </c>
      <c r="AX93" s="13" t="s">
        <v>73</v>
      </c>
      <c r="AY93" s="199" t="s">
        <v>127</v>
      </c>
    </row>
    <row r="94" spans="1:65" s="14" customFormat="1">
      <c r="B94" s="200"/>
      <c r="C94" s="201"/>
      <c r="D94" s="190" t="s">
        <v>136</v>
      </c>
      <c r="E94" s="202" t="s">
        <v>19</v>
      </c>
      <c r="F94" s="203" t="s">
        <v>138</v>
      </c>
      <c r="G94" s="201"/>
      <c r="H94" s="204">
        <v>1</v>
      </c>
      <c r="I94" s="205"/>
      <c r="J94" s="201"/>
      <c r="K94" s="201"/>
      <c r="L94" s="206"/>
      <c r="M94" s="207"/>
      <c r="N94" s="208"/>
      <c r="O94" s="208"/>
      <c r="P94" s="208"/>
      <c r="Q94" s="208"/>
      <c r="R94" s="208"/>
      <c r="S94" s="208"/>
      <c r="T94" s="209"/>
      <c r="AT94" s="210" t="s">
        <v>136</v>
      </c>
      <c r="AU94" s="210" t="s">
        <v>144</v>
      </c>
      <c r="AV94" s="14" t="s">
        <v>134</v>
      </c>
      <c r="AW94" s="14" t="s">
        <v>35</v>
      </c>
      <c r="AX94" s="14" t="s">
        <v>81</v>
      </c>
      <c r="AY94" s="210" t="s">
        <v>127</v>
      </c>
    </row>
    <row r="95" spans="1:65" s="2" customFormat="1" ht="14.45" customHeight="1">
      <c r="A95" s="36"/>
      <c r="B95" s="37"/>
      <c r="C95" s="175" t="s">
        <v>134</v>
      </c>
      <c r="D95" s="175" t="s">
        <v>130</v>
      </c>
      <c r="E95" s="176" t="s">
        <v>150</v>
      </c>
      <c r="F95" s="177" t="s">
        <v>151</v>
      </c>
      <c r="G95" s="178" t="s">
        <v>133</v>
      </c>
      <c r="H95" s="179">
        <v>1</v>
      </c>
      <c r="I95" s="180"/>
      <c r="J95" s="181">
        <f>ROUND(I95*H95,2)</f>
        <v>0</v>
      </c>
      <c r="K95" s="177" t="s">
        <v>19</v>
      </c>
      <c r="L95" s="41"/>
      <c r="M95" s="182" t="s">
        <v>19</v>
      </c>
      <c r="N95" s="183" t="s">
        <v>44</v>
      </c>
      <c r="O95" s="66"/>
      <c r="P95" s="184">
        <f>O95*H95</f>
        <v>0</v>
      </c>
      <c r="Q95" s="184">
        <v>0</v>
      </c>
      <c r="R95" s="184">
        <f>Q95*H95</f>
        <v>0</v>
      </c>
      <c r="S95" s="184">
        <v>0</v>
      </c>
      <c r="T95" s="185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147</v>
      </c>
      <c r="AT95" s="186" t="s">
        <v>130</v>
      </c>
      <c r="AU95" s="186" t="s">
        <v>144</v>
      </c>
      <c r="AY95" s="19" t="s">
        <v>127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19" t="s">
        <v>81</v>
      </c>
      <c r="BK95" s="187">
        <f>ROUND(I95*H95,2)</f>
        <v>0</v>
      </c>
      <c r="BL95" s="19" t="s">
        <v>147</v>
      </c>
      <c r="BM95" s="186" t="s">
        <v>152</v>
      </c>
    </row>
    <row r="96" spans="1:65" s="13" customFormat="1">
      <c r="B96" s="188"/>
      <c r="C96" s="189"/>
      <c r="D96" s="190" t="s">
        <v>136</v>
      </c>
      <c r="E96" s="191" t="s">
        <v>19</v>
      </c>
      <c r="F96" s="192" t="s">
        <v>153</v>
      </c>
      <c r="G96" s="189"/>
      <c r="H96" s="193">
        <v>1</v>
      </c>
      <c r="I96" s="194"/>
      <c r="J96" s="189"/>
      <c r="K96" s="189"/>
      <c r="L96" s="195"/>
      <c r="M96" s="196"/>
      <c r="N96" s="197"/>
      <c r="O96" s="197"/>
      <c r="P96" s="197"/>
      <c r="Q96" s="197"/>
      <c r="R96" s="197"/>
      <c r="S96" s="197"/>
      <c r="T96" s="198"/>
      <c r="AT96" s="199" t="s">
        <v>136</v>
      </c>
      <c r="AU96" s="199" t="s">
        <v>144</v>
      </c>
      <c r="AV96" s="13" t="s">
        <v>83</v>
      </c>
      <c r="AW96" s="13" t="s">
        <v>35</v>
      </c>
      <c r="AX96" s="13" t="s">
        <v>73</v>
      </c>
      <c r="AY96" s="199" t="s">
        <v>127</v>
      </c>
    </row>
    <row r="97" spans="1:51" s="15" customFormat="1">
      <c r="B97" s="211"/>
      <c r="C97" s="212"/>
      <c r="D97" s="190" t="s">
        <v>136</v>
      </c>
      <c r="E97" s="213" t="s">
        <v>19</v>
      </c>
      <c r="F97" s="214" t="s">
        <v>154</v>
      </c>
      <c r="G97" s="212"/>
      <c r="H97" s="213" t="s">
        <v>19</v>
      </c>
      <c r="I97" s="215"/>
      <c r="J97" s="212"/>
      <c r="K97" s="212"/>
      <c r="L97" s="216"/>
      <c r="M97" s="217"/>
      <c r="N97" s="218"/>
      <c r="O97" s="218"/>
      <c r="P97" s="218"/>
      <c r="Q97" s="218"/>
      <c r="R97" s="218"/>
      <c r="S97" s="218"/>
      <c r="T97" s="219"/>
      <c r="AT97" s="220" t="s">
        <v>136</v>
      </c>
      <c r="AU97" s="220" t="s">
        <v>144</v>
      </c>
      <c r="AV97" s="15" t="s">
        <v>81</v>
      </c>
      <c r="AW97" s="15" t="s">
        <v>35</v>
      </c>
      <c r="AX97" s="15" t="s">
        <v>73</v>
      </c>
      <c r="AY97" s="220" t="s">
        <v>127</v>
      </c>
    </row>
    <row r="98" spans="1:51" s="14" customFormat="1">
      <c r="B98" s="200"/>
      <c r="C98" s="201"/>
      <c r="D98" s="190" t="s">
        <v>136</v>
      </c>
      <c r="E98" s="202" t="s">
        <v>19</v>
      </c>
      <c r="F98" s="203" t="s">
        <v>138</v>
      </c>
      <c r="G98" s="201"/>
      <c r="H98" s="204">
        <v>1</v>
      </c>
      <c r="I98" s="205"/>
      <c r="J98" s="201"/>
      <c r="K98" s="201"/>
      <c r="L98" s="206"/>
      <c r="M98" s="221"/>
      <c r="N98" s="222"/>
      <c r="O98" s="222"/>
      <c r="P98" s="222"/>
      <c r="Q98" s="222"/>
      <c r="R98" s="222"/>
      <c r="S98" s="222"/>
      <c r="T98" s="223"/>
      <c r="AT98" s="210" t="s">
        <v>136</v>
      </c>
      <c r="AU98" s="210" t="s">
        <v>144</v>
      </c>
      <c r="AV98" s="14" t="s">
        <v>134</v>
      </c>
      <c r="AW98" s="14" t="s">
        <v>35</v>
      </c>
      <c r="AX98" s="14" t="s">
        <v>81</v>
      </c>
      <c r="AY98" s="210" t="s">
        <v>127</v>
      </c>
    </row>
    <row r="99" spans="1:51" s="2" customFormat="1" ht="6.95" customHeight="1">
      <c r="A99" s="36"/>
      <c r="B99" s="49"/>
      <c r="C99" s="50"/>
      <c r="D99" s="50"/>
      <c r="E99" s="50"/>
      <c r="F99" s="50"/>
      <c r="G99" s="50"/>
      <c r="H99" s="50"/>
      <c r="I99" s="50"/>
      <c r="J99" s="50"/>
      <c r="K99" s="50"/>
      <c r="L99" s="41"/>
      <c r="M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</sheetData>
  <sheetProtection algorithmName="SHA-512" hashValue="FsUNHs9rhowfzRlVVtNl3h2Y7kkPkpHsi7Css7yO14Zl3ZOQUd0jrFu+BBPnKuwIAvAwrIXHbABtZchxYmTJvw==" saltValue="FhQnwtfQhYWS17gCz/NAWJd2yyw2cBjEOsqlLAXLfYtNxohoqlUQDkR0zrisg3boIoHER5OuwzDZJTdlEL7qig==" spinCount="100000" sheet="1" objects="1" scenarios="1" formatColumns="0" formatRows="0" autoFilter="0"/>
  <autoFilter ref="C81:K98" xr:uid="{00000000-0009-0000-0000-000001000000}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507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AT2" s="19" t="s">
        <v>86</v>
      </c>
    </row>
    <row r="3" spans="1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1:46" s="1" customFormat="1" ht="24.95" customHeight="1">
      <c r="B4" s="22"/>
      <c r="D4" s="105" t="s">
        <v>102</v>
      </c>
      <c r="L4" s="22"/>
      <c r="M4" s="106" t="s">
        <v>10</v>
      </c>
      <c r="AT4" s="19" t="s">
        <v>4</v>
      </c>
    </row>
    <row r="5" spans="1:46" s="1" customFormat="1" ht="6.95" customHeight="1">
      <c r="B5" s="22"/>
      <c r="L5" s="22"/>
    </row>
    <row r="6" spans="1:46" s="1" customFormat="1" ht="12" customHeight="1">
      <c r="B6" s="22"/>
      <c r="D6" s="107" t="s">
        <v>16</v>
      </c>
      <c r="L6" s="22"/>
    </row>
    <row r="7" spans="1:46" s="1" customFormat="1" ht="16.5" customHeight="1">
      <c r="B7" s="22"/>
      <c r="E7" s="383" t="str">
        <f>'Rekapitulace stavby'!K6</f>
        <v>PID Na Hlavní, zast. Březiněves, Praha 8</v>
      </c>
      <c r="F7" s="384"/>
      <c r="G7" s="384"/>
      <c r="H7" s="384"/>
      <c r="L7" s="22"/>
    </row>
    <row r="8" spans="1:46" s="2" customFormat="1" ht="12" customHeight="1">
      <c r="A8" s="36"/>
      <c r="B8" s="41"/>
      <c r="C8" s="36"/>
      <c r="D8" s="107" t="s">
        <v>103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85" t="s">
        <v>155</v>
      </c>
      <c r="F9" s="386"/>
      <c r="G9" s="386"/>
      <c r="H9" s="386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4. 12. 2020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7" t="str">
        <f>'Rekapitulace stavby'!E14</f>
        <v>Vyplň údaj</v>
      </c>
      <c r="F18" s="388"/>
      <c r="G18" s="388"/>
      <c r="H18" s="388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tr">
        <f>IF('Rekapitulace stavby'!AN16="","",'Rekapitulace stavby'!AN16)</f>
        <v/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tr">
        <f>IF('Rekapitulace stavby'!E17="","",'Rekapitulace stavby'!E17)</f>
        <v xml:space="preserve"> </v>
      </c>
      <c r="F21" s="36"/>
      <c r="G21" s="36"/>
      <c r="H21" s="36"/>
      <c r="I21" s="107" t="s">
        <v>29</v>
      </c>
      <c r="J21" s="109" t="str">
        <f>IF('Rekapitulace stavby'!AN17="","",'Rekapitulace stavby'!AN17)</f>
        <v/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36</v>
      </c>
      <c r="E23" s="36"/>
      <c r="F23" s="36"/>
      <c r="G23" s="36"/>
      <c r="H23" s="36"/>
      <c r="I23" s="107" t="s">
        <v>26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29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37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9" t="s">
        <v>19</v>
      </c>
      <c r="F27" s="389"/>
      <c r="G27" s="389"/>
      <c r="H27" s="389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39</v>
      </c>
      <c r="E30" s="36"/>
      <c r="F30" s="36"/>
      <c r="G30" s="36"/>
      <c r="H30" s="36"/>
      <c r="I30" s="36"/>
      <c r="J30" s="116">
        <f>ROUND(J93, 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41</v>
      </c>
      <c r="G32" s="36"/>
      <c r="H32" s="36"/>
      <c r="I32" s="117" t="s">
        <v>40</v>
      </c>
      <c r="J32" s="117" t="s">
        <v>42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43</v>
      </c>
      <c r="E33" s="107" t="s">
        <v>44</v>
      </c>
      <c r="F33" s="119">
        <f>ROUND((SUM(BE93:BE506)),  2)</f>
        <v>0</v>
      </c>
      <c r="G33" s="36"/>
      <c r="H33" s="36"/>
      <c r="I33" s="120">
        <v>0.21</v>
      </c>
      <c r="J33" s="119">
        <f>ROUND(((SUM(BE93:BE506))*I33),  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45</v>
      </c>
      <c r="F34" s="119">
        <f>ROUND((SUM(BF93:BF506)),  2)</f>
        <v>0</v>
      </c>
      <c r="G34" s="36"/>
      <c r="H34" s="36"/>
      <c r="I34" s="120">
        <v>0.15</v>
      </c>
      <c r="J34" s="119">
        <f>ROUND(((SUM(BF93:BF506))*I34),  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07" t="s">
        <v>46</v>
      </c>
      <c r="F35" s="119">
        <f>ROUND((SUM(BG93:BG506)),  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07" t="s">
        <v>47</v>
      </c>
      <c r="F36" s="119">
        <f>ROUND((SUM(BH93:BH506)),  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07" t="s">
        <v>48</v>
      </c>
      <c r="F37" s="119">
        <f>ROUND((SUM(BI93:BI506)),  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49</v>
      </c>
      <c r="E39" s="123"/>
      <c r="F39" s="123"/>
      <c r="G39" s="124" t="s">
        <v>50</v>
      </c>
      <c r="H39" s="125" t="s">
        <v>51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105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1" t="str">
        <f>E7</f>
        <v>PID Na Hlavní, zast. Březiněves, Praha 8</v>
      </c>
      <c r="F48" s="382"/>
      <c r="G48" s="382"/>
      <c r="H48" s="382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103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69" t="str">
        <f>E9</f>
        <v>SO 100 - Komunikace a zpevněné plochy</v>
      </c>
      <c r="F50" s="380"/>
      <c r="G50" s="380"/>
      <c r="H50" s="380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1" t="s">
        <v>21</v>
      </c>
      <c r="D52" s="38"/>
      <c r="E52" s="38"/>
      <c r="F52" s="29" t="str">
        <f>F12</f>
        <v>Praha 8</v>
      </c>
      <c r="G52" s="38"/>
      <c r="H52" s="38"/>
      <c r="I52" s="31" t="s">
        <v>23</v>
      </c>
      <c r="J52" s="61" t="str">
        <f>IF(J12="","",J12)</f>
        <v>4. 12. 2020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5.2" customHeight="1">
      <c r="A54" s="36"/>
      <c r="B54" s="37"/>
      <c r="C54" s="31" t="s">
        <v>25</v>
      </c>
      <c r="D54" s="38"/>
      <c r="E54" s="38"/>
      <c r="F54" s="29" t="str">
        <f>E15</f>
        <v>TSK a.s.</v>
      </c>
      <c r="G54" s="38"/>
      <c r="H54" s="38"/>
      <c r="I54" s="31" t="s">
        <v>33</v>
      </c>
      <c r="J54" s="34" t="str">
        <f>E21</f>
        <v xml:space="preserve"> 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32" t="s">
        <v>106</v>
      </c>
      <c r="D57" s="133"/>
      <c r="E57" s="133"/>
      <c r="F57" s="133"/>
      <c r="G57" s="133"/>
      <c r="H57" s="133"/>
      <c r="I57" s="133"/>
      <c r="J57" s="134" t="s">
        <v>107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71</v>
      </c>
      <c r="D59" s="38"/>
      <c r="E59" s="38"/>
      <c r="F59" s="38"/>
      <c r="G59" s="38"/>
      <c r="H59" s="38"/>
      <c r="I59" s="38"/>
      <c r="J59" s="79">
        <f>J93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108</v>
      </c>
    </row>
    <row r="60" spans="1:47" s="9" customFormat="1" ht="24.95" customHeight="1">
      <c r="B60" s="136"/>
      <c r="C60" s="137"/>
      <c r="D60" s="138" t="s">
        <v>156</v>
      </c>
      <c r="E60" s="139"/>
      <c r="F60" s="139"/>
      <c r="G60" s="139"/>
      <c r="H60" s="139"/>
      <c r="I60" s="139"/>
      <c r="J60" s="140">
        <f>J94</f>
        <v>0</v>
      </c>
      <c r="K60" s="137"/>
      <c r="L60" s="141"/>
    </row>
    <row r="61" spans="1:47" s="10" customFormat="1" ht="19.899999999999999" customHeight="1">
      <c r="B61" s="142"/>
      <c r="C61" s="143"/>
      <c r="D61" s="144" t="s">
        <v>157</v>
      </c>
      <c r="E61" s="145"/>
      <c r="F61" s="145"/>
      <c r="G61" s="145"/>
      <c r="H61" s="145"/>
      <c r="I61" s="145"/>
      <c r="J61" s="146">
        <f>J95</f>
        <v>0</v>
      </c>
      <c r="K61" s="143"/>
      <c r="L61" s="147"/>
    </row>
    <row r="62" spans="1:47" s="10" customFormat="1" ht="19.899999999999999" customHeight="1">
      <c r="B62" s="142"/>
      <c r="C62" s="143"/>
      <c r="D62" s="144" t="s">
        <v>158</v>
      </c>
      <c r="E62" s="145"/>
      <c r="F62" s="145"/>
      <c r="G62" s="145"/>
      <c r="H62" s="145"/>
      <c r="I62" s="145"/>
      <c r="J62" s="146">
        <f>J185</f>
        <v>0</v>
      </c>
      <c r="K62" s="143"/>
      <c r="L62" s="147"/>
    </row>
    <row r="63" spans="1:47" s="10" customFormat="1" ht="19.899999999999999" customHeight="1">
      <c r="B63" s="142"/>
      <c r="C63" s="143"/>
      <c r="D63" s="144" t="s">
        <v>159</v>
      </c>
      <c r="E63" s="145"/>
      <c r="F63" s="145"/>
      <c r="G63" s="145"/>
      <c r="H63" s="145"/>
      <c r="I63" s="145"/>
      <c r="J63" s="146">
        <f>J201</f>
        <v>0</v>
      </c>
      <c r="K63" s="143"/>
      <c r="L63" s="147"/>
    </row>
    <row r="64" spans="1:47" s="10" customFormat="1" ht="19.899999999999999" customHeight="1">
      <c r="B64" s="142"/>
      <c r="C64" s="143"/>
      <c r="D64" s="144" t="s">
        <v>160</v>
      </c>
      <c r="E64" s="145"/>
      <c r="F64" s="145"/>
      <c r="G64" s="145"/>
      <c r="H64" s="145"/>
      <c r="I64" s="145"/>
      <c r="J64" s="146">
        <f>J208</f>
        <v>0</v>
      </c>
      <c r="K64" s="143"/>
      <c r="L64" s="147"/>
    </row>
    <row r="65" spans="1:31" s="10" customFormat="1" ht="19.899999999999999" customHeight="1">
      <c r="B65" s="142"/>
      <c r="C65" s="143"/>
      <c r="D65" s="144" t="s">
        <v>161</v>
      </c>
      <c r="E65" s="145"/>
      <c r="F65" s="145"/>
      <c r="G65" s="145"/>
      <c r="H65" s="145"/>
      <c r="I65" s="145"/>
      <c r="J65" s="146">
        <f>J277</f>
        <v>0</v>
      </c>
      <c r="K65" s="143"/>
      <c r="L65" s="147"/>
    </row>
    <row r="66" spans="1:31" s="10" customFormat="1" ht="19.899999999999999" customHeight="1">
      <c r="B66" s="142"/>
      <c r="C66" s="143"/>
      <c r="D66" s="144" t="s">
        <v>162</v>
      </c>
      <c r="E66" s="145"/>
      <c r="F66" s="145"/>
      <c r="G66" s="145"/>
      <c r="H66" s="145"/>
      <c r="I66" s="145"/>
      <c r="J66" s="146">
        <f>J287</f>
        <v>0</v>
      </c>
      <c r="K66" s="143"/>
      <c r="L66" s="147"/>
    </row>
    <row r="67" spans="1:31" s="10" customFormat="1" ht="19.899999999999999" customHeight="1">
      <c r="B67" s="142"/>
      <c r="C67" s="143"/>
      <c r="D67" s="144" t="s">
        <v>163</v>
      </c>
      <c r="E67" s="145"/>
      <c r="F67" s="145"/>
      <c r="G67" s="145"/>
      <c r="H67" s="145"/>
      <c r="I67" s="145"/>
      <c r="J67" s="146">
        <f>J439</f>
        <v>0</v>
      </c>
      <c r="K67" s="143"/>
      <c r="L67" s="147"/>
    </row>
    <row r="68" spans="1:31" s="10" customFormat="1" ht="19.899999999999999" customHeight="1">
      <c r="B68" s="142"/>
      <c r="C68" s="143"/>
      <c r="D68" s="144" t="s">
        <v>164</v>
      </c>
      <c r="E68" s="145"/>
      <c r="F68" s="145"/>
      <c r="G68" s="145"/>
      <c r="H68" s="145"/>
      <c r="I68" s="145"/>
      <c r="J68" s="146">
        <f>J482</f>
        <v>0</v>
      </c>
      <c r="K68" s="143"/>
      <c r="L68" s="147"/>
    </row>
    <row r="69" spans="1:31" s="9" customFormat="1" ht="24.95" customHeight="1">
      <c r="B69" s="136"/>
      <c r="C69" s="137"/>
      <c r="D69" s="138" t="s">
        <v>165</v>
      </c>
      <c r="E69" s="139"/>
      <c r="F69" s="139"/>
      <c r="G69" s="139"/>
      <c r="H69" s="139"/>
      <c r="I69" s="139"/>
      <c r="J69" s="140">
        <f>J485</f>
        <v>0</v>
      </c>
      <c r="K69" s="137"/>
      <c r="L69" s="141"/>
    </row>
    <row r="70" spans="1:31" s="10" customFormat="1" ht="19.899999999999999" customHeight="1">
      <c r="B70" s="142"/>
      <c r="C70" s="143"/>
      <c r="D70" s="144" t="s">
        <v>166</v>
      </c>
      <c r="E70" s="145"/>
      <c r="F70" s="145"/>
      <c r="G70" s="145"/>
      <c r="H70" s="145"/>
      <c r="I70" s="145"/>
      <c r="J70" s="146">
        <f>J486</f>
        <v>0</v>
      </c>
      <c r="K70" s="143"/>
      <c r="L70" s="147"/>
    </row>
    <row r="71" spans="1:31" s="10" customFormat="1" ht="19.899999999999999" customHeight="1">
      <c r="B71" s="142"/>
      <c r="C71" s="143"/>
      <c r="D71" s="144" t="s">
        <v>167</v>
      </c>
      <c r="E71" s="145"/>
      <c r="F71" s="145"/>
      <c r="G71" s="145"/>
      <c r="H71" s="145"/>
      <c r="I71" s="145"/>
      <c r="J71" s="146">
        <f>J494</f>
        <v>0</v>
      </c>
      <c r="K71" s="143"/>
      <c r="L71" s="147"/>
    </row>
    <row r="72" spans="1:31" s="9" customFormat="1" ht="24.95" customHeight="1">
      <c r="B72" s="136"/>
      <c r="C72" s="137"/>
      <c r="D72" s="138" t="s">
        <v>168</v>
      </c>
      <c r="E72" s="139"/>
      <c r="F72" s="139"/>
      <c r="G72" s="139"/>
      <c r="H72" s="139"/>
      <c r="I72" s="139"/>
      <c r="J72" s="140">
        <f>J498</f>
        <v>0</v>
      </c>
      <c r="K72" s="137"/>
      <c r="L72" s="141"/>
    </row>
    <row r="73" spans="1:31" s="10" customFormat="1" ht="19.899999999999999" customHeight="1">
      <c r="B73" s="142"/>
      <c r="C73" s="143"/>
      <c r="D73" s="144" t="s">
        <v>169</v>
      </c>
      <c r="E73" s="145"/>
      <c r="F73" s="145"/>
      <c r="G73" s="145"/>
      <c r="H73" s="145"/>
      <c r="I73" s="145"/>
      <c r="J73" s="146">
        <f>J499</f>
        <v>0</v>
      </c>
      <c r="K73" s="143"/>
      <c r="L73" s="147"/>
    </row>
    <row r="74" spans="1:31" s="2" customFormat="1" ht="21.7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9" spans="1:31" s="2" customFormat="1" ht="6.95" customHeight="1">
      <c r="A79" s="36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24.95" customHeight="1">
      <c r="A80" s="36"/>
      <c r="B80" s="37"/>
      <c r="C80" s="25" t="s">
        <v>112</v>
      </c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5" s="2" customFormat="1" ht="12" customHeight="1">
      <c r="A82" s="36"/>
      <c r="B82" s="37"/>
      <c r="C82" s="31" t="s">
        <v>16</v>
      </c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65" s="2" customFormat="1" ht="16.5" customHeight="1">
      <c r="A83" s="36"/>
      <c r="B83" s="37"/>
      <c r="C83" s="38"/>
      <c r="D83" s="38"/>
      <c r="E83" s="381" t="str">
        <f>E7</f>
        <v>PID Na Hlavní, zast. Březiněves, Praha 8</v>
      </c>
      <c r="F83" s="382"/>
      <c r="G83" s="382"/>
      <c r="H83" s="382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65" s="2" customFormat="1" ht="12" customHeight="1">
      <c r="A84" s="36"/>
      <c r="B84" s="37"/>
      <c r="C84" s="31" t="s">
        <v>103</v>
      </c>
      <c r="D84" s="38"/>
      <c r="E84" s="38"/>
      <c r="F84" s="38"/>
      <c r="G84" s="38"/>
      <c r="H84" s="38"/>
      <c r="I84" s="38"/>
      <c r="J84" s="38"/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65" s="2" customFormat="1" ht="16.5" customHeight="1">
      <c r="A85" s="36"/>
      <c r="B85" s="37"/>
      <c r="C85" s="38"/>
      <c r="D85" s="38"/>
      <c r="E85" s="369" t="str">
        <f>E9</f>
        <v>SO 100 - Komunikace a zpevněné plochy</v>
      </c>
      <c r="F85" s="380"/>
      <c r="G85" s="380"/>
      <c r="H85" s="380"/>
      <c r="I85" s="38"/>
      <c r="J85" s="38"/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65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0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65" s="2" customFormat="1" ht="12" customHeight="1">
      <c r="A87" s="36"/>
      <c r="B87" s="37"/>
      <c r="C87" s="31" t="s">
        <v>21</v>
      </c>
      <c r="D87" s="38"/>
      <c r="E87" s="38"/>
      <c r="F87" s="29" t="str">
        <f>F12</f>
        <v>Praha 8</v>
      </c>
      <c r="G87" s="38"/>
      <c r="H87" s="38"/>
      <c r="I87" s="31" t="s">
        <v>23</v>
      </c>
      <c r="J87" s="61" t="str">
        <f>IF(J12="","",J12)</f>
        <v>4. 12. 2020</v>
      </c>
      <c r="K87" s="38"/>
      <c r="L87" s="10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65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10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65" s="2" customFormat="1" ht="15.2" customHeight="1">
      <c r="A89" s="36"/>
      <c r="B89" s="37"/>
      <c r="C89" s="31" t="s">
        <v>25</v>
      </c>
      <c r="D89" s="38"/>
      <c r="E89" s="38"/>
      <c r="F89" s="29" t="str">
        <f>E15</f>
        <v>TSK a.s.</v>
      </c>
      <c r="G89" s="38"/>
      <c r="H89" s="38"/>
      <c r="I89" s="31" t="s">
        <v>33</v>
      </c>
      <c r="J89" s="34" t="str">
        <f>E21</f>
        <v xml:space="preserve"> </v>
      </c>
      <c r="K89" s="38"/>
      <c r="L89" s="10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65" s="2" customFormat="1" ht="15.2" customHeight="1">
      <c r="A90" s="36"/>
      <c r="B90" s="37"/>
      <c r="C90" s="31" t="s">
        <v>31</v>
      </c>
      <c r="D90" s="38"/>
      <c r="E90" s="38"/>
      <c r="F90" s="29" t="str">
        <f>IF(E18="","",E18)</f>
        <v>Vyplň údaj</v>
      </c>
      <c r="G90" s="38"/>
      <c r="H90" s="38"/>
      <c r="I90" s="31" t="s">
        <v>36</v>
      </c>
      <c r="J90" s="34" t="str">
        <f>E24</f>
        <v xml:space="preserve"> </v>
      </c>
      <c r="K90" s="38"/>
      <c r="L90" s="10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65" s="2" customFormat="1" ht="10.35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108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65" s="11" customFormat="1" ht="29.25" customHeight="1">
      <c r="A92" s="148"/>
      <c r="B92" s="149"/>
      <c r="C92" s="150" t="s">
        <v>113</v>
      </c>
      <c r="D92" s="151" t="s">
        <v>58</v>
      </c>
      <c r="E92" s="151" t="s">
        <v>54</v>
      </c>
      <c r="F92" s="151" t="s">
        <v>55</v>
      </c>
      <c r="G92" s="151" t="s">
        <v>114</v>
      </c>
      <c r="H92" s="151" t="s">
        <v>115</v>
      </c>
      <c r="I92" s="151" t="s">
        <v>116</v>
      </c>
      <c r="J92" s="151" t="s">
        <v>107</v>
      </c>
      <c r="K92" s="152" t="s">
        <v>117</v>
      </c>
      <c r="L92" s="153"/>
      <c r="M92" s="70" t="s">
        <v>19</v>
      </c>
      <c r="N92" s="71" t="s">
        <v>43</v>
      </c>
      <c r="O92" s="71" t="s">
        <v>118</v>
      </c>
      <c r="P92" s="71" t="s">
        <v>119</v>
      </c>
      <c r="Q92" s="71" t="s">
        <v>120</v>
      </c>
      <c r="R92" s="71" t="s">
        <v>121</v>
      </c>
      <c r="S92" s="71" t="s">
        <v>122</v>
      </c>
      <c r="T92" s="72" t="s">
        <v>123</v>
      </c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</row>
    <row r="93" spans="1:65" s="2" customFormat="1" ht="22.9" customHeight="1">
      <c r="A93" s="36"/>
      <c r="B93" s="37"/>
      <c r="C93" s="77" t="s">
        <v>124</v>
      </c>
      <c r="D93" s="38"/>
      <c r="E93" s="38"/>
      <c r="F93" s="38"/>
      <c r="G93" s="38"/>
      <c r="H93" s="38"/>
      <c r="I93" s="38"/>
      <c r="J93" s="154">
        <f>BK93</f>
        <v>0</v>
      </c>
      <c r="K93" s="38"/>
      <c r="L93" s="41"/>
      <c r="M93" s="73"/>
      <c r="N93" s="155"/>
      <c r="O93" s="74"/>
      <c r="P93" s="156">
        <f>P94+P485+P498</f>
        <v>0</v>
      </c>
      <c r="Q93" s="74"/>
      <c r="R93" s="156">
        <f>R94+R485+R498</f>
        <v>1075.0275961</v>
      </c>
      <c r="S93" s="74"/>
      <c r="T93" s="157">
        <f>T94+T485+T498</f>
        <v>1140.3254999999999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72</v>
      </c>
      <c r="AU93" s="19" t="s">
        <v>108</v>
      </c>
      <c r="BK93" s="158">
        <f>BK94+BK485+BK498</f>
        <v>0</v>
      </c>
    </row>
    <row r="94" spans="1:65" s="12" customFormat="1" ht="25.9" customHeight="1">
      <c r="B94" s="159"/>
      <c r="C94" s="160"/>
      <c r="D94" s="161" t="s">
        <v>72</v>
      </c>
      <c r="E94" s="162" t="s">
        <v>128</v>
      </c>
      <c r="F94" s="162" t="s">
        <v>129</v>
      </c>
      <c r="G94" s="160"/>
      <c r="H94" s="160"/>
      <c r="I94" s="163"/>
      <c r="J94" s="164">
        <f>BK94</f>
        <v>0</v>
      </c>
      <c r="K94" s="160"/>
      <c r="L94" s="165"/>
      <c r="M94" s="166"/>
      <c r="N94" s="167"/>
      <c r="O94" s="167"/>
      <c r="P94" s="168">
        <f>P95+P185+P201+P208+P277+P287+P439+P482</f>
        <v>0</v>
      </c>
      <c r="Q94" s="167"/>
      <c r="R94" s="168">
        <f>R95+R185+R201+R208+R277+R287+R439+R482</f>
        <v>1061.8516281</v>
      </c>
      <c r="S94" s="167"/>
      <c r="T94" s="169">
        <f>T95+T185+T201+T208+T277+T287+T439+T482</f>
        <v>1140.3225</v>
      </c>
      <c r="AR94" s="170" t="s">
        <v>81</v>
      </c>
      <c r="AT94" s="171" t="s">
        <v>72</v>
      </c>
      <c r="AU94" s="171" t="s">
        <v>73</v>
      </c>
      <c r="AY94" s="170" t="s">
        <v>127</v>
      </c>
      <c r="BK94" s="172">
        <f>BK95+BK185+BK201+BK208+BK277+BK287+BK439+BK482</f>
        <v>0</v>
      </c>
    </row>
    <row r="95" spans="1:65" s="12" customFormat="1" ht="22.9" customHeight="1">
      <c r="B95" s="159"/>
      <c r="C95" s="160"/>
      <c r="D95" s="161" t="s">
        <v>72</v>
      </c>
      <c r="E95" s="173" t="s">
        <v>81</v>
      </c>
      <c r="F95" s="173" t="s">
        <v>170</v>
      </c>
      <c r="G95" s="160"/>
      <c r="H95" s="160"/>
      <c r="I95" s="163"/>
      <c r="J95" s="174">
        <f>BK95</f>
        <v>0</v>
      </c>
      <c r="K95" s="160"/>
      <c r="L95" s="165"/>
      <c r="M95" s="166"/>
      <c r="N95" s="167"/>
      <c r="O95" s="167"/>
      <c r="P95" s="168">
        <f>SUM(P96:P184)</f>
        <v>0</v>
      </c>
      <c r="Q95" s="167"/>
      <c r="R95" s="168">
        <f>SUM(R96:R184)</f>
        <v>434.40568500000001</v>
      </c>
      <c r="S95" s="167"/>
      <c r="T95" s="169">
        <f>SUM(T96:T184)</f>
        <v>837.27599999999995</v>
      </c>
      <c r="AR95" s="170" t="s">
        <v>81</v>
      </c>
      <c r="AT95" s="171" t="s">
        <v>72</v>
      </c>
      <c r="AU95" s="171" t="s">
        <v>81</v>
      </c>
      <c r="AY95" s="170" t="s">
        <v>127</v>
      </c>
      <c r="BK95" s="172">
        <f>SUM(BK96:BK184)</f>
        <v>0</v>
      </c>
    </row>
    <row r="96" spans="1:65" s="2" customFormat="1" ht="37.9" customHeight="1">
      <c r="A96" s="36"/>
      <c r="B96" s="37"/>
      <c r="C96" s="175" t="s">
        <v>81</v>
      </c>
      <c r="D96" s="175" t="s">
        <v>130</v>
      </c>
      <c r="E96" s="176" t="s">
        <v>171</v>
      </c>
      <c r="F96" s="177" t="s">
        <v>172</v>
      </c>
      <c r="G96" s="178" t="s">
        <v>173</v>
      </c>
      <c r="H96" s="179">
        <v>16</v>
      </c>
      <c r="I96" s="180"/>
      <c r="J96" s="181">
        <f>ROUND(I96*H96,2)</f>
        <v>0</v>
      </c>
      <c r="K96" s="177" t="s">
        <v>174</v>
      </c>
      <c r="L96" s="41"/>
      <c r="M96" s="182" t="s">
        <v>19</v>
      </c>
      <c r="N96" s="183" t="s">
        <v>44</v>
      </c>
      <c r="O96" s="66"/>
      <c r="P96" s="184">
        <f>O96*H96</f>
        <v>0</v>
      </c>
      <c r="Q96" s="184">
        <v>0</v>
      </c>
      <c r="R96" s="184">
        <f>Q96*H96</f>
        <v>0</v>
      </c>
      <c r="S96" s="184">
        <v>0.23499999999999999</v>
      </c>
      <c r="T96" s="185">
        <f>S96*H96</f>
        <v>3.76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134</v>
      </c>
      <c r="AT96" s="186" t="s">
        <v>130</v>
      </c>
      <c r="AU96" s="186" t="s">
        <v>83</v>
      </c>
      <c r="AY96" s="19" t="s">
        <v>127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9" t="s">
        <v>81</v>
      </c>
      <c r="BK96" s="187">
        <f>ROUND(I96*H96,2)</f>
        <v>0</v>
      </c>
      <c r="BL96" s="19" t="s">
        <v>134</v>
      </c>
      <c r="BM96" s="186" t="s">
        <v>175</v>
      </c>
    </row>
    <row r="97" spans="1:65" s="13" customFormat="1">
      <c r="B97" s="188"/>
      <c r="C97" s="189"/>
      <c r="D97" s="190" t="s">
        <v>136</v>
      </c>
      <c r="E97" s="191" t="s">
        <v>19</v>
      </c>
      <c r="F97" s="192" t="s">
        <v>176</v>
      </c>
      <c r="G97" s="189"/>
      <c r="H97" s="193">
        <v>16</v>
      </c>
      <c r="I97" s="194"/>
      <c r="J97" s="189"/>
      <c r="K97" s="189"/>
      <c r="L97" s="195"/>
      <c r="M97" s="196"/>
      <c r="N97" s="197"/>
      <c r="O97" s="197"/>
      <c r="P97" s="197"/>
      <c r="Q97" s="197"/>
      <c r="R97" s="197"/>
      <c r="S97" s="197"/>
      <c r="T97" s="198"/>
      <c r="AT97" s="199" t="s">
        <v>136</v>
      </c>
      <c r="AU97" s="199" t="s">
        <v>83</v>
      </c>
      <c r="AV97" s="13" t="s">
        <v>83</v>
      </c>
      <c r="AW97" s="13" t="s">
        <v>35</v>
      </c>
      <c r="AX97" s="13" t="s">
        <v>73</v>
      </c>
      <c r="AY97" s="199" t="s">
        <v>127</v>
      </c>
    </row>
    <row r="98" spans="1:65" s="14" customFormat="1">
      <c r="B98" s="200"/>
      <c r="C98" s="201"/>
      <c r="D98" s="190" t="s">
        <v>136</v>
      </c>
      <c r="E98" s="202" t="s">
        <v>19</v>
      </c>
      <c r="F98" s="203" t="s">
        <v>138</v>
      </c>
      <c r="G98" s="201"/>
      <c r="H98" s="204">
        <v>16</v>
      </c>
      <c r="I98" s="205"/>
      <c r="J98" s="201"/>
      <c r="K98" s="201"/>
      <c r="L98" s="206"/>
      <c r="M98" s="207"/>
      <c r="N98" s="208"/>
      <c r="O98" s="208"/>
      <c r="P98" s="208"/>
      <c r="Q98" s="208"/>
      <c r="R98" s="208"/>
      <c r="S98" s="208"/>
      <c r="T98" s="209"/>
      <c r="AT98" s="210" t="s">
        <v>136</v>
      </c>
      <c r="AU98" s="210" t="s">
        <v>83</v>
      </c>
      <c r="AV98" s="14" t="s">
        <v>134</v>
      </c>
      <c r="AW98" s="14" t="s">
        <v>35</v>
      </c>
      <c r="AX98" s="14" t="s">
        <v>81</v>
      </c>
      <c r="AY98" s="210" t="s">
        <v>127</v>
      </c>
    </row>
    <row r="99" spans="1:65" s="2" customFormat="1" ht="37.9" customHeight="1">
      <c r="A99" s="36"/>
      <c r="B99" s="37"/>
      <c r="C99" s="175" t="s">
        <v>83</v>
      </c>
      <c r="D99" s="175" t="s">
        <v>130</v>
      </c>
      <c r="E99" s="176" t="s">
        <v>177</v>
      </c>
      <c r="F99" s="177" t="s">
        <v>178</v>
      </c>
      <c r="G99" s="178" t="s">
        <v>173</v>
      </c>
      <c r="H99" s="179">
        <v>534</v>
      </c>
      <c r="I99" s="180"/>
      <c r="J99" s="181">
        <f>ROUND(I99*H99,2)</f>
        <v>0</v>
      </c>
      <c r="K99" s="177" t="s">
        <v>174</v>
      </c>
      <c r="L99" s="41"/>
      <c r="M99" s="182" t="s">
        <v>19</v>
      </c>
      <c r="N99" s="183" t="s">
        <v>44</v>
      </c>
      <c r="O99" s="66"/>
      <c r="P99" s="184">
        <f>O99*H99</f>
        <v>0</v>
      </c>
      <c r="Q99" s="184">
        <v>0</v>
      </c>
      <c r="R99" s="184">
        <f>Q99*H99</f>
        <v>0</v>
      </c>
      <c r="S99" s="184">
        <v>0.26</v>
      </c>
      <c r="T99" s="185">
        <f>S99*H99</f>
        <v>138.84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134</v>
      </c>
      <c r="AT99" s="186" t="s">
        <v>130</v>
      </c>
      <c r="AU99" s="186" t="s">
        <v>83</v>
      </c>
      <c r="AY99" s="19" t="s">
        <v>127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9" t="s">
        <v>81</v>
      </c>
      <c r="BK99" s="187">
        <f>ROUND(I99*H99,2)</f>
        <v>0</v>
      </c>
      <c r="BL99" s="19" t="s">
        <v>134</v>
      </c>
      <c r="BM99" s="186" t="s">
        <v>179</v>
      </c>
    </row>
    <row r="100" spans="1:65" s="13" customFormat="1">
      <c r="B100" s="188"/>
      <c r="C100" s="189"/>
      <c r="D100" s="190" t="s">
        <v>136</v>
      </c>
      <c r="E100" s="191" t="s">
        <v>19</v>
      </c>
      <c r="F100" s="192" t="s">
        <v>180</v>
      </c>
      <c r="G100" s="189"/>
      <c r="H100" s="193">
        <v>477</v>
      </c>
      <c r="I100" s="194"/>
      <c r="J100" s="189"/>
      <c r="K100" s="189"/>
      <c r="L100" s="195"/>
      <c r="M100" s="196"/>
      <c r="N100" s="197"/>
      <c r="O100" s="197"/>
      <c r="P100" s="197"/>
      <c r="Q100" s="197"/>
      <c r="R100" s="197"/>
      <c r="S100" s="197"/>
      <c r="T100" s="198"/>
      <c r="AT100" s="199" t="s">
        <v>136</v>
      </c>
      <c r="AU100" s="199" t="s">
        <v>83</v>
      </c>
      <c r="AV100" s="13" t="s">
        <v>83</v>
      </c>
      <c r="AW100" s="13" t="s">
        <v>35</v>
      </c>
      <c r="AX100" s="13" t="s">
        <v>73</v>
      </c>
      <c r="AY100" s="199" t="s">
        <v>127</v>
      </c>
    </row>
    <row r="101" spans="1:65" s="13" customFormat="1">
      <c r="B101" s="188"/>
      <c r="C101" s="189"/>
      <c r="D101" s="190" t="s">
        <v>136</v>
      </c>
      <c r="E101" s="191" t="s">
        <v>19</v>
      </c>
      <c r="F101" s="192" t="s">
        <v>181</v>
      </c>
      <c r="G101" s="189"/>
      <c r="H101" s="193">
        <v>57</v>
      </c>
      <c r="I101" s="194"/>
      <c r="J101" s="189"/>
      <c r="K101" s="189"/>
      <c r="L101" s="195"/>
      <c r="M101" s="196"/>
      <c r="N101" s="197"/>
      <c r="O101" s="197"/>
      <c r="P101" s="197"/>
      <c r="Q101" s="197"/>
      <c r="R101" s="197"/>
      <c r="S101" s="197"/>
      <c r="T101" s="198"/>
      <c r="AT101" s="199" t="s">
        <v>136</v>
      </c>
      <c r="AU101" s="199" t="s">
        <v>83</v>
      </c>
      <c r="AV101" s="13" t="s">
        <v>83</v>
      </c>
      <c r="AW101" s="13" t="s">
        <v>35</v>
      </c>
      <c r="AX101" s="13" t="s">
        <v>73</v>
      </c>
      <c r="AY101" s="199" t="s">
        <v>127</v>
      </c>
    </row>
    <row r="102" spans="1:65" s="15" customFormat="1">
      <c r="B102" s="211"/>
      <c r="C102" s="212"/>
      <c r="D102" s="190" t="s">
        <v>136</v>
      </c>
      <c r="E102" s="213" t="s">
        <v>19</v>
      </c>
      <c r="F102" s="214" t="s">
        <v>182</v>
      </c>
      <c r="G102" s="212"/>
      <c r="H102" s="213" t="s">
        <v>19</v>
      </c>
      <c r="I102" s="215"/>
      <c r="J102" s="212"/>
      <c r="K102" s="212"/>
      <c r="L102" s="216"/>
      <c r="M102" s="217"/>
      <c r="N102" s="218"/>
      <c r="O102" s="218"/>
      <c r="P102" s="218"/>
      <c r="Q102" s="218"/>
      <c r="R102" s="218"/>
      <c r="S102" s="218"/>
      <c r="T102" s="219"/>
      <c r="AT102" s="220" t="s">
        <v>136</v>
      </c>
      <c r="AU102" s="220" t="s">
        <v>83</v>
      </c>
      <c r="AV102" s="15" t="s">
        <v>81</v>
      </c>
      <c r="AW102" s="15" t="s">
        <v>35</v>
      </c>
      <c r="AX102" s="15" t="s">
        <v>73</v>
      </c>
      <c r="AY102" s="220" t="s">
        <v>127</v>
      </c>
    </row>
    <row r="103" spans="1:65" s="14" customFormat="1">
      <c r="B103" s="200"/>
      <c r="C103" s="201"/>
      <c r="D103" s="190" t="s">
        <v>136</v>
      </c>
      <c r="E103" s="202" t="s">
        <v>19</v>
      </c>
      <c r="F103" s="203" t="s">
        <v>138</v>
      </c>
      <c r="G103" s="201"/>
      <c r="H103" s="204">
        <v>534</v>
      </c>
      <c r="I103" s="205"/>
      <c r="J103" s="201"/>
      <c r="K103" s="201"/>
      <c r="L103" s="206"/>
      <c r="M103" s="207"/>
      <c r="N103" s="208"/>
      <c r="O103" s="208"/>
      <c r="P103" s="208"/>
      <c r="Q103" s="208"/>
      <c r="R103" s="208"/>
      <c r="S103" s="208"/>
      <c r="T103" s="209"/>
      <c r="AT103" s="210" t="s">
        <v>136</v>
      </c>
      <c r="AU103" s="210" t="s">
        <v>83</v>
      </c>
      <c r="AV103" s="14" t="s">
        <v>134</v>
      </c>
      <c r="AW103" s="14" t="s">
        <v>35</v>
      </c>
      <c r="AX103" s="14" t="s">
        <v>81</v>
      </c>
      <c r="AY103" s="210" t="s">
        <v>127</v>
      </c>
    </row>
    <row r="104" spans="1:65" s="2" customFormat="1" ht="24.2" customHeight="1">
      <c r="A104" s="36"/>
      <c r="B104" s="37"/>
      <c r="C104" s="175" t="s">
        <v>144</v>
      </c>
      <c r="D104" s="175" t="s">
        <v>130</v>
      </c>
      <c r="E104" s="176" t="s">
        <v>183</v>
      </c>
      <c r="F104" s="177" t="s">
        <v>184</v>
      </c>
      <c r="G104" s="178" t="s">
        <v>173</v>
      </c>
      <c r="H104" s="179">
        <v>71</v>
      </c>
      <c r="I104" s="180"/>
      <c r="J104" s="181">
        <f>ROUND(I104*H104,2)</f>
        <v>0</v>
      </c>
      <c r="K104" s="177" t="s">
        <v>174</v>
      </c>
      <c r="L104" s="41"/>
      <c r="M104" s="182" t="s">
        <v>19</v>
      </c>
      <c r="N104" s="183" t="s">
        <v>44</v>
      </c>
      <c r="O104" s="66"/>
      <c r="P104" s="184">
        <f>O104*H104</f>
        <v>0</v>
      </c>
      <c r="Q104" s="184">
        <v>0</v>
      </c>
      <c r="R104" s="184">
        <f>Q104*H104</f>
        <v>0</v>
      </c>
      <c r="S104" s="184">
        <v>0.29499999999999998</v>
      </c>
      <c r="T104" s="185">
        <f>S104*H104</f>
        <v>20.945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134</v>
      </c>
      <c r="AT104" s="186" t="s">
        <v>130</v>
      </c>
      <c r="AU104" s="186" t="s">
        <v>83</v>
      </c>
      <c r="AY104" s="19" t="s">
        <v>127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9" t="s">
        <v>81</v>
      </c>
      <c r="BK104" s="187">
        <f>ROUND(I104*H104,2)</f>
        <v>0</v>
      </c>
      <c r="BL104" s="19" t="s">
        <v>134</v>
      </c>
      <c r="BM104" s="186" t="s">
        <v>185</v>
      </c>
    </row>
    <row r="105" spans="1:65" s="13" customFormat="1">
      <c r="B105" s="188"/>
      <c r="C105" s="189"/>
      <c r="D105" s="190" t="s">
        <v>136</v>
      </c>
      <c r="E105" s="191" t="s">
        <v>19</v>
      </c>
      <c r="F105" s="192" t="s">
        <v>186</v>
      </c>
      <c r="G105" s="189"/>
      <c r="H105" s="193">
        <v>64</v>
      </c>
      <c r="I105" s="194"/>
      <c r="J105" s="189"/>
      <c r="K105" s="189"/>
      <c r="L105" s="195"/>
      <c r="M105" s="196"/>
      <c r="N105" s="197"/>
      <c r="O105" s="197"/>
      <c r="P105" s="197"/>
      <c r="Q105" s="197"/>
      <c r="R105" s="197"/>
      <c r="S105" s="197"/>
      <c r="T105" s="198"/>
      <c r="AT105" s="199" t="s">
        <v>136</v>
      </c>
      <c r="AU105" s="199" t="s">
        <v>83</v>
      </c>
      <c r="AV105" s="13" t="s">
        <v>83</v>
      </c>
      <c r="AW105" s="13" t="s">
        <v>35</v>
      </c>
      <c r="AX105" s="13" t="s">
        <v>73</v>
      </c>
      <c r="AY105" s="199" t="s">
        <v>127</v>
      </c>
    </row>
    <row r="106" spans="1:65" s="13" customFormat="1">
      <c r="B106" s="188"/>
      <c r="C106" s="189"/>
      <c r="D106" s="190" t="s">
        <v>136</v>
      </c>
      <c r="E106" s="191" t="s">
        <v>19</v>
      </c>
      <c r="F106" s="192" t="s">
        <v>187</v>
      </c>
      <c r="G106" s="189"/>
      <c r="H106" s="193">
        <v>7</v>
      </c>
      <c r="I106" s="194"/>
      <c r="J106" s="189"/>
      <c r="K106" s="189"/>
      <c r="L106" s="195"/>
      <c r="M106" s="196"/>
      <c r="N106" s="197"/>
      <c r="O106" s="197"/>
      <c r="P106" s="197"/>
      <c r="Q106" s="197"/>
      <c r="R106" s="197"/>
      <c r="S106" s="197"/>
      <c r="T106" s="198"/>
      <c r="AT106" s="199" t="s">
        <v>136</v>
      </c>
      <c r="AU106" s="199" t="s">
        <v>83</v>
      </c>
      <c r="AV106" s="13" t="s">
        <v>83</v>
      </c>
      <c r="AW106" s="13" t="s">
        <v>35</v>
      </c>
      <c r="AX106" s="13" t="s">
        <v>73</v>
      </c>
      <c r="AY106" s="199" t="s">
        <v>127</v>
      </c>
    </row>
    <row r="107" spans="1:65" s="14" customFormat="1">
      <c r="B107" s="200"/>
      <c r="C107" s="201"/>
      <c r="D107" s="190" t="s">
        <v>136</v>
      </c>
      <c r="E107" s="202" t="s">
        <v>19</v>
      </c>
      <c r="F107" s="203" t="s">
        <v>138</v>
      </c>
      <c r="G107" s="201"/>
      <c r="H107" s="204">
        <v>71</v>
      </c>
      <c r="I107" s="205"/>
      <c r="J107" s="201"/>
      <c r="K107" s="201"/>
      <c r="L107" s="206"/>
      <c r="M107" s="207"/>
      <c r="N107" s="208"/>
      <c r="O107" s="208"/>
      <c r="P107" s="208"/>
      <c r="Q107" s="208"/>
      <c r="R107" s="208"/>
      <c r="S107" s="208"/>
      <c r="T107" s="209"/>
      <c r="AT107" s="210" t="s">
        <v>136</v>
      </c>
      <c r="AU107" s="210" t="s">
        <v>83</v>
      </c>
      <c r="AV107" s="14" t="s">
        <v>134</v>
      </c>
      <c r="AW107" s="14" t="s">
        <v>35</v>
      </c>
      <c r="AX107" s="14" t="s">
        <v>81</v>
      </c>
      <c r="AY107" s="210" t="s">
        <v>127</v>
      </c>
    </row>
    <row r="108" spans="1:65" s="2" customFormat="1" ht="24.2" customHeight="1">
      <c r="A108" s="36"/>
      <c r="B108" s="37"/>
      <c r="C108" s="175" t="s">
        <v>134</v>
      </c>
      <c r="D108" s="175" t="s">
        <v>130</v>
      </c>
      <c r="E108" s="176" t="s">
        <v>188</v>
      </c>
      <c r="F108" s="177" t="s">
        <v>189</v>
      </c>
      <c r="G108" s="178" t="s">
        <v>173</v>
      </c>
      <c r="H108" s="179">
        <v>557</v>
      </c>
      <c r="I108" s="180"/>
      <c r="J108" s="181">
        <f>ROUND(I108*H108,2)</f>
        <v>0</v>
      </c>
      <c r="K108" s="177" t="s">
        <v>174</v>
      </c>
      <c r="L108" s="41"/>
      <c r="M108" s="182" t="s">
        <v>19</v>
      </c>
      <c r="N108" s="183" t="s">
        <v>44</v>
      </c>
      <c r="O108" s="66"/>
      <c r="P108" s="184">
        <f>O108*H108</f>
        <v>0</v>
      </c>
      <c r="Q108" s="184">
        <v>0</v>
      </c>
      <c r="R108" s="184">
        <f>Q108*H108</f>
        <v>0</v>
      </c>
      <c r="S108" s="184">
        <v>0.28999999999999998</v>
      </c>
      <c r="T108" s="185">
        <f>S108*H108</f>
        <v>161.53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134</v>
      </c>
      <c r="AT108" s="186" t="s">
        <v>130</v>
      </c>
      <c r="AU108" s="186" t="s">
        <v>83</v>
      </c>
      <c r="AY108" s="19" t="s">
        <v>127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9" t="s">
        <v>81</v>
      </c>
      <c r="BK108" s="187">
        <f>ROUND(I108*H108,2)</f>
        <v>0</v>
      </c>
      <c r="BL108" s="19" t="s">
        <v>134</v>
      </c>
      <c r="BM108" s="186" t="s">
        <v>190</v>
      </c>
    </row>
    <row r="109" spans="1:65" s="13" customFormat="1">
      <c r="B109" s="188"/>
      <c r="C109" s="189"/>
      <c r="D109" s="190" t="s">
        <v>136</v>
      </c>
      <c r="E109" s="191" t="s">
        <v>19</v>
      </c>
      <c r="F109" s="192" t="s">
        <v>191</v>
      </c>
      <c r="G109" s="189"/>
      <c r="H109" s="193">
        <v>7</v>
      </c>
      <c r="I109" s="194"/>
      <c r="J109" s="189"/>
      <c r="K109" s="189"/>
      <c r="L109" s="195"/>
      <c r="M109" s="196"/>
      <c r="N109" s="197"/>
      <c r="O109" s="197"/>
      <c r="P109" s="197"/>
      <c r="Q109" s="197"/>
      <c r="R109" s="197"/>
      <c r="S109" s="197"/>
      <c r="T109" s="198"/>
      <c r="AT109" s="199" t="s">
        <v>136</v>
      </c>
      <c r="AU109" s="199" t="s">
        <v>83</v>
      </c>
      <c r="AV109" s="13" t="s">
        <v>83</v>
      </c>
      <c r="AW109" s="13" t="s">
        <v>35</v>
      </c>
      <c r="AX109" s="13" t="s">
        <v>73</v>
      </c>
      <c r="AY109" s="199" t="s">
        <v>127</v>
      </c>
    </row>
    <row r="110" spans="1:65" s="13" customFormat="1">
      <c r="B110" s="188"/>
      <c r="C110" s="189"/>
      <c r="D110" s="190" t="s">
        <v>136</v>
      </c>
      <c r="E110" s="191" t="s">
        <v>19</v>
      </c>
      <c r="F110" s="192" t="s">
        <v>192</v>
      </c>
      <c r="G110" s="189"/>
      <c r="H110" s="193">
        <v>477</v>
      </c>
      <c r="I110" s="194"/>
      <c r="J110" s="189"/>
      <c r="K110" s="189"/>
      <c r="L110" s="195"/>
      <c r="M110" s="196"/>
      <c r="N110" s="197"/>
      <c r="O110" s="197"/>
      <c r="P110" s="197"/>
      <c r="Q110" s="197"/>
      <c r="R110" s="197"/>
      <c r="S110" s="197"/>
      <c r="T110" s="198"/>
      <c r="AT110" s="199" t="s">
        <v>136</v>
      </c>
      <c r="AU110" s="199" t="s">
        <v>83</v>
      </c>
      <c r="AV110" s="13" t="s">
        <v>83</v>
      </c>
      <c r="AW110" s="13" t="s">
        <v>35</v>
      </c>
      <c r="AX110" s="13" t="s">
        <v>73</v>
      </c>
      <c r="AY110" s="199" t="s">
        <v>127</v>
      </c>
    </row>
    <row r="111" spans="1:65" s="13" customFormat="1">
      <c r="B111" s="188"/>
      <c r="C111" s="189"/>
      <c r="D111" s="190" t="s">
        <v>136</v>
      </c>
      <c r="E111" s="191" t="s">
        <v>19</v>
      </c>
      <c r="F111" s="192" t="s">
        <v>193</v>
      </c>
      <c r="G111" s="189"/>
      <c r="H111" s="193">
        <v>16</v>
      </c>
      <c r="I111" s="194"/>
      <c r="J111" s="189"/>
      <c r="K111" s="189"/>
      <c r="L111" s="195"/>
      <c r="M111" s="196"/>
      <c r="N111" s="197"/>
      <c r="O111" s="197"/>
      <c r="P111" s="197"/>
      <c r="Q111" s="197"/>
      <c r="R111" s="197"/>
      <c r="S111" s="197"/>
      <c r="T111" s="198"/>
      <c r="AT111" s="199" t="s">
        <v>136</v>
      </c>
      <c r="AU111" s="199" t="s">
        <v>83</v>
      </c>
      <c r="AV111" s="13" t="s">
        <v>83</v>
      </c>
      <c r="AW111" s="13" t="s">
        <v>35</v>
      </c>
      <c r="AX111" s="13" t="s">
        <v>73</v>
      </c>
      <c r="AY111" s="199" t="s">
        <v>127</v>
      </c>
    </row>
    <row r="112" spans="1:65" s="13" customFormat="1">
      <c r="B112" s="188"/>
      <c r="C112" s="189"/>
      <c r="D112" s="190" t="s">
        <v>136</v>
      </c>
      <c r="E112" s="191" t="s">
        <v>19</v>
      </c>
      <c r="F112" s="192" t="s">
        <v>194</v>
      </c>
      <c r="G112" s="189"/>
      <c r="H112" s="193">
        <v>57</v>
      </c>
      <c r="I112" s="194"/>
      <c r="J112" s="189"/>
      <c r="K112" s="189"/>
      <c r="L112" s="195"/>
      <c r="M112" s="196"/>
      <c r="N112" s="197"/>
      <c r="O112" s="197"/>
      <c r="P112" s="197"/>
      <c r="Q112" s="197"/>
      <c r="R112" s="197"/>
      <c r="S112" s="197"/>
      <c r="T112" s="198"/>
      <c r="AT112" s="199" t="s">
        <v>136</v>
      </c>
      <c r="AU112" s="199" t="s">
        <v>83</v>
      </c>
      <c r="AV112" s="13" t="s">
        <v>83</v>
      </c>
      <c r="AW112" s="13" t="s">
        <v>35</v>
      </c>
      <c r="AX112" s="13" t="s">
        <v>73</v>
      </c>
      <c r="AY112" s="199" t="s">
        <v>127</v>
      </c>
    </row>
    <row r="113" spans="1:65" s="14" customFormat="1">
      <c r="B113" s="200"/>
      <c r="C113" s="201"/>
      <c r="D113" s="190" t="s">
        <v>136</v>
      </c>
      <c r="E113" s="202" t="s">
        <v>19</v>
      </c>
      <c r="F113" s="203" t="s">
        <v>138</v>
      </c>
      <c r="G113" s="201"/>
      <c r="H113" s="204">
        <v>557</v>
      </c>
      <c r="I113" s="205"/>
      <c r="J113" s="201"/>
      <c r="K113" s="201"/>
      <c r="L113" s="206"/>
      <c r="M113" s="207"/>
      <c r="N113" s="208"/>
      <c r="O113" s="208"/>
      <c r="P113" s="208"/>
      <c r="Q113" s="208"/>
      <c r="R113" s="208"/>
      <c r="S113" s="208"/>
      <c r="T113" s="209"/>
      <c r="AT113" s="210" t="s">
        <v>136</v>
      </c>
      <c r="AU113" s="210" t="s">
        <v>83</v>
      </c>
      <c r="AV113" s="14" t="s">
        <v>134</v>
      </c>
      <c r="AW113" s="14" t="s">
        <v>35</v>
      </c>
      <c r="AX113" s="14" t="s">
        <v>81</v>
      </c>
      <c r="AY113" s="210" t="s">
        <v>127</v>
      </c>
    </row>
    <row r="114" spans="1:65" s="2" customFormat="1" ht="24.2" customHeight="1">
      <c r="A114" s="36"/>
      <c r="B114" s="37"/>
      <c r="C114" s="175" t="s">
        <v>195</v>
      </c>
      <c r="D114" s="175" t="s">
        <v>130</v>
      </c>
      <c r="E114" s="176" t="s">
        <v>196</v>
      </c>
      <c r="F114" s="177" t="s">
        <v>197</v>
      </c>
      <c r="G114" s="178" t="s">
        <v>173</v>
      </c>
      <c r="H114" s="179">
        <v>440</v>
      </c>
      <c r="I114" s="180"/>
      <c r="J114" s="181">
        <f>ROUND(I114*H114,2)</f>
        <v>0</v>
      </c>
      <c r="K114" s="177" t="s">
        <v>174</v>
      </c>
      <c r="L114" s="41"/>
      <c r="M114" s="182" t="s">
        <v>19</v>
      </c>
      <c r="N114" s="183" t="s">
        <v>44</v>
      </c>
      <c r="O114" s="66"/>
      <c r="P114" s="184">
        <f>O114*H114</f>
        <v>0</v>
      </c>
      <c r="Q114" s="184">
        <v>0</v>
      </c>
      <c r="R114" s="184">
        <f>Q114*H114</f>
        <v>0</v>
      </c>
      <c r="S114" s="184">
        <v>0.44</v>
      </c>
      <c r="T114" s="185">
        <f>S114*H114</f>
        <v>193.6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6" t="s">
        <v>134</v>
      </c>
      <c r="AT114" s="186" t="s">
        <v>130</v>
      </c>
      <c r="AU114" s="186" t="s">
        <v>83</v>
      </c>
      <c r="AY114" s="19" t="s">
        <v>127</v>
      </c>
      <c r="BE114" s="187">
        <f>IF(N114="základní",J114,0)</f>
        <v>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19" t="s">
        <v>81</v>
      </c>
      <c r="BK114" s="187">
        <f>ROUND(I114*H114,2)</f>
        <v>0</v>
      </c>
      <c r="BL114" s="19" t="s">
        <v>134</v>
      </c>
      <c r="BM114" s="186" t="s">
        <v>198</v>
      </c>
    </row>
    <row r="115" spans="1:65" s="13" customFormat="1">
      <c r="B115" s="188"/>
      <c r="C115" s="189"/>
      <c r="D115" s="190" t="s">
        <v>136</v>
      </c>
      <c r="E115" s="191" t="s">
        <v>19</v>
      </c>
      <c r="F115" s="192" t="s">
        <v>199</v>
      </c>
      <c r="G115" s="189"/>
      <c r="H115" s="193">
        <v>376</v>
      </c>
      <c r="I115" s="194"/>
      <c r="J115" s="189"/>
      <c r="K115" s="189"/>
      <c r="L115" s="195"/>
      <c r="M115" s="196"/>
      <c r="N115" s="197"/>
      <c r="O115" s="197"/>
      <c r="P115" s="197"/>
      <c r="Q115" s="197"/>
      <c r="R115" s="197"/>
      <c r="S115" s="197"/>
      <c r="T115" s="198"/>
      <c r="AT115" s="199" t="s">
        <v>136</v>
      </c>
      <c r="AU115" s="199" t="s">
        <v>83</v>
      </c>
      <c r="AV115" s="13" t="s">
        <v>83</v>
      </c>
      <c r="AW115" s="13" t="s">
        <v>35</v>
      </c>
      <c r="AX115" s="13" t="s">
        <v>73</v>
      </c>
      <c r="AY115" s="199" t="s">
        <v>127</v>
      </c>
    </row>
    <row r="116" spans="1:65" s="13" customFormat="1">
      <c r="B116" s="188"/>
      <c r="C116" s="189"/>
      <c r="D116" s="190" t="s">
        <v>136</v>
      </c>
      <c r="E116" s="191" t="s">
        <v>19</v>
      </c>
      <c r="F116" s="192" t="s">
        <v>200</v>
      </c>
      <c r="G116" s="189"/>
      <c r="H116" s="193">
        <v>64</v>
      </c>
      <c r="I116" s="194"/>
      <c r="J116" s="189"/>
      <c r="K116" s="189"/>
      <c r="L116" s="195"/>
      <c r="M116" s="196"/>
      <c r="N116" s="197"/>
      <c r="O116" s="197"/>
      <c r="P116" s="197"/>
      <c r="Q116" s="197"/>
      <c r="R116" s="197"/>
      <c r="S116" s="197"/>
      <c r="T116" s="198"/>
      <c r="AT116" s="199" t="s">
        <v>136</v>
      </c>
      <c r="AU116" s="199" t="s">
        <v>83</v>
      </c>
      <c r="AV116" s="13" t="s">
        <v>83</v>
      </c>
      <c r="AW116" s="13" t="s">
        <v>35</v>
      </c>
      <c r="AX116" s="13" t="s">
        <v>73</v>
      </c>
      <c r="AY116" s="199" t="s">
        <v>127</v>
      </c>
    </row>
    <row r="117" spans="1:65" s="14" customFormat="1">
      <c r="B117" s="200"/>
      <c r="C117" s="201"/>
      <c r="D117" s="190" t="s">
        <v>136</v>
      </c>
      <c r="E117" s="202" t="s">
        <v>19</v>
      </c>
      <c r="F117" s="203" t="s">
        <v>138</v>
      </c>
      <c r="G117" s="201"/>
      <c r="H117" s="204">
        <v>440</v>
      </c>
      <c r="I117" s="205"/>
      <c r="J117" s="201"/>
      <c r="K117" s="201"/>
      <c r="L117" s="206"/>
      <c r="M117" s="207"/>
      <c r="N117" s="208"/>
      <c r="O117" s="208"/>
      <c r="P117" s="208"/>
      <c r="Q117" s="208"/>
      <c r="R117" s="208"/>
      <c r="S117" s="208"/>
      <c r="T117" s="209"/>
      <c r="AT117" s="210" t="s">
        <v>136</v>
      </c>
      <c r="AU117" s="210" t="s">
        <v>83</v>
      </c>
      <c r="AV117" s="14" t="s">
        <v>134</v>
      </c>
      <c r="AW117" s="14" t="s">
        <v>35</v>
      </c>
      <c r="AX117" s="14" t="s">
        <v>81</v>
      </c>
      <c r="AY117" s="210" t="s">
        <v>127</v>
      </c>
    </row>
    <row r="118" spans="1:65" s="2" customFormat="1" ht="37.9" customHeight="1">
      <c r="A118" s="36"/>
      <c r="B118" s="37"/>
      <c r="C118" s="175" t="s">
        <v>201</v>
      </c>
      <c r="D118" s="175" t="s">
        <v>130</v>
      </c>
      <c r="E118" s="176" t="s">
        <v>202</v>
      </c>
      <c r="F118" s="177" t="s">
        <v>203</v>
      </c>
      <c r="G118" s="178" t="s">
        <v>173</v>
      </c>
      <c r="H118" s="179">
        <v>376</v>
      </c>
      <c r="I118" s="180"/>
      <c r="J118" s="181">
        <f>ROUND(I118*H118,2)</f>
        <v>0</v>
      </c>
      <c r="K118" s="177" t="s">
        <v>174</v>
      </c>
      <c r="L118" s="41"/>
      <c r="M118" s="182" t="s">
        <v>19</v>
      </c>
      <c r="N118" s="183" t="s">
        <v>44</v>
      </c>
      <c r="O118" s="66"/>
      <c r="P118" s="184">
        <f>O118*H118</f>
        <v>0</v>
      </c>
      <c r="Q118" s="184">
        <v>0</v>
      </c>
      <c r="R118" s="184">
        <f>Q118*H118</f>
        <v>0</v>
      </c>
      <c r="S118" s="184">
        <v>0.32500000000000001</v>
      </c>
      <c r="T118" s="185">
        <f>S118*H118</f>
        <v>122.2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6" t="s">
        <v>134</v>
      </c>
      <c r="AT118" s="186" t="s">
        <v>130</v>
      </c>
      <c r="AU118" s="186" t="s">
        <v>83</v>
      </c>
      <c r="AY118" s="19" t="s">
        <v>127</v>
      </c>
      <c r="BE118" s="187">
        <f>IF(N118="základní",J118,0)</f>
        <v>0</v>
      </c>
      <c r="BF118" s="187">
        <f>IF(N118="snížená",J118,0)</f>
        <v>0</v>
      </c>
      <c r="BG118" s="187">
        <f>IF(N118="zákl. přenesená",J118,0)</f>
        <v>0</v>
      </c>
      <c r="BH118" s="187">
        <f>IF(N118="sníž. přenesená",J118,0)</f>
        <v>0</v>
      </c>
      <c r="BI118" s="187">
        <f>IF(N118="nulová",J118,0)</f>
        <v>0</v>
      </c>
      <c r="BJ118" s="19" t="s">
        <v>81</v>
      </c>
      <c r="BK118" s="187">
        <f>ROUND(I118*H118,2)</f>
        <v>0</v>
      </c>
      <c r="BL118" s="19" t="s">
        <v>134</v>
      </c>
      <c r="BM118" s="186" t="s">
        <v>204</v>
      </c>
    </row>
    <row r="119" spans="1:65" s="13" customFormat="1">
      <c r="B119" s="188"/>
      <c r="C119" s="189"/>
      <c r="D119" s="190" t="s">
        <v>136</v>
      </c>
      <c r="E119" s="191" t="s">
        <v>19</v>
      </c>
      <c r="F119" s="192" t="s">
        <v>205</v>
      </c>
      <c r="G119" s="189"/>
      <c r="H119" s="193">
        <v>376</v>
      </c>
      <c r="I119" s="194"/>
      <c r="J119" s="189"/>
      <c r="K119" s="189"/>
      <c r="L119" s="195"/>
      <c r="M119" s="196"/>
      <c r="N119" s="197"/>
      <c r="O119" s="197"/>
      <c r="P119" s="197"/>
      <c r="Q119" s="197"/>
      <c r="R119" s="197"/>
      <c r="S119" s="197"/>
      <c r="T119" s="198"/>
      <c r="AT119" s="199" t="s">
        <v>136</v>
      </c>
      <c r="AU119" s="199" t="s">
        <v>83</v>
      </c>
      <c r="AV119" s="13" t="s">
        <v>83</v>
      </c>
      <c r="AW119" s="13" t="s">
        <v>35</v>
      </c>
      <c r="AX119" s="13" t="s">
        <v>73</v>
      </c>
      <c r="AY119" s="199" t="s">
        <v>127</v>
      </c>
    </row>
    <row r="120" spans="1:65" s="14" customFormat="1">
      <c r="B120" s="200"/>
      <c r="C120" s="201"/>
      <c r="D120" s="190" t="s">
        <v>136</v>
      </c>
      <c r="E120" s="202" t="s">
        <v>19</v>
      </c>
      <c r="F120" s="203" t="s">
        <v>138</v>
      </c>
      <c r="G120" s="201"/>
      <c r="H120" s="204">
        <v>376</v>
      </c>
      <c r="I120" s="205"/>
      <c r="J120" s="201"/>
      <c r="K120" s="201"/>
      <c r="L120" s="206"/>
      <c r="M120" s="207"/>
      <c r="N120" s="208"/>
      <c r="O120" s="208"/>
      <c r="P120" s="208"/>
      <c r="Q120" s="208"/>
      <c r="R120" s="208"/>
      <c r="S120" s="208"/>
      <c r="T120" s="209"/>
      <c r="AT120" s="210" t="s">
        <v>136</v>
      </c>
      <c r="AU120" s="210" t="s">
        <v>83</v>
      </c>
      <c r="AV120" s="14" t="s">
        <v>134</v>
      </c>
      <c r="AW120" s="14" t="s">
        <v>35</v>
      </c>
      <c r="AX120" s="14" t="s">
        <v>81</v>
      </c>
      <c r="AY120" s="210" t="s">
        <v>127</v>
      </c>
    </row>
    <row r="121" spans="1:65" s="2" customFormat="1" ht="24.2" customHeight="1">
      <c r="A121" s="36"/>
      <c r="B121" s="37"/>
      <c r="C121" s="175" t="s">
        <v>206</v>
      </c>
      <c r="D121" s="175" t="s">
        <v>130</v>
      </c>
      <c r="E121" s="176" t="s">
        <v>207</v>
      </c>
      <c r="F121" s="177" t="s">
        <v>208</v>
      </c>
      <c r="G121" s="178" t="s">
        <v>173</v>
      </c>
      <c r="H121" s="179">
        <v>376</v>
      </c>
      <c r="I121" s="180"/>
      <c r="J121" s="181">
        <f>ROUND(I121*H121,2)</f>
        <v>0</v>
      </c>
      <c r="K121" s="177" t="s">
        <v>174</v>
      </c>
      <c r="L121" s="41"/>
      <c r="M121" s="182" t="s">
        <v>19</v>
      </c>
      <c r="N121" s="183" t="s">
        <v>44</v>
      </c>
      <c r="O121" s="66"/>
      <c r="P121" s="184">
        <f>O121*H121</f>
        <v>0</v>
      </c>
      <c r="Q121" s="184">
        <v>0</v>
      </c>
      <c r="R121" s="184">
        <f>Q121*H121</f>
        <v>0</v>
      </c>
      <c r="S121" s="184">
        <v>0.316</v>
      </c>
      <c r="T121" s="185">
        <f>S121*H121</f>
        <v>118.816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6" t="s">
        <v>134</v>
      </c>
      <c r="AT121" s="186" t="s">
        <v>130</v>
      </c>
      <c r="AU121" s="186" t="s">
        <v>83</v>
      </c>
      <c r="AY121" s="19" t="s">
        <v>127</v>
      </c>
      <c r="BE121" s="187">
        <f>IF(N121="základní",J121,0)</f>
        <v>0</v>
      </c>
      <c r="BF121" s="187">
        <f>IF(N121="snížená",J121,0)</f>
        <v>0</v>
      </c>
      <c r="BG121" s="187">
        <f>IF(N121="zákl. přenesená",J121,0)</f>
        <v>0</v>
      </c>
      <c r="BH121" s="187">
        <f>IF(N121="sníž. přenesená",J121,0)</f>
        <v>0</v>
      </c>
      <c r="BI121" s="187">
        <f>IF(N121="nulová",J121,0)</f>
        <v>0</v>
      </c>
      <c r="BJ121" s="19" t="s">
        <v>81</v>
      </c>
      <c r="BK121" s="187">
        <f>ROUND(I121*H121,2)</f>
        <v>0</v>
      </c>
      <c r="BL121" s="19" t="s">
        <v>134</v>
      </c>
      <c r="BM121" s="186" t="s">
        <v>209</v>
      </c>
    </row>
    <row r="122" spans="1:65" s="13" customFormat="1">
      <c r="B122" s="188"/>
      <c r="C122" s="189"/>
      <c r="D122" s="190" t="s">
        <v>136</v>
      </c>
      <c r="E122" s="191" t="s">
        <v>19</v>
      </c>
      <c r="F122" s="192" t="s">
        <v>210</v>
      </c>
      <c r="G122" s="189"/>
      <c r="H122" s="193">
        <v>376</v>
      </c>
      <c r="I122" s="194"/>
      <c r="J122" s="189"/>
      <c r="K122" s="189"/>
      <c r="L122" s="195"/>
      <c r="M122" s="196"/>
      <c r="N122" s="197"/>
      <c r="O122" s="197"/>
      <c r="P122" s="197"/>
      <c r="Q122" s="197"/>
      <c r="R122" s="197"/>
      <c r="S122" s="197"/>
      <c r="T122" s="198"/>
      <c r="AT122" s="199" t="s">
        <v>136</v>
      </c>
      <c r="AU122" s="199" t="s">
        <v>83</v>
      </c>
      <c r="AV122" s="13" t="s">
        <v>83</v>
      </c>
      <c r="AW122" s="13" t="s">
        <v>35</v>
      </c>
      <c r="AX122" s="13" t="s">
        <v>73</v>
      </c>
      <c r="AY122" s="199" t="s">
        <v>127</v>
      </c>
    </row>
    <row r="123" spans="1:65" s="14" customFormat="1">
      <c r="B123" s="200"/>
      <c r="C123" s="201"/>
      <c r="D123" s="190" t="s">
        <v>136</v>
      </c>
      <c r="E123" s="202" t="s">
        <v>19</v>
      </c>
      <c r="F123" s="203" t="s">
        <v>138</v>
      </c>
      <c r="G123" s="201"/>
      <c r="H123" s="204">
        <v>376</v>
      </c>
      <c r="I123" s="205"/>
      <c r="J123" s="201"/>
      <c r="K123" s="201"/>
      <c r="L123" s="206"/>
      <c r="M123" s="207"/>
      <c r="N123" s="208"/>
      <c r="O123" s="208"/>
      <c r="P123" s="208"/>
      <c r="Q123" s="208"/>
      <c r="R123" s="208"/>
      <c r="S123" s="208"/>
      <c r="T123" s="209"/>
      <c r="AT123" s="210" t="s">
        <v>136</v>
      </c>
      <c r="AU123" s="210" t="s">
        <v>83</v>
      </c>
      <c r="AV123" s="14" t="s">
        <v>134</v>
      </c>
      <c r="AW123" s="14" t="s">
        <v>35</v>
      </c>
      <c r="AX123" s="14" t="s">
        <v>81</v>
      </c>
      <c r="AY123" s="210" t="s">
        <v>127</v>
      </c>
    </row>
    <row r="124" spans="1:65" s="2" customFormat="1" ht="24.2" customHeight="1">
      <c r="A124" s="36"/>
      <c r="B124" s="37"/>
      <c r="C124" s="175" t="s">
        <v>211</v>
      </c>
      <c r="D124" s="175" t="s">
        <v>130</v>
      </c>
      <c r="E124" s="176" t="s">
        <v>212</v>
      </c>
      <c r="F124" s="177" t="s">
        <v>213</v>
      </c>
      <c r="G124" s="178" t="s">
        <v>214</v>
      </c>
      <c r="H124" s="179">
        <v>176</v>
      </c>
      <c r="I124" s="180"/>
      <c r="J124" s="181">
        <f>ROUND(I124*H124,2)</f>
        <v>0</v>
      </c>
      <c r="K124" s="177" t="s">
        <v>174</v>
      </c>
      <c r="L124" s="41"/>
      <c r="M124" s="182" t="s">
        <v>19</v>
      </c>
      <c r="N124" s="183" t="s">
        <v>44</v>
      </c>
      <c r="O124" s="66"/>
      <c r="P124" s="184">
        <f>O124*H124</f>
        <v>0</v>
      </c>
      <c r="Q124" s="184">
        <v>0</v>
      </c>
      <c r="R124" s="184">
        <f>Q124*H124</f>
        <v>0</v>
      </c>
      <c r="S124" s="184">
        <v>0.28999999999999998</v>
      </c>
      <c r="T124" s="185">
        <f>S124*H124</f>
        <v>51.04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6" t="s">
        <v>134</v>
      </c>
      <c r="AT124" s="186" t="s">
        <v>130</v>
      </c>
      <c r="AU124" s="186" t="s">
        <v>83</v>
      </c>
      <c r="AY124" s="19" t="s">
        <v>127</v>
      </c>
      <c r="BE124" s="187">
        <f>IF(N124="základní",J124,0)</f>
        <v>0</v>
      </c>
      <c r="BF124" s="187">
        <f>IF(N124="snížená",J124,0)</f>
        <v>0</v>
      </c>
      <c r="BG124" s="187">
        <f>IF(N124="zákl. přenesená",J124,0)</f>
        <v>0</v>
      </c>
      <c r="BH124" s="187">
        <f>IF(N124="sníž. přenesená",J124,0)</f>
        <v>0</v>
      </c>
      <c r="BI124" s="187">
        <f>IF(N124="nulová",J124,0)</f>
        <v>0</v>
      </c>
      <c r="BJ124" s="19" t="s">
        <v>81</v>
      </c>
      <c r="BK124" s="187">
        <f>ROUND(I124*H124,2)</f>
        <v>0</v>
      </c>
      <c r="BL124" s="19" t="s">
        <v>134</v>
      </c>
      <c r="BM124" s="186" t="s">
        <v>215</v>
      </c>
    </row>
    <row r="125" spans="1:65" s="13" customFormat="1">
      <c r="B125" s="188"/>
      <c r="C125" s="189"/>
      <c r="D125" s="190" t="s">
        <v>136</v>
      </c>
      <c r="E125" s="191" t="s">
        <v>19</v>
      </c>
      <c r="F125" s="192" t="s">
        <v>216</v>
      </c>
      <c r="G125" s="189"/>
      <c r="H125" s="193">
        <v>176</v>
      </c>
      <c r="I125" s="194"/>
      <c r="J125" s="189"/>
      <c r="K125" s="189"/>
      <c r="L125" s="195"/>
      <c r="M125" s="196"/>
      <c r="N125" s="197"/>
      <c r="O125" s="197"/>
      <c r="P125" s="197"/>
      <c r="Q125" s="197"/>
      <c r="R125" s="197"/>
      <c r="S125" s="197"/>
      <c r="T125" s="198"/>
      <c r="AT125" s="199" t="s">
        <v>136</v>
      </c>
      <c r="AU125" s="199" t="s">
        <v>83</v>
      </c>
      <c r="AV125" s="13" t="s">
        <v>83</v>
      </c>
      <c r="AW125" s="13" t="s">
        <v>35</v>
      </c>
      <c r="AX125" s="13" t="s">
        <v>73</v>
      </c>
      <c r="AY125" s="199" t="s">
        <v>127</v>
      </c>
    </row>
    <row r="126" spans="1:65" s="14" customFormat="1">
      <c r="B126" s="200"/>
      <c r="C126" s="201"/>
      <c r="D126" s="190" t="s">
        <v>136</v>
      </c>
      <c r="E126" s="202" t="s">
        <v>19</v>
      </c>
      <c r="F126" s="203" t="s">
        <v>138</v>
      </c>
      <c r="G126" s="201"/>
      <c r="H126" s="204">
        <v>176</v>
      </c>
      <c r="I126" s="205"/>
      <c r="J126" s="201"/>
      <c r="K126" s="201"/>
      <c r="L126" s="206"/>
      <c r="M126" s="207"/>
      <c r="N126" s="208"/>
      <c r="O126" s="208"/>
      <c r="P126" s="208"/>
      <c r="Q126" s="208"/>
      <c r="R126" s="208"/>
      <c r="S126" s="208"/>
      <c r="T126" s="209"/>
      <c r="AT126" s="210" t="s">
        <v>136</v>
      </c>
      <c r="AU126" s="210" t="s">
        <v>83</v>
      </c>
      <c r="AV126" s="14" t="s">
        <v>134</v>
      </c>
      <c r="AW126" s="14" t="s">
        <v>35</v>
      </c>
      <c r="AX126" s="14" t="s">
        <v>81</v>
      </c>
      <c r="AY126" s="210" t="s">
        <v>127</v>
      </c>
    </row>
    <row r="127" spans="1:65" s="2" customFormat="1" ht="24.2" customHeight="1">
      <c r="A127" s="36"/>
      <c r="B127" s="37"/>
      <c r="C127" s="175" t="s">
        <v>125</v>
      </c>
      <c r="D127" s="175" t="s">
        <v>130</v>
      </c>
      <c r="E127" s="176" t="s">
        <v>217</v>
      </c>
      <c r="F127" s="177" t="s">
        <v>218</v>
      </c>
      <c r="G127" s="178" t="s">
        <v>214</v>
      </c>
      <c r="H127" s="179">
        <v>4</v>
      </c>
      <c r="I127" s="180"/>
      <c r="J127" s="181">
        <f>ROUND(I127*H127,2)</f>
        <v>0</v>
      </c>
      <c r="K127" s="177" t="s">
        <v>19</v>
      </c>
      <c r="L127" s="41"/>
      <c r="M127" s="182" t="s">
        <v>19</v>
      </c>
      <c r="N127" s="183" t="s">
        <v>44</v>
      </c>
      <c r="O127" s="66"/>
      <c r="P127" s="184">
        <f>O127*H127</f>
        <v>0</v>
      </c>
      <c r="Q127" s="184">
        <v>0</v>
      </c>
      <c r="R127" s="184">
        <f>Q127*H127</f>
        <v>0</v>
      </c>
      <c r="S127" s="184">
        <v>0.23</v>
      </c>
      <c r="T127" s="185">
        <f>S127*H127</f>
        <v>0.92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6" t="s">
        <v>134</v>
      </c>
      <c r="AT127" s="186" t="s">
        <v>130</v>
      </c>
      <c r="AU127" s="186" t="s">
        <v>83</v>
      </c>
      <c r="AY127" s="19" t="s">
        <v>127</v>
      </c>
      <c r="BE127" s="187">
        <f>IF(N127="základní",J127,0)</f>
        <v>0</v>
      </c>
      <c r="BF127" s="187">
        <f>IF(N127="snížená",J127,0)</f>
        <v>0</v>
      </c>
      <c r="BG127" s="187">
        <f>IF(N127="zákl. přenesená",J127,0)</f>
        <v>0</v>
      </c>
      <c r="BH127" s="187">
        <f>IF(N127="sníž. přenesená",J127,0)</f>
        <v>0</v>
      </c>
      <c r="BI127" s="187">
        <f>IF(N127="nulová",J127,0)</f>
        <v>0</v>
      </c>
      <c r="BJ127" s="19" t="s">
        <v>81</v>
      </c>
      <c r="BK127" s="187">
        <f>ROUND(I127*H127,2)</f>
        <v>0</v>
      </c>
      <c r="BL127" s="19" t="s">
        <v>134</v>
      </c>
      <c r="BM127" s="186" t="s">
        <v>219</v>
      </c>
    </row>
    <row r="128" spans="1:65" s="13" customFormat="1">
      <c r="B128" s="188"/>
      <c r="C128" s="189"/>
      <c r="D128" s="190" t="s">
        <v>136</v>
      </c>
      <c r="E128" s="191" t="s">
        <v>19</v>
      </c>
      <c r="F128" s="192" t="s">
        <v>220</v>
      </c>
      <c r="G128" s="189"/>
      <c r="H128" s="193">
        <v>4</v>
      </c>
      <c r="I128" s="194"/>
      <c r="J128" s="189"/>
      <c r="K128" s="189"/>
      <c r="L128" s="195"/>
      <c r="M128" s="196"/>
      <c r="N128" s="197"/>
      <c r="O128" s="197"/>
      <c r="P128" s="197"/>
      <c r="Q128" s="197"/>
      <c r="R128" s="197"/>
      <c r="S128" s="197"/>
      <c r="T128" s="198"/>
      <c r="AT128" s="199" t="s">
        <v>136</v>
      </c>
      <c r="AU128" s="199" t="s">
        <v>83</v>
      </c>
      <c r="AV128" s="13" t="s">
        <v>83</v>
      </c>
      <c r="AW128" s="13" t="s">
        <v>35</v>
      </c>
      <c r="AX128" s="13" t="s">
        <v>73</v>
      </c>
      <c r="AY128" s="199" t="s">
        <v>127</v>
      </c>
    </row>
    <row r="129" spans="1:65" s="14" customFormat="1">
      <c r="B129" s="200"/>
      <c r="C129" s="201"/>
      <c r="D129" s="190" t="s">
        <v>136</v>
      </c>
      <c r="E129" s="202" t="s">
        <v>19</v>
      </c>
      <c r="F129" s="203" t="s">
        <v>138</v>
      </c>
      <c r="G129" s="201"/>
      <c r="H129" s="204">
        <v>4</v>
      </c>
      <c r="I129" s="205"/>
      <c r="J129" s="201"/>
      <c r="K129" s="201"/>
      <c r="L129" s="206"/>
      <c r="M129" s="207"/>
      <c r="N129" s="208"/>
      <c r="O129" s="208"/>
      <c r="P129" s="208"/>
      <c r="Q129" s="208"/>
      <c r="R129" s="208"/>
      <c r="S129" s="208"/>
      <c r="T129" s="209"/>
      <c r="AT129" s="210" t="s">
        <v>136</v>
      </c>
      <c r="AU129" s="210" t="s">
        <v>83</v>
      </c>
      <c r="AV129" s="14" t="s">
        <v>134</v>
      </c>
      <c r="AW129" s="14" t="s">
        <v>35</v>
      </c>
      <c r="AX129" s="14" t="s">
        <v>81</v>
      </c>
      <c r="AY129" s="210" t="s">
        <v>127</v>
      </c>
    </row>
    <row r="130" spans="1:65" s="2" customFormat="1" ht="24.2" customHeight="1">
      <c r="A130" s="36"/>
      <c r="B130" s="37"/>
      <c r="C130" s="175" t="s">
        <v>221</v>
      </c>
      <c r="D130" s="175" t="s">
        <v>130</v>
      </c>
      <c r="E130" s="176" t="s">
        <v>222</v>
      </c>
      <c r="F130" s="177" t="s">
        <v>223</v>
      </c>
      <c r="G130" s="178" t="s">
        <v>214</v>
      </c>
      <c r="H130" s="179">
        <v>211</v>
      </c>
      <c r="I130" s="180"/>
      <c r="J130" s="181">
        <f>ROUND(I130*H130,2)</f>
        <v>0</v>
      </c>
      <c r="K130" s="177" t="s">
        <v>174</v>
      </c>
      <c r="L130" s="41"/>
      <c r="M130" s="182" t="s">
        <v>19</v>
      </c>
      <c r="N130" s="183" t="s">
        <v>44</v>
      </c>
      <c r="O130" s="66"/>
      <c r="P130" s="184">
        <f>O130*H130</f>
        <v>0</v>
      </c>
      <c r="Q130" s="184">
        <v>0</v>
      </c>
      <c r="R130" s="184">
        <f>Q130*H130</f>
        <v>0</v>
      </c>
      <c r="S130" s="184">
        <v>0.115</v>
      </c>
      <c r="T130" s="185">
        <f>S130*H130</f>
        <v>24.265000000000001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86" t="s">
        <v>134</v>
      </c>
      <c r="AT130" s="186" t="s">
        <v>130</v>
      </c>
      <c r="AU130" s="186" t="s">
        <v>83</v>
      </c>
      <c r="AY130" s="19" t="s">
        <v>127</v>
      </c>
      <c r="BE130" s="187">
        <f>IF(N130="základní",J130,0)</f>
        <v>0</v>
      </c>
      <c r="BF130" s="187">
        <f>IF(N130="snížená",J130,0)</f>
        <v>0</v>
      </c>
      <c r="BG130" s="187">
        <f>IF(N130="zákl. přenesená",J130,0)</f>
        <v>0</v>
      </c>
      <c r="BH130" s="187">
        <f>IF(N130="sníž. přenesená",J130,0)</f>
        <v>0</v>
      </c>
      <c r="BI130" s="187">
        <f>IF(N130="nulová",J130,0)</f>
        <v>0</v>
      </c>
      <c r="BJ130" s="19" t="s">
        <v>81</v>
      </c>
      <c r="BK130" s="187">
        <f>ROUND(I130*H130,2)</f>
        <v>0</v>
      </c>
      <c r="BL130" s="19" t="s">
        <v>134</v>
      </c>
      <c r="BM130" s="186" t="s">
        <v>224</v>
      </c>
    </row>
    <row r="131" spans="1:65" s="13" customFormat="1">
      <c r="B131" s="188"/>
      <c r="C131" s="189"/>
      <c r="D131" s="190" t="s">
        <v>136</v>
      </c>
      <c r="E131" s="191" t="s">
        <v>19</v>
      </c>
      <c r="F131" s="192" t="s">
        <v>225</v>
      </c>
      <c r="G131" s="189"/>
      <c r="H131" s="193">
        <v>19</v>
      </c>
      <c r="I131" s="194"/>
      <c r="J131" s="189"/>
      <c r="K131" s="189"/>
      <c r="L131" s="195"/>
      <c r="M131" s="196"/>
      <c r="N131" s="197"/>
      <c r="O131" s="197"/>
      <c r="P131" s="197"/>
      <c r="Q131" s="197"/>
      <c r="R131" s="197"/>
      <c r="S131" s="197"/>
      <c r="T131" s="198"/>
      <c r="AT131" s="199" t="s">
        <v>136</v>
      </c>
      <c r="AU131" s="199" t="s">
        <v>83</v>
      </c>
      <c r="AV131" s="13" t="s">
        <v>83</v>
      </c>
      <c r="AW131" s="13" t="s">
        <v>35</v>
      </c>
      <c r="AX131" s="13" t="s">
        <v>73</v>
      </c>
      <c r="AY131" s="199" t="s">
        <v>127</v>
      </c>
    </row>
    <row r="132" spans="1:65" s="13" customFormat="1">
      <c r="B132" s="188"/>
      <c r="C132" s="189"/>
      <c r="D132" s="190" t="s">
        <v>136</v>
      </c>
      <c r="E132" s="191" t="s">
        <v>19</v>
      </c>
      <c r="F132" s="192" t="s">
        <v>226</v>
      </c>
      <c r="G132" s="189"/>
      <c r="H132" s="193">
        <v>192</v>
      </c>
      <c r="I132" s="194"/>
      <c r="J132" s="189"/>
      <c r="K132" s="189"/>
      <c r="L132" s="195"/>
      <c r="M132" s="196"/>
      <c r="N132" s="197"/>
      <c r="O132" s="197"/>
      <c r="P132" s="197"/>
      <c r="Q132" s="197"/>
      <c r="R132" s="197"/>
      <c r="S132" s="197"/>
      <c r="T132" s="198"/>
      <c r="AT132" s="199" t="s">
        <v>136</v>
      </c>
      <c r="AU132" s="199" t="s">
        <v>83</v>
      </c>
      <c r="AV132" s="13" t="s">
        <v>83</v>
      </c>
      <c r="AW132" s="13" t="s">
        <v>35</v>
      </c>
      <c r="AX132" s="13" t="s">
        <v>73</v>
      </c>
      <c r="AY132" s="199" t="s">
        <v>127</v>
      </c>
    </row>
    <row r="133" spans="1:65" s="14" customFormat="1">
      <c r="B133" s="200"/>
      <c r="C133" s="201"/>
      <c r="D133" s="190" t="s">
        <v>136</v>
      </c>
      <c r="E133" s="202" t="s">
        <v>19</v>
      </c>
      <c r="F133" s="203" t="s">
        <v>138</v>
      </c>
      <c r="G133" s="201"/>
      <c r="H133" s="204">
        <v>211</v>
      </c>
      <c r="I133" s="205"/>
      <c r="J133" s="201"/>
      <c r="K133" s="201"/>
      <c r="L133" s="206"/>
      <c r="M133" s="207"/>
      <c r="N133" s="208"/>
      <c r="O133" s="208"/>
      <c r="P133" s="208"/>
      <c r="Q133" s="208"/>
      <c r="R133" s="208"/>
      <c r="S133" s="208"/>
      <c r="T133" s="209"/>
      <c r="AT133" s="210" t="s">
        <v>136</v>
      </c>
      <c r="AU133" s="210" t="s">
        <v>83</v>
      </c>
      <c r="AV133" s="14" t="s">
        <v>134</v>
      </c>
      <c r="AW133" s="14" t="s">
        <v>35</v>
      </c>
      <c r="AX133" s="14" t="s">
        <v>81</v>
      </c>
      <c r="AY133" s="210" t="s">
        <v>127</v>
      </c>
    </row>
    <row r="134" spans="1:65" s="2" customFormat="1" ht="24.2" customHeight="1">
      <c r="A134" s="36"/>
      <c r="B134" s="37"/>
      <c r="C134" s="175" t="s">
        <v>227</v>
      </c>
      <c r="D134" s="175" t="s">
        <v>130</v>
      </c>
      <c r="E134" s="176" t="s">
        <v>228</v>
      </c>
      <c r="F134" s="177" t="s">
        <v>229</v>
      </c>
      <c r="G134" s="178" t="s">
        <v>214</v>
      </c>
      <c r="H134" s="179">
        <v>34</v>
      </c>
      <c r="I134" s="180"/>
      <c r="J134" s="181">
        <f>ROUND(I134*H134,2)</f>
        <v>0</v>
      </c>
      <c r="K134" s="177" t="s">
        <v>174</v>
      </c>
      <c r="L134" s="41"/>
      <c r="M134" s="182" t="s">
        <v>19</v>
      </c>
      <c r="N134" s="183" t="s">
        <v>44</v>
      </c>
      <c r="O134" s="66"/>
      <c r="P134" s="184">
        <f>O134*H134</f>
        <v>0</v>
      </c>
      <c r="Q134" s="184">
        <v>0</v>
      </c>
      <c r="R134" s="184">
        <f>Q134*H134</f>
        <v>0</v>
      </c>
      <c r="S134" s="184">
        <v>0.04</v>
      </c>
      <c r="T134" s="185">
        <f>S134*H134</f>
        <v>1.36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6" t="s">
        <v>134</v>
      </c>
      <c r="AT134" s="186" t="s">
        <v>130</v>
      </c>
      <c r="AU134" s="186" t="s">
        <v>83</v>
      </c>
      <c r="AY134" s="19" t="s">
        <v>127</v>
      </c>
      <c r="BE134" s="187">
        <f>IF(N134="základní",J134,0)</f>
        <v>0</v>
      </c>
      <c r="BF134" s="187">
        <f>IF(N134="snížená",J134,0)</f>
        <v>0</v>
      </c>
      <c r="BG134" s="187">
        <f>IF(N134="zákl. přenesená",J134,0)</f>
        <v>0</v>
      </c>
      <c r="BH134" s="187">
        <f>IF(N134="sníž. přenesená",J134,0)</f>
        <v>0</v>
      </c>
      <c r="BI134" s="187">
        <f>IF(N134="nulová",J134,0)</f>
        <v>0</v>
      </c>
      <c r="BJ134" s="19" t="s">
        <v>81</v>
      </c>
      <c r="BK134" s="187">
        <f>ROUND(I134*H134,2)</f>
        <v>0</v>
      </c>
      <c r="BL134" s="19" t="s">
        <v>134</v>
      </c>
      <c r="BM134" s="186" t="s">
        <v>230</v>
      </c>
    </row>
    <row r="135" spans="1:65" s="13" customFormat="1">
      <c r="B135" s="188"/>
      <c r="C135" s="189"/>
      <c r="D135" s="190" t="s">
        <v>136</v>
      </c>
      <c r="E135" s="191" t="s">
        <v>19</v>
      </c>
      <c r="F135" s="192" t="s">
        <v>231</v>
      </c>
      <c r="G135" s="189"/>
      <c r="H135" s="193">
        <v>34</v>
      </c>
      <c r="I135" s="194"/>
      <c r="J135" s="189"/>
      <c r="K135" s="189"/>
      <c r="L135" s="195"/>
      <c r="M135" s="196"/>
      <c r="N135" s="197"/>
      <c r="O135" s="197"/>
      <c r="P135" s="197"/>
      <c r="Q135" s="197"/>
      <c r="R135" s="197"/>
      <c r="S135" s="197"/>
      <c r="T135" s="198"/>
      <c r="AT135" s="199" t="s">
        <v>136</v>
      </c>
      <c r="AU135" s="199" t="s">
        <v>83</v>
      </c>
      <c r="AV135" s="13" t="s">
        <v>83</v>
      </c>
      <c r="AW135" s="13" t="s">
        <v>35</v>
      </c>
      <c r="AX135" s="13" t="s">
        <v>73</v>
      </c>
      <c r="AY135" s="199" t="s">
        <v>127</v>
      </c>
    </row>
    <row r="136" spans="1:65" s="14" customFormat="1">
      <c r="B136" s="200"/>
      <c r="C136" s="201"/>
      <c r="D136" s="190" t="s">
        <v>136</v>
      </c>
      <c r="E136" s="202" t="s">
        <v>19</v>
      </c>
      <c r="F136" s="203" t="s">
        <v>138</v>
      </c>
      <c r="G136" s="201"/>
      <c r="H136" s="204">
        <v>34</v>
      </c>
      <c r="I136" s="205"/>
      <c r="J136" s="201"/>
      <c r="K136" s="201"/>
      <c r="L136" s="206"/>
      <c r="M136" s="207"/>
      <c r="N136" s="208"/>
      <c r="O136" s="208"/>
      <c r="P136" s="208"/>
      <c r="Q136" s="208"/>
      <c r="R136" s="208"/>
      <c r="S136" s="208"/>
      <c r="T136" s="209"/>
      <c r="AT136" s="210" t="s">
        <v>136</v>
      </c>
      <c r="AU136" s="210" t="s">
        <v>83</v>
      </c>
      <c r="AV136" s="14" t="s">
        <v>134</v>
      </c>
      <c r="AW136" s="14" t="s">
        <v>35</v>
      </c>
      <c r="AX136" s="14" t="s">
        <v>81</v>
      </c>
      <c r="AY136" s="210" t="s">
        <v>127</v>
      </c>
    </row>
    <row r="137" spans="1:65" s="2" customFormat="1" ht="14.45" customHeight="1">
      <c r="A137" s="36"/>
      <c r="B137" s="37"/>
      <c r="C137" s="175" t="s">
        <v>232</v>
      </c>
      <c r="D137" s="175" t="s">
        <v>130</v>
      </c>
      <c r="E137" s="176" t="s">
        <v>233</v>
      </c>
      <c r="F137" s="177" t="s">
        <v>234</v>
      </c>
      <c r="G137" s="178" t="s">
        <v>235</v>
      </c>
      <c r="H137" s="179">
        <v>269.39999999999998</v>
      </c>
      <c r="I137" s="180"/>
      <c r="J137" s="181">
        <f>ROUND(I137*H137,2)</f>
        <v>0</v>
      </c>
      <c r="K137" s="177" t="s">
        <v>174</v>
      </c>
      <c r="L137" s="41"/>
      <c r="M137" s="182" t="s">
        <v>19</v>
      </c>
      <c r="N137" s="183" t="s">
        <v>44</v>
      </c>
      <c r="O137" s="66"/>
      <c r="P137" s="184">
        <f>O137*H137</f>
        <v>0</v>
      </c>
      <c r="Q137" s="184">
        <v>0</v>
      </c>
      <c r="R137" s="184">
        <f>Q137*H137</f>
        <v>0</v>
      </c>
      <c r="S137" s="184">
        <v>0</v>
      </c>
      <c r="T137" s="185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6" t="s">
        <v>134</v>
      </c>
      <c r="AT137" s="186" t="s">
        <v>130</v>
      </c>
      <c r="AU137" s="186" t="s">
        <v>83</v>
      </c>
      <c r="AY137" s="19" t="s">
        <v>127</v>
      </c>
      <c r="BE137" s="187">
        <f>IF(N137="základní",J137,0)</f>
        <v>0</v>
      </c>
      <c r="BF137" s="187">
        <f>IF(N137="snížená",J137,0)</f>
        <v>0</v>
      </c>
      <c r="BG137" s="187">
        <f>IF(N137="zákl. přenesená",J137,0)</f>
        <v>0</v>
      </c>
      <c r="BH137" s="187">
        <f>IF(N137="sníž. přenesená",J137,0)</f>
        <v>0</v>
      </c>
      <c r="BI137" s="187">
        <f>IF(N137="nulová",J137,0)</f>
        <v>0</v>
      </c>
      <c r="BJ137" s="19" t="s">
        <v>81</v>
      </c>
      <c r="BK137" s="187">
        <f>ROUND(I137*H137,2)</f>
        <v>0</v>
      </c>
      <c r="BL137" s="19" t="s">
        <v>134</v>
      </c>
      <c r="BM137" s="186" t="s">
        <v>236</v>
      </c>
    </row>
    <row r="138" spans="1:65" s="13" customFormat="1">
      <c r="B138" s="188"/>
      <c r="C138" s="189"/>
      <c r="D138" s="190" t="s">
        <v>136</v>
      </c>
      <c r="E138" s="191" t="s">
        <v>19</v>
      </c>
      <c r="F138" s="192" t="s">
        <v>237</v>
      </c>
      <c r="G138" s="189"/>
      <c r="H138" s="193">
        <v>269.39999999999998</v>
      </c>
      <c r="I138" s="194"/>
      <c r="J138" s="189"/>
      <c r="K138" s="189"/>
      <c r="L138" s="195"/>
      <c r="M138" s="196"/>
      <c r="N138" s="197"/>
      <c r="O138" s="197"/>
      <c r="P138" s="197"/>
      <c r="Q138" s="197"/>
      <c r="R138" s="197"/>
      <c r="S138" s="197"/>
      <c r="T138" s="198"/>
      <c r="AT138" s="199" t="s">
        <v>136</v>
      </c>
      <c r="AU138" s="199" t="s">
        <v>83</v>
      </c>
      <c r="AV138" s="13" t="s">
        <v>83</v>
      </c>
      <c r="AW138" s="13" t="s">
        <v>35</v>
      </c>
      <c r="AX138" s="13" t="s">
        <v>73</v>
      </c>
      <c r="AY138" s="199" t="s">
        <v>127</v>
      </c>
    </row>
    <row r="139" spans="1:65" s="14" customFormat="1">
      <c r="B139" s="200"/>
      <c r="C139" s="201"/>
      <c r="D139" s="190" t="s">
        <v>136</v>
      </c>
      <c r="E139" s="202" t="s">
        <v>19</v>
      </c>
      <c r="F139" s="203" t="s">
        <v>138</v>
      </c>
      <c r="G139" s="201"/>
      <c r="H139" s="204">
        <v>269.39999999999998</v>
      </c>
      <c r="I139" s="205"/>
      <c r="J139" s="201"/>
      <c r="K139" s="201"/>
      <c r="L139" s="206"/>
      <c r="M139" s="207"/>
      <c r="N139" s="208"/>
      <c r="O139" s="208"/>
      <c r="P139" s="208"/>
      <c r="Q139" s="208"/>
      <c r="R139" s="208"/>
      <c r="S139" s="208"/>
      <c r="T139" s="209"/>
      <c r="AT139" s="210" t="s">
        <v>136</v>
      </c>
      <c r="AU139" s="210" t="s">
        <v>83</v>
      </c>
      <c r="AV139" s="14" t="s">
        <v>134</v>
      </c>
      <c r="AW139" s="14" t="s">
        <v>35</v>
      </c>
      <c r="AX139" s="14" t="s">
        <v>81</v>
      </c>
      <c r="AY139" s="210" t="s">
        <v>127</v>
      </c>
    </row>
    <row r="140" spans="1:65" s="2" customFormat="1" ht="14.45" customHeight="1">
      <c r="A140" s="36"/>
      <c r="B140" s="37"/>
      <c r="C140" s="175" t="s">
        <v>238</v>
      </c>
      <c r="D140" s="175" t="s">
        <v>130</v>
      </c>
      <c r="E140" s="176" t="s">
        <v>239</v>
      </c>
      <c r="F140" s="177" t="s">
        <v>240</v>
      </c>
      <c r="G140" s="178" t="s">
        <v>235</v>
      </c>
      <c r="H140" s="179">
        <v>449.70400000000001</v>
      </c>
      <c r="I140" s="180"/>
      <c r="J140" s="181">
        <f>ROUND(I140*H140,2)</f>
        <v>0</v>
      </c>
      <c r="K140" s="177" t="s">
        <v>174</v>
      </c>
      <c r="L140" s="41"/>
      <c r="M140" s="182" t="s">
        <v>19</v>
      </c>
      <c r="N140" s="183" t="s">
        <v>44</v>
      </c>
      <c r="O140" s="66"/>
      <c r="P140" s="184">
        <f>O140*H140</f>
        <v>0</v>
      </c>
      <c r="Q140" s="184">
        <v>0</v>
      </c>
      <c r="R140" s="184">
        <f>Q140*H140</f>
        <v>0</v>
      </c>
      <c r="S140" s="184">
        <v>0</v>
      </c>
      <c r="T140" s="185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6" t="s">
        <v>134</v>
      </c>
      <c r="AT140" s="186" t="s">
        <v>130</v>
      </c>
      <c r="AU140" s="186" t="s">
        <v>83</v>
      </c>
      <c r="AY140" s="19" t="s">
        <v>127</v>
      </c>
      <c r="BE140" s="187">
        <f>IF(N140="základní",J140,0)</f>
        <v>0</v>
      </c>
      <c r="BF140" s="187">
        <f>IF(N140="snížená",J140,0)</f>
        <v>0</v>
      </c>
      <c r="BG140" s="187">
        <f>IF(N140="zákl. přenesená",J140,0)</f>
        <v>0</v>
      </c>
      <c r="BH140" s="187">
        <f>IF(N140="sníž. přenesená",J140,0)</f>
        <v>0</v>
      </c>
      <c r="BI140" s="187">
        <f>IF(N140="nulová",J140,0)</f>
        <v>0</v>
      </c>
      <c r="BJ140" s="19" t="s">
        <v>81</v>
      </c>
      <c r="BK140" s="187">
        <f>ROUND(I140*H140,2)</f>
        <v>0</v>
      </c>
      <c r="BL140" s="19" t="s">
        <v>134</v>
      </c>
      <c r="BM140" s="186" t="s">
        <v>241</v>
      </c>
    </row>
    <row r="141" spans="1:65" s="13" customFormat="1">
      <c r="B141" s="188"/>
      <c r="C141" s="189"/>
      <c r="D141" s="190" t="s">
        <v>136</v>
      </c>
      <c r="E141" s="191" t="s">
        <v>19</v>
      </c>
      <c r="F141" s="192" t="s">
        <v>242</v>
      </c>
      <c r="G141" s="189"/>
      <c r="H141" s="193">
        <v>321.89999999999998</v>
      </c>
      <c r="I141" s="194"/>
      <c r="J141" s="189"/>
      <c r="K141" s="189"/>
      <c r="L141" s="195"/>
      <c r="M141" s="196"/>
      <c r="N141" s="197"/>
      <c r="O141" s="197"/>
      <c r="P141" s="197"/>
      <c r="Q141" s="197"/>
      <c r="R141" s="197"/>
      <c r="S141" s="197"/>
      <c r="T141" s="198"/>
      <c r="AT141" s="199" t="s">
        <v>136</v>
      </c>
      <c r="AU141" s="199" t="s">
        <v>83</v>
      </c>
      <c r="AV141" s="13" t="s">
        <v>83</v>
      </c>
      <c r="AW141" s="13" t="s">
        <v>35</v>
      </c>
      <c r="AX141" s="13" t="s">
        <v>73</v>
      </c>
      <c r="AY141" s="199" t="s">
        <v>127</v>
      </c>
    </row>
    <row r="142" spans="1:65" s="13" customFormat="1">
      <c r="B142" s="188"/>
      <c r="C142" s="189"/>
      <c r="D142" s="190" t="s">
        <v>136</v>
      </c>
      <c r="E142" s="191" t="s">
        <v>19</v>
      </c>
      <c r="F142" s="192" t="s">
        <v>243</v>
      </c>
      <c r="G142" s="189"/>
      <c r="H142" s="193">
        <v>127.804</v>
      </c>
      <c r="I142" s="194"/>
      <c r="J142" s="189"/>
      <c r="K142" s="189"/>
      <c r="L142" s="195"/>
      <c r="M142" s="196"/>
      <c r="N142" s="197"/>
      <c r="O142" s="197"/>
      <c r="P142" s="197"/>
      <c r="Q142" s="197"/>
      <c r="R142" s="197"/>
      <c r="S142" s="197"/>
      <c r="T142" s="198"/>
      <c r="AT142" s="199" t="s">
        <v>136</v>
      </c>
      <c r="AU142" s="199" t="s">
        <v>83</v>
      </c>
      <c r="AV142" s="13" t="s">
        <v>83</v>
      </c>
      <c r="AW142" s="13" t="s">
        <v>35</v>
      </c>
      <c r="AX142" s="13" t="s">
        <v>73</v>
      </c>
      <c r="AY142" s="199" t="s">
        <v>127</v>
      </c>
    </row>
    <row r="143" spans="1:65" s="14" customFormat="1">
      <c r="B143" s="200"/>
      <c r="C143" s="201"/>
      <c r="D143" s="190" t="s">
        <v>136</v>
      </c>
      <c r="E143" s="202" t="s">
        <v>19</v>
      </c>
      <c r="F143" s="203" t="s">
        <v>138</v>
      </c>
      <c r="G143" s="201"/>
      <c r="H143" s="204">
        <v>449.70399999999995</v>
      </c>
      <c r="I143" s="205"/>
      <c r="J143" s="201"/>
      <c r="K143" s="201"/>
      <c r="L143" s="206"/>
      <c r="M143" s="207"/>
      <c r="N143" s="208"/>
      <c r="O143" s="208"/>
      <c r="P143" s="208"/>
      <c r="Q143" s="208"/>
      <c r="R143" s="208"/>
      <c r="S143" s="208"/>
      <c r="T143" s="209"/>
      <c r="AT143" s="210" t="s">
        <v>136</v>
      </c>
      <c r="AU143" s="210" t="s">
        <v>83</v>
      </c>
      <c r="AV143" s="14" t="s">
        <v>134</v>
      </c>
      <c r="AW143" s="14" t="s">
        <v>35</v>
      </c>
      <c r="AX143" s="14" t="s">
        <v>81</v>
      </c>
      <c r="AY143" s="210" t="s">
        <v>127</v>
      </c>
    </row>
    <row r="144" spans="1:65" s="2" customFormat="1" ht="37.9" customHeight="1">
      <c r="A144" s="36"/>
      <c r="B144" s="37"/>
      <c r="C144" s="175" t="s">
        <v>244</v>
      </c>
      <c r="D144" s="175" t="s">
        <v>130</v>
      </c>
      <c r="E144" s="176" t="s">
        <v>245</v>
      </c>
      <c r="F144" s="177" t="s">
        <v>246</v>
      </c>
      <c r="G144" s="178" t="s">
        <v>235</v>
      </c>
      <c r="H144" s="179">
        <v>719.10400000000004</v>
      </c>
      <c r="I144" s="180"/>
      <c r="J144" s="181">
        <f>ROUND(I144*H144,2)</f>
        <v>0</v>
      </c>
      <c r="K144" s="177" t="s">
        <v>174</v>
      </c>
      <c r="L144" s="41"/>
      <c r="M144" s="182" t="s">
        <v>19</v>
      </c>
      <c r="N144" s="183" t="s">
        <v>44</v>
      </c>
      <c r="O144" s="66"/>
      <c r="P144" s="184">
        <f>O144*H144</f>
        <v>0</v>
      </c>
      <c r="Q144" s="184">
        <v>0</v>
      </c>
      <c r="R144" s="184">
        <f>Q144*H144</f>
        <v>0</v>
      </c>
      <c r="S144" s="184">
        <v>0</v>
      </c>
      <c r="T144" s="185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86" t="s">
        <v>134</v>
      </c>
      <c r="AT144" s="186" t="s">
        <v>130</v>
      </c>
      <c r="AU144" s="186" t="s">
        <v>83</v>
      </c>
      <c r="AY144" s="19" t="s">
        <v>127</v>
      </c>
      <c r="BE144" s="187">
        <f>IF(N144="základní",J144,0)</f>
        <v>0</v>
      </c>
      <c r="BF144" s="187">
        <f>IF(N144="snížená",J144,0)</f>
        <v>0</v>
      </c>
      <c r="BG144" s="187">
        <f>IF(N144="zákl. přenesená",J144,0)</f>
        <v>0</v>
      </c>
      <c r="BH144" s="187">
        <f>IF(N144="sníž. přenesená",J144,0)</f>
        <v>0</v>
      </c>
      <c r="BI144" s="187">
        <f>IF(N144="nulová",J144,0)</f>
        <v>0</v>
      </c>
      <c r="BJ144" s="19" t="s">
        <v>81</v>
      </c>
      <c r="BK144" s="187">
        <f>ROUND(I144*H144,2)</f>
        <v>0</v>
      </c>
      <c r="BL144" s="19" t="s">
        <v>134</v>
      </c>
      <c r="BM144" s="186" t="s">
        <v>247</v>
      </c>
    </row>
    <row r="145" spans="1:65" s="13" customFormat="1">
      <c r="B145" s="188"/>
      <c r="C145" s="189"/>
      <c r="D145" s="190" t="s">
        <v>136</v>
      </c>
      <c r="E145" s="191" t="s">
        <v>19</v>
      </c>
      <c r="F145" s="192" t="s">
        <v>237</v>
      </c>
      <c r="G145" s="189"/>
      <c r="H145" s="193">
        <v>269.39999999999998</v>
      </c>
      <c r="I145" s="194"/>
      <c r="J145" s="189"/>
      <c r="K145" s="189"/>
      <c r="L145" s="195"/>
      <c r="M145" s="196"/>
      <c r="N145" s="197"/>
      <c r="O145" s="197"/>
      <c r="P145" s="197"/>
      <c r="Q145" s="197"/>
      <c r="R145" s="197"/>
      <c r="S145" s="197"/>
      <c r="T145" s="198"/>
      <c r="AT145" s="199" t="s">
        <v>136</v>
      </c>
      <c r="AU145" s="199" t="s">
        <v>83</v>
      </c>
      <c r="AV145" s="13" t="s">
        <v>83</v>
      </c>
      <c r="AW145" s="13" t="s">
        <v>35</v>
      </c>
      <c r="AX145" s="13" t="s">
        <v>73</v>
      </c>
      <c r="AY145" s="199" t="s">
        <v>127</v>
      </c>
    </row>
    <row r="146" spans="1:65" s="13" customFormat="1">
      <c r="B146" s="188"/>
      <c r="C146" s="189"/>
      <c r="D146" s="190" t="s">
        <v>136</v>
      </c>
      <c r="E146" s="191" t="s">
        <v>19</v>
      </c>
      <c r="F146" s="192" t="s">
        <v>242</v>
      </c>
      <c r="G146" s="189"/>
      <c r="H146" s="193">
        <v>321.89999999999998</v>
      </c>
      <c r="I146" s="194"/>
      <c r="J146" s="189"/>
      <c r="K146" s="189"/>
      <c r="L146" s="195"/>
      <c r="M146" s="196"/>
      <c r="N146" s="197"/>
      <c r="O146" s="197"/>
      <c r="P146" s="197"/>
      <c r="Q146" s="197"/>
      <c r="R146" s="197"/>
      <c r="S146" s="197"/>
      <c r="T146" s="198"/>
      <c r="AT146" s="199" t="s">
        <v>136</v>
      </c>
      <c r="AU146" s="199" t="s">
        <v>83</v>
      </c>
      <c r="AV146" s="13" t="s">
        <v>83</v>
      </c>
      <c r="AW146" s="13" t="s">
        <v>35</v>
      </c>
      <c r="AX146" s="13" t="s">
        <v>73</v>
      </c>
      <c r="AY146" s="199" t="s">
        <v>127</v>
      </c>
    </row>
    <row r="147" spans="1:65" s="13" customFormat="1">
      <c r="B147" s="188"/>
      <c r="C147" s="189"/>
      <c r="D147" s="190" t="s">
        <v>136</v>
      </c>
      <c r="E147" s="191" t="s">
        <v>19</v>
      </c>
      <c r="F147" s="192" t="s">
        <v>243</v>
      </c>
      <c r="G147" s="189"/>
      <c r="H147" s="193">
        <v>127.804</v>
      </c>
      <c r="I147" s="194"/>
      <c r="J147" s="189"/>
      <c r="K147" s="189"/>
      <c r="L147" s="195"/>
      <c r="M147" s="196"/>
      <c r="N147" s="197"/>
      <c r="O147" s="197"/>
      <c r="P147" s="197"/>
      <c r="Q147" s="197"/>
      <c r="R147" s="197"/>
      <c r="S147" s="197"/>
      <c r="T147" s="198"/>
      <c r="AT147" s="199" t="s">
        <v>136</v>
      </c>
      <c r="AU147" s="199" t="s">
        <v>83</v>
      </c>
      <c r="AV147" s="13" t="s">
        <v>83</v>
      </c>
      <c r="AW147" s="13" t="s">
        <v>35</v>
      </c>
      <c r="AX147" s="13" t="s">
        <v>73</v>
      </c>
      <c r="AY147" s="199" t="s">
        <v>127</v>
      </c>
    </row>
    <row r="148" spans="1:65" s="14" customFormat="1">
      <c r="B148" s="200"/>
      <c r="C148" s="201"/>
      <c r="D148" s="190" t="s">
        <v>136</v>
      </c>
      <c r="E148" s="202" t="s">
        <v>19</v>
      </c>
      <c r="F148" s="203" t="s">
        <v>138</v>
      </c>
      <c r="G148" s="201"/>
      <c r="H148" s="204">
        <v>719.10399999999993</v>
      </c>
      <c r="I148" s="205"/>
      <c r="J148" s="201"/>
      <c r="K148" s="201"/>
      <c r="L148" s="206"/>
      <c r="M148" s="207"/>
      <c r="N148" s="208"/>
      <c r="O148" s="208"/>
      <c r="P148" s="208"/>
      <c r="Q148" s="208"/>
      <c r="R148" s="208"/>
      <c r="S148" s="208"/>
      <c r="T148" s="209"/>
      <c r="AT148" s="210" t="s">
        <v>136</v>
      </c>
      <c r="AU148" s="210" t="s">
        <v>83</v>
      </c>
      <c r="AV148" s="14" t="s">
        <v>134</v>
      </c>
      <c r="AW148" s="14" t="s">
        <v>35</v>
      </c>
      <c r="AX148" s="14" t="s">
        <v>81</v>
      </c>
      <c r="AY148" s="210" t="s">
        <v>127</v>
      </c>
    </row>
    <row r="149" spans="1:65" s="2" customFormat="1" ht="37.9" customHeight="1">
      <c r="A149" s="36"/>
      <c r="B149" s="37"/>
      <c r="C149" s="175" t="s">
        <v>8</v>
      </c>
      <c r="D149" s="175" t="s">
        <v>130</v>
      </c>
      <c r="E149" s="176" t="s">
        <v>248</v>
      </c>
      <c r="F149" s="177" t="s">
        <v>249</v>
      </c>
      <c r="G149" s="178" t="s">
        <v>235</v>
      </c>
      <c r="H149" s="179">
        <v>13662.976000000001</v>
      </c>
      <c r="I149" s="180"/>
      <c r="J149" s="181">
        <f>ROUND(I149*H149,2)</f>
        <v>0</v>
      </c>
      <c r="K149" s="177" t="s">
        <v>174</v>
      </c>
      <c r="L149" s="41"/>
      <c r="M149" s="182" t="s">
        <v>19</v>
      </c>
      <c r="N149" s="183" t="s">
        <v>44</v>
      </c>
      <c r="O149" s="66"/>
      <c r="P149" s="184">
        <f>O149*H149</f>
        <v>0</v>
      </c>
      <c r="Q149" s="184">
        <v>0</v>
      </c>
      <c r="R149" s="184">
        <f>Q149*H149</f>
        <v>0</v>
      </c>
      <c r="S149" s="184">
        <v>0</v>
      </c>
      <c r="T149" s="185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86" t="s">
        <v>134</v>
      </c>
      <c r="AT149" s="186" t="s">
        <v>130</v>
      </c>
      <c r="AU149" s="186" t="s">
        <v>83</v>
      </c>
      <c r="AY149" s="19" t="s">
        <v>127</v>
      </c>
      <c r="BE149" s="187">
        <f>IF(N149="základní",J149,0)</f>
        <v>0</v>
      </c>
      <c r="BF149" s="187">
        <f>IF(N149="snížená",J149,0)</f>
        <v>0</v>
      </c>
      <c r="BG149" s="187">
        <f>IF(N149="zákl. přenesená",J149,0)</f>
        <v>0</v>
      </c>
      <c r="BH149" s="187">
        <f>IF(N149="sníž. přenesená",J149,0)</f>
        <v>0</v>
      </c>
      <c r="BI149" s="187">
        <f>IF(N149="nulová",J149,0)</f>
        <v>0</v>
      </c>
      <c r="BJ149" s="19" t="s">
        <v>81</v>
      </c>
      <c r="BK149" s="187">
        <f>ROUND(I149*H149,2)</f>
        <v>0</v>
      </c>
      <c r="BL149" s="19" t="s">
        <v>134</v>
      </c>
      <c r="BM149" s="186" t="s">
        <v>250</v>
      </c>
    </row>
    <row r="150" spans="1:65" s="13" customFormat="1">
      <c r="B150" s="188"/>
      <c r="C150" s="189"/>
      <c r="D150" s="190" t="s">
        <v>136</v>
      </c>
      <c r="E150" s="191" t="s">
        <v>19</v>
      </c>
      <c r="F150" s="192" t="s">
        <v>251</v>
      </c>
      <c r="G150" s="189"/>
      <c r="H150" s="193">
        <v>13662.976000000001</v>
      </c>
      <c r="I150" s="194"/>
      <c r="J150" s="189"/>
      <c r="K150" s="189"/>
      <c r="L150" s="195"/>
      <c r="M150" s="196"/>
      <c r="N150" s="197"/>
      <c r="O150" s="197"/>
      <c r="P150" s="197"/>
      <c r="Q150" s="197"/>
      <c r="R150" s="197"/>
      <c r="S150" s="197"/>
      <c r="T150" s="198"/>
      <c r="AT150" s="199" t="s">
        <v>136</v>
      </c>
      <c r="AU150" s="199" t="s">
        <v>83</v>
      </c>
      <c r="AV150" s="13" t="s">
        <v>83</v>
      </c>
      <c r="AW150" s="13" t="s">
        <v>35</v>
      </c>
      <c r="AX150" s="13" t="s">
        <v>73</v>
      </c>
      <c r="AY150" s="199" t="s">
        <v>127</v>
      </c>
    </row>
    <row r="151" spans="1:65" s="14" customFormat="1">
      <c r="B151" s="200"/>
      <c r="C151" s="201"/>
      <c r="D151" s="190" t="s">
        <v>136</v>
      </c>
      <c r="E151" s="202" t="s">
        <v>19</v>
      </c>
      <c r="F151" s="203" t="s">
        <v>138</v>
      </c>
      <c r="G151" s="201"/>
      <c r="H151" s="204">
        <v>13662.976000000001</v>
      </c>
      <c r="I151" s="205"/>
      <c r="J151" s="201"/>
      <c r="K151" s="201"/>
      <c r="L151" s="206"/>
      <c r="M151" s="207"/>
      <c r="N151" s="208"/>
      <c r="O151" s="208"/>
      <c r="P151" s="208"/>
      <c r="Q151" s="208"/>
      <c r="R151" s="208"/>
      <c r="S151" s="208"/>
      <c r="T151" s="209"/>
      <c r="AT151" s="210" t="s">
        <v>136</v>
      </c>
      <c r="AU151" s="210" t="s">
        <v>83</v>
      </c>
      <c r="AV151" s="14" t="s">
        <v>134</v>
      </c>
      <c r="AW151" s="14" t="s">
        <v>35</v>
      </c>
      <c r="AX151" s="14" t="s">
        <v>81</v>
      </c>
      <c r="AY151" s="210" t="s">
        <v>127</v>
      </c>
    </row>
    <row r="152" spans="1:65" s="2" customFormat="1" ht="24.2" customHeight="1">
      <c r="A152" s="36"/>
      <c r="B152" s="37"/>
      <c r="C152" s="175" t="s">
        <v>252</v>
      </c>
      <c r="D152" s="175" t="s">
        <v>130</v>
      </c>
      <c r="E152" s="176" t="s">
        <v>253</v>
      </c>
      <c r="F152" s="177" t="s">
        <v>254</v>
      </c>
      <c r="G152" s="178" t="s">
        <v>235</v>
      </c>
      <c r="H152" s="179">
        <v>96.57</v>
      </c>
      <c r="I152" s="180"/>
      <c r="J152" s="181">
        <f>ROUND(I152*H152,2)</f>
        <v>0</v>
      </c>
      <c r="K152" s="177" t="s">
        <v>174</v>
      </c>
      <c r="L152" s="41"/>
      <c r="M152" s="182" t="s">
        <v>19</v>
      </c>
      <c r="N152" s="183" t="s">
        <v>44</v>
      </c>
      <c r="O152" s="66"/>
      <c r="P152" s="184">
        <f>O152*H152</f>
        <v>0</v>
      </c>
      <c r="Q152" s="184">
        <v>0</v>
      </c>
      <c r="R152" s="184">
        <f>Q152*H152</f>
        <v>0</v>
      </c>
      <c r="S152" s="184">
        <v>0</v>
      </c>
      <c r="T152" s="185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86" t="s">
        <v>134</v>
      </c>
      <c r="AT152" s="186" t="s">
        <v>130</v>
      </c>
      <c r="AU152" s="186" t="s">
        <v>83</v>
      </c>
      <c r="AY152" s="19" t="s">
        <v>127</v>
      </c>
      <c r="BE152" s="187">
        <f>IF(N152="základní",J152,0)</f>
        <v>0</v>
      </c>
      <c r="BF152" s="187">
        <f>IF(N152="snížená",J152,0)</f>
        <v>0</v>
      </c>
      <c r="BG152" s="187">
        <f>IF(N152="zákl. přenesená",J152,0)</f>
        <v>0</v>
      </c>
      <c r="BH152" s="187">
        <f>IF(N152="sníž. přenesená",J152,0)</f>
        <v>0</v>
      </c>
      <c r="BI152" s="187">
        <f>IF(N152="nulová",J152,0)</f>
        <v>0</v>
      </c>
      <c r="BJ152" s="19" t="s">
        <v>81</v>
      </c>
      <c r="BK152" s="187">
        <f>ROUND(I152*H152,2)</f>
        <v>0</v>
      </c>
      <c r="BL152" s="19" t="s">
        <v>134</v>
      </c>
      <c r="BM152" s="186" t="s">
        <v>255</v>
      </c>
    </row>
    <row r="153" spans="1:65" s="13" customFormat="1">
      <c r="B153" s="188"/>
      <c r="C153" s="189"/>
      <c r="D153" s="190" t="s">
        <v>136</v>
      </c>
      <c r="E153" s="191" t="s">
        <v>19</v>
      </c>
      <c r="F153" s="192" t="s">
        <v>256</v>
      </c>
      <c r="G153" s="189"/>
      <c r="H153" s="193">
        <v>96.57</v>
      </c>
      <c r="I153" s="194"/>
      <c r="J153" s="189"/>
      <c r="K153" s="189"/>
      <c r="L153" s="195"/>
      <c r="M153" s="196"/>
      <c r="N153" s="197"/>
      <c r="O153" s="197"/>
      <c r="P153" s="197"/>
      <c r="Q153" s="197"/>
      <c r="R153" s="197"/>
      <c r="S153" s="197"/>
      <c r="T153" s="198"/>
      <c r="AT153" s="199" t="s">
        <v>136</v>
      </c>
      <c r="AU153" s="199" t="s">
        <v>83</v>
      </c>
      <c r="AV153" s="13" t="s">
        <v>83</v>
      </c>
      <c r="AW153" s="13" t="s">
        <v>35</v>
      </c>
      <c r="AX153" s="13" t="s">
        <v>73</v>
      </c>
      <c r="AY153" s="199" t="s">
        <v>127</v>
      </c>
    </row>
    <row r="154" spans="1:65" s="14" customFormat="1">
      <c r="B154" s="200"/>
      <c r="C154" s="201"/>
      <c r="D154" s="190" t="s">
        <v>136</v>
      </c>
      <c r="E154" s="202" t="s">
        <v>19</v>
      </c>
      <c r="F154" s="203" t="s">
        <v>138</v>
      </c>
      <c r="G154" s="201"/>
      <c r="H154" s="204">
        <v>96.57</v>
      </c>
      <c r="I154" s="205"/>
      <c r="J154" s="201"/>
      <c r="K154" s="201"/>
      <c r="L154" s="206"/>
      <c r="M154" s="207"/>
      <c r="N154" s="208"/>
      <c r="O154" s="208"/>
      <c r="P154" s="208"/>
      <c r="Q154" s="208"/>
      <c r="R154" s="208"/>
      <c r="S154" s="208"/>
      <c r="T154" s="209"/>
      <c r="AT154" s="210" t="s">
        <v>136</v>
      </c>
      <c r="AU154" s="210" t="s">
        <v>83</v>
      </c>
      <c r="AV154" s="14" t="s">
        <v>134</v>
      </c>
      <c r="AW154" s="14" t="s">
        <v>35</v>
      </c>
      <c r="AX154" s="14" t="s">
        <v>81</v>
      </c>
      <c r="AY154" s="210" t="s">
        <v>127</v>
      </c>
    </row>
    <row r="155" spans="1:65" s="2" customFormat="1" ht="14.45" customHeight="1">
      <c r="A155" s="36"/>
      <c r="B155" s="37"/>
      <c r="C155" s="224" t="s">
        <v>257</v>
      </c>
      <c r="D155" s="224" t="s">
        <v>258</v>
      </c>
      <c r="E155" s="225" t="s">
        <v>259</v>
      </c>
      <c r="F155" s="226" t="s">
        <v>260</v>
      </c>
      <c r="G155" s="227" t="s">
        <v>261</v>
      </c>
      <c r="H155" s="228">
        <v>202.797</v>
      </c>
      <c r="I155" s="229"/>
      <c r="J155" s="230">
        <f>ROUND(I155*H155,2)</f>
        <v>0</v>
      </c>
      <c r="K155" s="226" t="s">
        <v>174</v>
      </c>
      <c r="L155" s="231"/>
      <c r="M155" s="232" t="s">
        <v>19</v>
      </c>
      <c r="N155" s="233" t="s">
        <v>44</v>
      </c>
      <c r="O155" s="66"/>
      <c r="P155" s="184">
        <f>O155*H155</f>
        <v>0</v>
      </c>
      <c r="Q155" s="184">
        <v>1</v>
      </c>
      <c r="R155" s="184">
        <f>Q155*H155</f>
        <v>202.797</v>
      </c>
      <c r="S155" s="184">
        <v>0</v>
      </c>
      <c r="T155" s="185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86" t="s">
        <v>211</v>
      </c>
      <c r="AT155" s="186" t="s">
        <v>258</v>
      </c>
      <c r="AU155" s="186" t="s">
        <v>83</v>
      </c>
      <c r="AY155" s="19" t="s">
        <v>127</v>
      </c>
      <c r="BE155" s="187">
        <f>IF(N155="základní",J155,0)</f>
        <v>0</v>
      </c>
      <c r="BF155" s="187">
        <f>IF(N155="snížená",J155,0)</f>
        <v>0</v>
      </c>
      <c r="BG155" s="187">
        <f>IF(N155="zákl. přenesená",J155,0)</f>
        <v>0</v>
      </c>
      <c r="BH155" s="187">
        <f>IF(N155="sníž. přenesená",J155,0)</f>
        <v>0</v>
      </c>
      <c r="BI155" s="187">
        <f>IF(N155="nulová",J155,0)</f>
        <v>0</v>
      </c>
      <c r="BJ155" s="19" t="s">
        <v>81</v>
      </c>
      <c r="BK155" s="187">
        <f>ROUND(I155*H155,2)</f>
        <v>0</v>
      </c>
      <c r="BL155" s="19" t="s">
        <v>134</v>
      </c>
      <c r="BM155" s="186" t="s">
        <v>262</v>
      </c>
    </row>
    <row r="156" spans="1:65" s="13" customFormat="1">
      <c r="B156" s="188"/>
      <c r="C156" s="189"/>
      <c r="D156" s="190" t="s">
        <v>136</v>
      </c>
      <c r="E156" s="191" t="s">
        <v>19</v>
      </c>
      <c r="F156" s="192" t="s">
        <v>263</v>
      </c>
      <c r="G156" s="189"/>
      <c r="H156" s="193">
        <v>202.797</v>
      </c>
      <c r="I156" s="194"/>
      <c r="J156" s="189"/>
      <c r="K156" s="189"/>
      <c r="L156" s="195"/>
      <c r="M156" s="196"/>
      <c r="N156" s="197"/>
      <c r="O156" s="197"/>
      <c r="P156" s="197"/>
      <c r="Q156" s="197"/>
      <c r="R156" s="197"/>
      <c r="S156" s="197"/>
      <c r="T156" s="198"/>
      <c r="AT156" s="199" t="s">
        <v>136</v>
      </c>
      <c r="AU156" s="199" t="s">
        <v>83</v>
      </c>
      <c r="AV156" s="13" t="s">
        <v>83</v>
      </c>
      <c r="AW156" s="13" t="s">
        <v>35</v>
      </c>
      <c r="AX156" s="13" t="s">
        <v>73</v>
      </c>
      <c r="AY156" s="199" t="s">
        <v>127</v>
      </c>
    </row>
    <row r="157" spans="1:65" s="14" customFormat="1">
      <c r="B157" s="200"/>
      <c r="C157" s="201"/>
      <c r="D157" s="190" t="s">
        <v>136</v>
      </c>
      <c r="E157" s="202" t="s">
        <v>19</v>
      </c>
      <c r="F157" s="203" t="s">
        <v>138</v>
      </c>
      <c r="G157" s="201"/>
      <c r="H157" s="204">
        <v>202.797</v>
      </c>
      <c r="I157" s="205"/>
      <c r="J157" s="201"/>
      <c r="K157" s="201"/>
      <c r="L157" s="206"/>
      <c r="M157" s="207"/>
      <c r="N157" s="208"/>
      <c r="O157" s="208"/>
      <c r="P157" s="208"/>
      <c r="Q157" s="208"/>
      <c r="R157" s="208"/>
      <c r="S157" s="208"/>
      <c r="T157" s="209"/>
      <c r="AT157" s="210" t="s">
        <v>136</v>
      </c>
      <c r="AU157" s="210" t="s">
        <v>83</v>
      </c>
      <c r="AV157" s="14" t="s">
        <v>134</v>
      </c>
      <c r="AW157" s="14" t="s">
        <v>35</v>
      </c>
      <c r="AX157" s="14" t="s">
        <v>81</v>
      </c>
      <c r="AY157" s="210" t="s">
        <v>127</v>
      </c>
    </row>
    <row r="158" spans="1:65" s="2" customFormat="1" ht="24.2" customHeight="1">
      <c r="A158" s="36"/>
      <c r="B158" s="37"/>
      <c r="C158" s="175" t="s">
        <v>264</v>
      </c>
      <c r="D158" s="175" t="s">
        <v>130</v>
      </c>
      <c r="E158" s="176" t="s">
        <v>265</v>
      </c>
      <c r="F158" s="177" t="s">
        <v>266</v>
      </c>
      <c r="G158" s="178" t="s">
        <v>261</v>
      </c>
      <c r="H158" s="179">
        <v>1294.3869999999999</v>
      </c>
      <c r="I158" s="180"/>
      <c r="J158" s="181">
        <f>ROUND(I158*H158,2)</f>
        <v>0</v>
      </c>
      <c r="K158" s="177" t="s">
        <v>174</v>
      </c>
      <c r="L158" s="41"/>
      <c r="M158" s="182" t="s">
        <v>19</v>
      </c>
      <c r="N158" s="183" t="s">
        <v>44</v>
      </c>
      <c r="O158" s="66"/>
      <c r="P158" s="184">
        <f>O158*H158</f>
        <v>0</v>
      </c>
      <c r="Q158" s="184">
        <v>0</v>
      </c>
      <c r="R158" s="184">
        <f>Q158*H158</f>
        <v>0</v>
      </c>
      <c r="S158" s="184">
        <v>0</v>
      </c>
      <c r="T158" s="185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86" t="s">
        <v>134</v>
      </c>
      <c r="AT158" s="186" t="s">
        <v>130</v>
      </c>
      <c r="AU158" s="186" t="s">
        <v>83</v>
      </c>
      <c r="AY158" s="19" t="s">
        <v>127</v>
      </c>
      <c r="BE158" s="187">
        <f>IF(N158="základní",J158,0)</f>
        <v>0</v>
      </c>
      <c r="BF158" s="187">
        <f>IF(N158="snížená",J158,0)</f>
        <v>0</v>
      </c>
      <c r="BG158" s="187">
        <f>IF(N158="zákl. přenesená",J158,0)</f>
        <v>0</v>
      </c>
      <c r="BH158" s="187">
        <f>IF(N158="sníž. přenesená",J158,0)</f>
        <v>0</v>
      </c>
      <c r="BI158" s="187">
        <f>IF(N158="nulová",J158,0)</f>
        <v>0</v>
      </c>
      <c r="BJ158" s="19" t="s">
        <v>81</v>
      </c>
      <c r="BK158" s="187">
        <f>ROUND(I158*H158,2)</f>
        <v>0</v>
      </c>
      <c r="BL158" s="19" t="s">
        <v>134</v>
      </c>
      <c r="BM158" s="186" t="s">
        <v>267</v>
      </c>
    </row>
    <row r="159" spans="1:65" s="13" customFormat="1">
      <c r="B159" s="188"/>
      <c r="C159" s="189"/>
      <c r="D159" s="190" t="s">
        <v>136</v>
      </c>
      <c r="E159" s="191" t="s">
        <v>19</v>
      </c>
      <c r="F159" s="192" t="s">
        <v>268</v>
      </c>
      <c r="G159" s="189"/>
      <c r="H159" s="193">
        <v>484.92</v>
      </c>
      <c r="I159" s="194"/>
      <c r="J159" s="189"/>
      <c r="K159" s="189"/>
      <c r="L159" s="195"/>
      <c r="M159" s="196"/>
      <c r="N159" s="197"/>
      <c r="O159" s="197"/>
      <c r="P159" s="197"/>
      <c r="Q159" s="197"/>
      <c r="R159" s="197"/>
      <c r="S159" s="197"/>
      <c r="T159" s="198"/>
      <c r="AT159" s="199" t="s">
        <v>136</v>
      </c>
      <c r="AU159" s="199" t="s">
        <v>83</v>
      </c>
      <c r="AV159" s="13" t="s">
        <v>83</v>
      </c>
      <c r="AW159" s="13" t="s">
        <v>35</v>
      </c>
      <c r="AX159" s="13" t="s">
        <v>73</v>
      </c>
      <c r="AY159" s="199" t="s">
        <v>127</v>
      </c>
    </row>
    <row r="160" spans="1:65" s="13" customFormat="1">
      <c r="B160" s="188"/>
      <c r="C160" s="189"/>
      <c r="D160" s="190" t="s">
        <v>136</v>
      </c>
      <c r="E160" s="191" t="s">
        <v>19</v>
      </c>
      <c r="F160" s="192" t="s">
        <v>269</v>
      </c>
      <c r="G160" s="189"/>
      <c r="H160" s="193">
        <v>579.41999999999996</v>
      </c>
      <c r="I160" s="194"/>
      <c r="J160" s="189"/>
      <c r="K160" s="189"/>
      <c r="L160" s="195"/>
      <c r="M160" s="196"/>
      <c r="N160" s="197"/>
      <c r="O160" s="197"/>
      <c r="P160" s="197"/>
      <c r="Q160" s="197"/>
      <c r="R160" s="197"/>
      <c r="S160" s="197"/>
      <c r="T160" s="198"/>
      <c r="AT160" s="199" t="s">
        <v>136</v>
      </c>
      <c r="AU160" s="199" t="s">
        <v>83</v>
      </c>
      <c r="AV160" s="13" t="s">
        <v>83</v>
      </c>
      <c r="AW160" s="13" t="s">
        <v>35</v>
      </c>
      <c r="AX160" s="13" t="s">
        <v>73</v>
      </c>
      <c r="AY160" s="199" t="s">
        <v>127</v>
      </c>
    </row>
    <row r="161" spans="1:65" s="13" customFormat="1">
      <c r="B161" s="188"/>
      <c r="C161" s="189"/>
      <c r="D161" s="190" t="s">
        <v>136</v>
      </c>
      <c r="E161" s="191" t="s">
        <v>19</v>
      </c>
      <c r="F161" s="192" t="s">
        <v>270</v>
      </c>
      <c r="G161" s="189"/>
      <c r="H161" s="193">
        <v>230.047</v>
      </c>
      <c r="I161" s="194"/>
      <c r="J161" s="189"/>
      <c r="K161" s="189"/>
      <c r="L161" s="195"/>
      <c r="M161" s="196"/>
      <c r="N161" s="197"/>
      <c r="O161" s="197"/>
      <c r="P161" s="197"/>
      <c r="Q161" s="197"/>
      <c r="R161" s="197"/>
      <c r="S161" s="197"/>
      <c r="T161" s="198"/>
      <c r="AT161" s="199" t="s">
        <v>136</v>
      </c>
      <c r="AU161" s="199" t="s">
        <v>83</v>
      </c>
      <c r="AV161" s="13" t="s">
        <v>83</v>
      </c>
      <c r="AW161" s="13" t="s">
        <v>35</v>
      </c>
      <c r="AX161" s="13" t="s">
        <v>73</v>
      </c>
      <c r="AY161" s="199" t="s">
        <v>127</v>
      </c>
    </row>
    <row r="162" spans="1:65" s="14" customFormat="1">
      <c r="B162" s="200"/>
      <c r="C162" s="201"/>
      <c r="D162" s="190" t="s">
        <v>136</v>
      </c>
      <c r="E162" s="202" t="s">
        <v>19</v>
      </c>
      <c r="F162" s="203" t="s">
        <v>138</v>
      </c>
      <c r="G162" s="201"/>
      <c r="H162" s="204">
        <v>1294.3869999999999</v>
      </c>
      <c r="I162" s="205"/>
      <c r="J162" s="201"/>
      <c r="K162" s="201"/>
      <c r="L162" s="206"/>
      <c r="M162" s="207"/>
      <c r="N162" s="208"/>
      <c r="O162" s="208"/>
      <c r="P162" s="208"/>
      <c r="Q162" s="208"/>
      <c r="R162" s="208"/>
      <c r="S162" s="208"/>
      <c r="T162" s="209"/>
      <c r="AT162" s="210" t="s">
        <v>136</v>
      </c>
      <c r="AU162" s="210" t="s">
        <v>83</v>
      </c>
      <c r="AV162" s="14" t="s">
        <v>134</v>
      </c>
      <c r="AW162" s="14" t="s">
        <v>35</v>
      </c>
      <c r="AX162" s="14" t="s">
        <v>81</v>
      </c>
      <c r="AY162" s="210" t="s">
        <v>127</v>
      </c>
    </row>
    <row r="163" spans="1:65" s="2" customFormat="1" ht="24.2" customHeight="1">
      <c r="A163" s="36"/>
      <c r="B163" s="37"/>
      <c r="C163" s="175" t="s">
        <v>271</v>
      </c>
      <c r="D163" s="175" t="s">
        <v>130</v>
      </c>
      <c r="E163" s="176" t="s">
        <v>272</v>
      </c>
      <c r="F163" s="177" t="s">
        <v>273</v>
      </c>
      <c r="G163" s="178" t="s">
        <v>235</v>
      </c>
      <c r="H163" s="179">
        <v>719.10400000000004</v>
      </c>
      <c r="I163" s="180"/>
      <c r="J163" s="181">
        <f>ROUND(I163*H163,2)</f>
        <v>0</v>
      </c>
      <c r="K163" s="177" t="s">
        <v>174</v>
      </c>
      <c r="L163" s="41"/>
      <c r="M163" s="182" t="s">
        <v>19</v>
      </c>
      <c r="N163" s="183" t="s">
        <v>44</v>
      </c>
      <c r="O163" s="66"/>
      <c r="P163" s="184">
        <f>O163*H163</f>
        <v>0</v>
      </c>
      <c r="Q163" s="184">
        <v>0</v>
      </c>
      <c r="R163" s="184">
        <f>Q163*H163</f>
        <v>0</v>
      </c>
      <c r="S163" s="184">
        <v>0</v>
      </c>
      <c r="T163" s="185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86" t="s">
        <v>134</v>
      </c>
      <c r="AT163" s="186" t="s">
        <v>130</v>
      </c>
      <c r="AU163" s="186" t="s">
        <v>83</v>
      </c>
      <c r="AY163" s="19" t="s">
        <v>127</v>
      </c>
      <c r="BE163" s="187">
        <f>IF(N163="základní",J163,0)</f>
        <v>0</v>
      </c>
      <c r="BF163" s="187">
        <f>IF(N163="snížená",J163,0)</f>
        <v>0</v>
      </c>
      <c r="BG163" s="187">
        <f>IF(N163="zákl. přenesená",J163,0)</f>
        <v>0</v>
      </c>
      <c r="BH163" s="187">
        <f>IF(N163="sníž. přenesená",J163,0)</f>
        <v>0</v>
      </c>
      <c r="BI163" s="187">
        <f>IF(N163="nulová",J163,0)</f>
        <v>0</v>
      </c>
      <c r="BJ163" s="19" t="s">
        <v>81</v>
      </c>
      <c r="BK163" s="187">
        <f>ROUND(I163*H163,2)</f>
        <v>0</v>
      </c>
      <c r="BL163" s="19" t="s">
        <v>134</v>
      </c>
      <c r="BM163" s="186" t="s">
        <v>274</v>
      </c>
    </row>
    <row r="164" spans="1:65" s="13" customFormat="1">
      <c r="B164" s="188"/>
      <c r="C164" s="189"/>
      <c r="D164" s="190" t="s">
        <v>136</v>
      </c>
      <c r="E164" s="191" t="s">
        <v>19</v>
      </c>
      <c r="F164" s="192" t="s">
        <v>237</v>
      </c>
      <c r="G164" s="189"/>
      <c r="H164" s="193">
        <v>269.39999999999998</v>
      </c>
      <c r="I164" s="194"/>
      <c r="J164" s="189"/>
      <c r="K164" s="189"/>
      <c r="L164" s="195"/>
      <c r="M164" s="196"/>
      <c r="N164" s="197"/>
      <c r="O164" s="197"/>
      <c r="P164" s="197"/>
      <c r="Q164" s="197"/>
      <c r="R164" s="197"/>
      <c r="S164" s="197"/>
      <c r="T164" s="198"/>
      <c r="AT164" s="199" t="s">
        <v>136</v>
      </c>
      <c r="AU164" s="199" t="s">
        <v>83</v>
      </c>
      <c r="AV164" s="13" t="s">
        <v>83</v>
      </c>
      <c r="AW164" s="13" t="s">
        <v>35</v>
      </c>
      <c r="AX164" s="13" t="s">
        <v>73</v>
      </c>
      <c r="AY164" s="199" t="s">
        <v>127</v>
      </c>
    </row>
    <row r="165" spans="1:65" s="13" customFormat="1">
      <c r="B165" s="188"/>
      <c r="C165" s="189"/>
      <c r="D165" s="190" t="s">
        <v>136</v>
      </c>
      <c r="E165" s="191" t="s">
        <v>19</v>
      </c>
      <c r="F165" s="192" t="s">
        <v>242</v>
      </c>
      <c r="G165" s="189"/>
      <c r="H165" s="193">
        <v>321.89999999999998</v>
      </c>
      <c r="I165" s="194"/>
      <c r="J165" s="189"/>
      <c r="K165" s="189"/>
      <c r="L165" s="195"/>
      <c r="M165" s="196"/>
      <c r="N165" s="197"/>
      <c r="O165" s="197"/>
      <c r="P165" s="197"/>
      <c r="Q165" s="197"/>
      <c r="R165" s="197"/>
      <c r="S165" s="197"/>
      <c r="T165" s="198"/>
      <c r="AT165" s="199" t="s">
        <v>136</v>
      </c>
      <c r="AU165" s="199" t="s">
        <v>83</v>
      </c>
      <c r="AV165" s="13" t="s">
        <v>83</v>
      </c>
      <c r="AW165" s="13" t="s">
        <v>35</v>
      </c>
      <c r="AX165" s="13" t="s">
        <v>73</v>
      </c>
      <c r="AY165" s="199" t="s">
        <v>127</v>
      </c>
    </row>
    <row r="166" spans="1:65" s="13" customFormat="1">
      <c r="B166" s="188"/>
      <c r="C166" s="189"/>
      <c r="D166" s="190" t="s">
        <v>136</v>
      </c>
      <c r="E166" s="191" t="s">
        <v>19</v>
      </c>
      <c r="F166" s="192" t="s">
        <v>243</v>
      </c>
      <c r="G166" s="189"/>
      <c r="H166" s="193">
        <v>127.804</v>
      </c>
      <c r="I166" s="194"/>
      <c r="J166" s="189"/>
      <c r="K166" s="189"/>
      <c r="L166" s="195"/>
      <c r="M166" s="196"/>
      <c r="N166" s="197"/>
      <c r="O166" s="197"/>
      <c r="P166" s="197"/>
      <c r="Q166" s="197"/>
      <c r="R166" s="197"/>
      <c r="S166" s="197"/>
      <c r="T166" s="198"/>
      <c r="AT166" s="199" t="s">
        <v>136</v>
      </c>
      <c r="AU166" s="199" t="s">
        <v>83</v>
      </c>
      <c r="AV166" s="13" t="s">
        <v>83</v>
      </c>
      <c r="AW166" s="13" t="s">
        <v>35</v>
      </c>
      <c r="AX166" s="13" t="s">
        <v>73</v>
      </c>
      <c r="AY166" s="199" t="s">
        <v>127</v>
      </c>
    </row>
    <row r="167" spans="1:65" s="14" customFormat="1">
      <c r="B167" s="200"/>
      <c r="C167" s="201"/>
      <c r="D167" s="190" t="s">
        <v>136</v>
      </c>
      <c r="E167" s="202" t="s">
        <v>19</v>
      </c>
      <c r="F167" s="203" t="s">
        <v>138</v>
      </c>
      <c r="G167" s="201"/>
      <c r="H167" s="204">
        <v>719.10399999999993</v>
      </c>
      <c r="I167" s="205"/>
      <c r="J167" s="201"/>
      <c r="K167" s="201"/>
      <c r="L167" s="206"/>
      <c r="M167" s="207"/>
      <c r="N167" s="208"/>
      <c r="O167" s="208"/>
      <c r="P167" s="208"/>
      <c r="Q167" s="208"/>
      <c r="R167" s="208"/>
      <c r="S167" s="208"/>
      <c r="T167" s="209"/>
      <c r="AT167" s="210" t="s">
        <v>136</v>
      </c>
      <c r="AU167" s="210" t="s">
        <v>83</v>
      </c>
      <c r="AV167" s="14" t="s">
        <v>134</v>
      </c>
      <c r="AW167" s="14" t="s">
        <v>35</v>
      </c>
      <c r="AX167" s="14" t="s">
        <v>81</v>
      </c>
      <c r="AY167" s="210" t="s">
        <v>127</v>
      </c>
    </row>
    <row r="168" spans="1:65" s="2" customFormat="1" ht="24.2" customHeight="1">
      <c r="A168" s="36"/>
      <c r="B168" s="37"/>
      <c r="C168" s="175" t="s">
        <v>275</v>
      </c>
      <c r="D168" s="175" t="s">
        <v>130</v>
      </c>
      <c r="E168" s="176" t="s">
        <v>276</v>
      </c>
      <c r="F168" s="177" t="s">
        <v>277</v>
      </c>
      <c r="G168" s="178" t="s">
        <v>173</v>
      </c>
      <c r="H168" s="179">
        <v>579</v>
      </c>
      <c r="I168" s="180"/>
      <c r="J168" s="181">
        <f>ROUND(I168*H168,2)</f>
        <v>0</v>
      </c>
      <c r="K168" s="177" t="s">
        <v>174</v>
      </c>
      <c r="L168" s="41"/>
      <c r="M168" s="182" t="s">
        <v>19</v>
      </c>
      <c r="N168" s="183" t="s">
        <v>44</v>
      </c>
      <c r="O168" s="66"/>
      <c r="P168" s="184">
        <f>O168*H168</f>
        <v>0</v>
      </c>
      <c r="Q168" s="184">
        <v>0</v>
      </c>
      <c r="R168" s="184">
        <f>Q168*H168</f>
        <v>0</v>
      </c>
      <c r="S168" s="184">
        <v>0</v>
      </c>
      <c r="T168" s="185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86" t="s">
        <v>134</v>
      </c>
      <c r="AT168" s="186" t="s">
        <v>130</v>
      </c>
      <c r="AU168" s="186" t="s">
        <v>83</v>
      </c>
      <c r="AY168" s="19" t="s">
        <v>127</v>
      </c>
      <c r="BE168" s="187">
        <f>IF(N168="základní",J168,0)</f>
        <v>0</v>
      </c>
      <c r="BF168" s="187">
        <f>IF(N168="snížená",J168,0)</f>
        <v>0</v>
      </c>
      <c r="BG168" s="187">
        <f>IF(N168="zákl. přenesená",J168,0)</f>
        <v>0</v>
      </c>
      <c r="BH168" s="187">
        <f>IF(N168="sníž. přenesená",J168,0)</f>
        <v>0</v>
      </c>
      <c r="BI168" s="187">
        <f>IF(N168="nulová",J168,0)</f>
        <v>0</v>
      </c>
      <c r="BJ168" s="19" t="s">
        <v>81</v>
      </c>
      <c r="BK168" s="187">
        <f>ROUND(I168*H168,2)</f>
        <v>0</v>
      </c>
      <c r="BL168" s="19" t="s">
        <v>134</v>
      </c>
      <c r="BM168" s="186" t="s">
        <v>278</v>
      </c>
    </row>
    <row r="169" spans="1:65" s="13" customFormat="1">
      <c r="B169" s="188"/>
      <c r="C169" s="189"/>
      <c r="D169" s="190" t="s">
        <v>136</v>
      </c>
      <c r="E169" s="191" t="s">
        <v>19</v>
      </c>
      <c r="F169" s="192" t="s">
        <v>279</v>
      </c>
      <c r="G169" s="189"/>
      <c r="H169" s="193">
        <v>579</v>
      </c>
      <c r="I169" s="194"/>
      <c r="J169" s="189"/>
      <c r="K169" s="189"/>
      <c r="L169" s="195"/>
      <c r="M169" s="196"/>
      <c r="N169" s="197"/>
      <c r="O169" s="197"/>
      <c r="P169" s="197"/>
      <c r="Q169" s="197"/>
      <c r="R169" s="197"/>
      <c r="S169" s="197"/>
      <c r="T169" s="198"/>
      <c r="AT169" s="199" t="s">
        <v>136</v>
      </c>
      <c r="AU169" s="199" t="s">
        <v>83</v>
      </c>
      <c r="AV169" s="13" t="s">
        <v>83</v>
      </c>
      <c r="AW169" s="13" t="s">
        <v>35</v>
      </c>
      <c r="AX169" s="13" t="s">
        <v>73</v>
      </c>
      <c r="AY169" s="199" t="s">
        <v>127</v>
      </c>
    </row>
    <row r="170" spans="1:65" s="14" customFormat="1">
      <c r="B170" s="200"/>
      <c r="C170" s="201"/>
      <c r="D170" s="190" t="s">
        <v>136</v>
      </c>
      <c r="E170" s="202" t="s">
        <v>19</v>
      </c>
      <c r="F170" s="203" t="s">
        <v>138</v>
      </c>
      <c r="G170" s="201"/>
      <c r="H170" s="204">
        <v>579</v>
      </c>
      <c r="I170" s="205"/>
      <c r="J170" s="201"/>
      <c r="K170" s="201"/>
      <c r="L170" s="206"/>
      <c r="M170" s="207"/>
      <c r="N170" s="208"/>
      <c r="O170" s="208"/>
      <c r="P170" s="208"/>
      <c r="Q170" s="208"/>
      <c r="R170" s="208"/>
      <c r="S170" s="208"/>
      <c r="T170" s="209"/>
      <c r="AT170" s="210" t="s">
        <v>136</v>
      </c>
      <c r="AU170" s="210" t="s">
        <v>83</v>
      </c>
      <c r="AV170" s="14" t="s">
        <v>134</v>
      </c>
      <c r="AW170" s="14" t="s">
        <v>35</v>
      </c>
      <c r="AX170" s="14" t="s">
        <v>81</v>
      </c>
      <c r="AY170" s="210" t="s">
        <v>127</v>
      </c>
    </row>
    <row r="171" spans="1:65" s="2" customFormat="1" ht="14.45" customHeight="1">
      <c r="A171" s="36"/>
      <c r="B171" s="37"/>
      <c r="C171" s="224" t="s">
        <v>7</v>
      </c>
      <c r="D171" s="224" t="s">
        <v>258</v>
      </c>
      <c r="E171" s="225" t="s">
        <v>280</v>
      </c>
      <c r="F171" s="226" t="s">
        <v>281</v>
      </c>
      <c r="G171" s="227" t="s">
        <v>261</v>
      </c>
      <c r="H171" s="228">
        <v>231.6</v>
      </c>
      <c r="I171" s="229"/>
      <c r="J171" s="230">
        <f>ROUND(I171*H171,2)</f>
        <v>0</v>
      </c>
      <c r="K171" s="226" t="s">
        <v>174</v>
      </c>
      <c r="L171" s="231"/>
      <c r="M171" s="232" t="s">
        <v>19</v>
      </c>
      <c r="N171" s="233" t="s">
        <v>44</v>
      </c>
      <c r="O171" s="66"/>
      <c r="P171" s="184">
        <f>O171*H171</f>
        <v>0</v>
      </c>
      <c r="Q171" s="184">
        <v>1</v>
      </c>
      <c r="R171" s="184">
        <f>Q171*H171</f>
        <v>231.6</v>
      </c>
      <c r="S171" s="184">
        <v>0</v>
      </c>
      <c r="T171" s="185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86" t="s">
        <v>211</v>
      </c>
      <c r="AT171" s="186" t="s">
        <v>258</v>
      </c>
      <c r="AU171" s="186" t="s">
        <v>83</v>
      </c>
      <c r="AY171" s="19" t="s">
        <v>127</v>
      </c>
      <c r="BE171" s="187">
        <f>IF(N171="základní",J171,0)</f>
        <v>0</v>
      </c>
      <c r="BF171" s="187">
        <f>IF(N171="snížená",J171,0)</f>
        <v>0</v>
      </c>
      <c r="BG171" s="187">
        <f>IF(N171="zákl. přenesená",J171,0)</f>
        <v>0</v>
      </c>
      <c r="BH171" s="187">
        <f>IF(N171="sníž. přenesená",J171,0)</f>
        <v>0</v>
      </c>
      <c r="BI171" s="187">
        <f>IF(N171="nulová",J171,0)</f>
        <v>0</v>
      </c>
      <c r="BJ171" s="19" t="s">
        <v>81</v>
      </c>
      <c r="BK171" s="187">
        <f>ROUND(I171*H171,2)</f>
        <v>0</v>
      </c>
      <c r="BL171" s="19" t="s">
        <v>134</v>
      </c>
      <c r="BM171" s="186" t="s">
        <v>282</v>
      </c>
    </row>
    <row r="172" spans="1:65" s="13" customFormat="1">
      <c r="B172" s="188"/>
      <c r="C172" s="189"/>
      <c r="D172" s="190" t="s">
        <v>136</v>
      </c>
      <c r="E172" s="191" t="s">
        <v>19</v>
      </c>
      <c r="F172" s="192" t="s">
        <v>283</v>
      </c>
      <c r="G172" s="189"/>
      <c r="H172" s="193">
        <v>231.6</v>
      </c>
      <c r="I172" s="194"/>
      <c r="J172" s="189"/>
      <c r="K172" s="189"/>
      <c r="L172" s="195"/>
      <c r="M172" s="196"/>
      <c r="N172" s="197"/>
      <c r="O172" s="197"/>
      <c r="P172" s="197"/>
      <c r="Q172" s="197"/>
      <c r="R172" s="197"/>
      <c r="S172" s="197"/>
      <c r="T172" s="198"/>
      <c r="AT172" s="199" t="s">
        <v>136</v>
      </c>
      <c r="AU172" s="199" t="s">
        <v>83</v>
      </c>
      <c r="AV172" s="13" t="s">
        <v>83</v>
      </c>
      <c r="AW172" s="13" t="s">
        <v>35</v>
      </c>
      <c r="AX172" s="13" t="s">
        <v>73</v>
      </c>
      <c r="AY172" s="199" t="s">
        <v>127</v>
      </c>
    </row>
    <row r="173" spans="1:65" s="14" customFormat="1">
      <c r="B173" s="200"/>
      <c r="C173" s="201"/>
      <c r="D173" s="190" t="s">
        <v>136</v>
      </c>
      <c r="E173" s="202" t="s">
        <v>19</v>
      </c>
      <c r="F173" s="203" t="s">
        <v>138</v>
      </c>
      <c r="G173" s="201"/>
      <c r="H173" s="204">
        <v>231.6</v>
      </c>
      <c r="I173" s="205"/>
      <c r="J173" s="201"/>
      <c r="K173" s="201"/>
      <c r="L173" s="206"/>
      <c r="M173" s="207"/>
      <c r="N173" s="208"/>
      <c r="O173" s="208"/>
      <c r="P173" s="208"/>
      <c r="Q173" s="208"/>
      <c r="R173" s="208"/>
      <c r="S173" s="208"/>
      <c r="T173" s="209"/>
      <c r="AT173" s="210" t="s">
        <v>136</v>
      </c>
      <c r="AU173" s="210" t="s">
        <v>83</v>
      </c>
      <c r="AV173" s="14" t="s">
        <v>134</v>
      </c>
      <c r="AW173" s="14" t="s">
        <v>35</v>
      </c>
      <c r="AX173" s="14" t="s">
        <v>81</v>
      </c>
      <c r="AY173" s="210" t="s">
        <v>127</v>
      </c>
    </row>
    <row r="174" spans="1:65" s="2" customFormat="1" ht="24.2" customHeight="1">
      <c r="A174" s="36"/>
      <c r="B174" s="37"/>
      <c r="C174" s="175" t="s">
        <v>284</v>
      </c>
      <c r="D174" s="175" t="s">
        <v>130</v>
      </c>
      <c r="E174" s="176" t="s">
        <v>285</v>
      </c>
      <c r="F174" s="177" t="s">
        <v>286</v>
      </c>
      <c r="G174" s="178" t="s">
        <v>173</v>
      </c>
      <c r="H174" s="179">
        <v>579</v>
      </c>
      <c r="I174" s="180"/>
      <c r="J174" s="181">
        <f>ROUND(I174*H174,2)</f>
        <v>0</v>
      </c>
      <c r="K174" s="177" t="s">
        <v>174</v>
      </c>
      <c r="L174" s="41"/>
      <c r="M174" s="182" t="s">
        <v>19</v>
      </c>
      <c r="N174" s="183" t="s">
        <v>44</v>
      </c>
      <c r="O174" s="66"/>
      <c r="P174" s="184">
        <f>O174*H174</f>
        <v>0</v>
      </c>
      <c r="Q174" s="184">
        <v>0</v>
      </c>
      <c r="R174" s="184">
        <f>Q174*H174</f>
        <v>0</v>
      </c>
      <c r="S174" s="184">
        <v>0</v>
      </c>
      <c r="T174" s="185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86" t="s">
        <v>134</v>
      </c>
      <c r="AT174" s="186" t="s">
        <v>130</v>
      </c>
      <c r="AU174" s="186" t="s">
        <v>83</v>
      </c>
      <c r="AY174" s="19" t="s">
        <v>127</v>
      </c>
      <c r="BE174" s="187">
        <f>IF(N174="základní",J174,0)</f>
        <v>0</v>
      </c>
      <c r="BF174" s="187">
        <f>IF(N174="snížená",J174,0)</f>
        <v>0</v>
      </c>
      <c r="BG174" s="187">
        <f>IF(N174="zákl. přenesená",J174,0)</f>
        <v>0</v>
      </c>
      <c r="BH174" s="187">
        <f>IF(N174="sníž. přenesená",J174,0)</f>
        <v>0</v>
      </c>
      <c r="BI174" s="187">
        <f>IF(N174="nulová",J174,0)</f>
        <v>0</v>
      </c>
      <c r="BJ174" s="19" t="s">
        <v>81</v>
      </c>
      <c r="BK174" s="187">
        <f>ROUND(I174*H174,2)</f>
        <v>0</v>
      </c>
      <c r="BL174" s="19" t="s">
        <v>134</v>
      </c>
      <c r="BM174" s="186" t="s">
        <v>287</v>
      </c>
    </row>
    <row r="175" spans="1:65" s="13" customFormat="1">
      <c r="B175" s="188"/>
      <c r="C175" s="189"/>
      <c r="D175" s="190" t="s">
        <v>136</v>
      </c>
      <c r="E175" s="191" t="s">
        <v>19</v>
      </c>
      <c r="F175" s="192" t="s">
        <v>288</v>
      </c>
      <c r="G175" s="189"/>
      <c r="H175" s="193">
        <v>579</v>
      </c>
      <c r="I175" s="194"/>
      <c r="J175" s="189"/>
      <c r="K175" s="189"/>
      <c r="L175" s="195"/>
      <c r="M175" s="196"/>
      <c r="N175" s="197"/>
      <c r="O175" s="197"/>
      <c r="P175" s="197"/>
      <c r="Q175" s="197"/>
      <c r="R175" s="197"/>
      <c r="S175" s="197"/>
      <c r="T175" s="198"/>
      <c r="AT175" s="199" t="s">
        <v>136</v>
      </c>
      <c r="AU175" s="199" t="s">
        <v>83</v>
      </c>
      <c r="AV175" s="13" t="s">
        <v>83</v>
      </c>
      <c r="AW175" s="13" t="s">
        <v>35</v>
      </c>
      <c r="AX175" s="13" t="s">
        <v>73</v>
      </c>
      <c r="AY175" s="199" t="s">
        <v>127</v>
      </c>
    </row>
    <row r="176" spans="1:65" s="14" customFormat="1">
      <c r="B176" s="200"/>
      <c r="C176" s="201"/>
      <c r="D176" s="190" t="s">
        <v>136</v>
      </c>
      <c r="E176" s="202" t="s">
        <v>19</v>
      </c>
      <c r="F176" s="203" t="s">
        <v>138</v>
      </c>
      <c r="G176" s="201"/>
      <c r="H176" s="204">
        <v>579</v>
      </c>
      <c r="I176" s="205"/>
      <c r="J176" s="201"/>
      <c r="K176" s="201"/>
      <c r="L176" s="206"/>
      <c r="M176" s="207"/>
      <c r="N176" s="208"/>
      <c r="O176" s="208"/>
      <c r="P176" s="208"/>
      <c r="Q176" s="208"/>
      <c r="R176" s="208"/>
      <c r="S176" s="208"/>
      <c r="T176" s="209"/>
      <c r="AT176" s="210" t="s">
        <v>136</v>
      </c>
      <c r="AU176" s="210" t="s">
        <v>83</v>
      </c>
      <c r="AV176" s="14" t="s">
        <v>134</v>
      </c>
      <c r="AW176" s="14" t="s">
        <v>35</v>
      </c>
      <c r="AX176" s="14" t="s">
        <v>81</v>
      </c>
      <c r="AY176" s="210" t="s">
        <v>127</v>
      </c>
    </row>
    <row r="177" spans="1:65" s="2" customFormat="1" ht="14.45" customHeight="1">
      <c r="A177" s="36"/>
      <c r="B177" s="37"/>
      <c r="C177" s="224" t="s">
        <v>289</v>
      </c>
      <c r="D177" s="224" t="s">
        <v>258</v>
      </c>
      <c r="E177" s="225" t="s">
        <v>290</v>
      </c>
      <c r="F177" s="226" t="s">
        <v>291</v>
      </c>
      <c r="G177" s="227" t="s">
        <v>292</v>
      </c>
      <c r="H177" s="228">
        <v>8.6850000000000005</v>
      </c>
      <c r="I177" s="229"/>
      <c r="J177" s="230">
        <f>ROUND(I177*H177,2)</f>
        <v>0</v>
      </c>
      <c r="K177" s="226" t="s">
        <v>174</v>
      </c>
      <c r="L177" s="231"/>
      <c r="M177" s="232" t="s">
        <v>19</v>
      </c>
      <c r="N177" s="233" t="s">
        <v>44</v>
      </c>
      <c r="O177" s="66"/>
      <c r="P177" s="184">
        <f>O177*H177</f>
        <v>0</v>
      </c>
      <c r="Q177" s="184">
        <v>1E-3</v>
      </c>
      <c r="R177" s="184">
        <f>Q177*H177</f>
        <v>8.685E-3</v>
      </c>
      <c r="S177" s="184">
        <v>0</v>
      </c>
      <c r="T177" s="185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86" t="s">
        <v>211</v>
      </c>
      <c r="AT177" s="186" t="s">
        <v>258</v>
      </c>
      <c r="AU177" s="186" t="s">
        <v>83</v>
      </c>
      <c r="AY177" s="19" t="s">
        <v>127</v>
      </c>
      <c r="BE177" s="187">
        <f>IF(N177="základní",J177,0)</f>
        <v>0</v>
      </c>
      <c r="BF177" s="187">
        <f>IF(N177="snížená",J177,0)</f>
        <v>0</v>
      </c>
      <c r="BG177" s="187">
        <f>IF(N177="zákl. přenesená",J177,0)</f>
        <v>0</v>
      </c>
      <c r="BH177" s="187">
        <f>IF(N177="sníž. přenesená",J177,0)</f>
        <v>0</v>
      </c>
      <c r="BI177" s="187">
        <f>IF(N177="nulová",J177,0)</f>
        <v>0</v>
      </c>
      <c r="BJ177" s="19" t="s">
        <v>81</v>
      </c>
      <c r="BK177" s="187">
        <f>ROUND(I177*H177,2)</f>
        <v>0</v>
      </c>
      <c r="BL177" s="19" t="s">
        <v>134</v>
      </c>
      <c r="BM177" s="186" t="s">
        <v>293</v>
      </c>
    </row>
    <row r="178" spans="1:65" s="13" customFormat="1">
      <c r="B178" s="188"/>
      <c r="C178" s="189"/>
      <c r="D178" s="190" t="s">
        <v>136</v>
      </c>
      <c r="E178" s="189"/>
      <c r="F178" s="192" t="s">
        <v>294</v>
      </c>
      <c r="G178" s="189"/>
      <c r="H178" s="193">
        <v>8.6850000000000005</v>
      </c>
      <c r="I178" s="194"/>
      <c r="J178" s="189"/>
      <c r="K178" s="189"/>
      <c r="L178" s="195"/>
      <c r="M178" s="196"/>
      <c r="N178" s="197"/>
      <c r="O178" s="197"/>
      <c r="P178" s="197"/>
      <c r="Q178" s="197"/>
      <c r="R178" s="197"/>
      <c r="S178" s="197"/>
      <c r="T178" s="198"/>
      <c r="AT178" s="199" t="s">
        <v>136</v>
      </c>
      <c r="AU178" s="199" t="s">
        <v>83</v>
      </c>
      <c r="AV178" s="13" t="s">
        <v>83</v>
      </c>
      <c r="AW178" s="13" t="s">
        <v>4</v>
      </c>
      <c r="AX178" s="13" t="s">
        <v>81</v>
      </c>
      <c r="AY178" s="199" t="s">
        <v>127</v>
      </c>
    </row>
    <row r="179" spans="1:65" s="2" customFormat="1" ht="14.45" customHeight="1">
      <c r="A179" s="36"/>
      <c r="B179" s="37"/>
      <c r="C179" s="175" t="s">
        <v>295</v>
      </c>
      <c r="D179" s="175" t="s">
        <v>130</v>
      </c>
      <c r="E179" s="176" t="s">
        <v>296</v>
      </c>
      <c r="F179" s="177" t="s">
        <v>297</v>
      </c>
      <c r="G179" s="178" t="s">
        <v>173</v>
      </c>
      <c r="H179" s="179">
        <v>579</v>
      </c>
      <c r="I179" s="180"/>
      <c r="J179" s="181">
        <f>ROUND(I179*H179,2)</f>
        <v>0</v>
      </c>
      <c r="K179" s="177" t="s">
        <v>174</v>
      </c>
      <c r="L179" s="41"/>
      <c r="M179" s="182" t="s">
        <v>19</v>
      </c>
      <c r="N179" s="183" t="s">
        <v>44</v>
      </c>
      <c r="O179" s="66"/>
      <c r="P179" s="184">
        <f>O179*H179</f>
        <v>0</v>
      </c>
      <c r="Q179" s="184">
        <v>0</v>
      </c>
      <c r="R179" s="184">
        <f>Q179*H179</f>
        <v>0</v>
      </c>
      <c r="S179" s="184">
        <v>0</v>
      </c>
      <c r="T179" s="185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86" t="s">
        <v>134</v>
      </c>
      <c r="AT179" s="186" t="s">
        <v>130</v>
      </c>
      <c r="AU179" s="186" t="s">
        <v>83</v>
      </c>
      <c r="AY179" s="19" t="s">
        <v>127</v>
      </c>
      <c r="BE179" s="187">
        <f>IF(N179="základní",J179,0)</f>
        <v>0</v>
      </c>
      <c r="BF179" s="187">
        <f>IF(N179="snížená",J179,0)</f>
        <v>0</v>
      </c>
      <c r="BG179" s="187">
        <f>IF(N179="zákl. přenesená",J179,0)</f>
        <v>0</v>
      </c>
      <c r="BH179" s="187">
        <f>IF(N179="sníž. přenesená",J179,0)</f>
        <v>0</v>
      </c>
      <c r="BI179" s="187">
        <f>IF(N179="nulová",J179,0)</f>
        <v>0</v>
      </c>
      <c r="BJ179" s="19" t="s">
        <v>81</v>
      </c>
      <c r="BK179" s="187">
        <f>ROUND(I179*H179,2)</f>
        <v>0</v>
      </c>
      <c r="BL179" s="19" t="s">
        <v>134</v>
      </c>
      <c r="BM179" s="186" t="s">
        <v>298</v>
      </c>
    </row>
    <row r="180" spans="1:65" s="13" customFormat="1">
      <c r="B180" s="188"/>
      <c r="C180" s="189"/>
      <c r="D180" s="190" t="s">
        <v>136</v>
      </c>
      <c r="E180" s="191" t="s">
        <v>19</v>
      </c>
      <c r="F180" s="192" t="s">
        <v>299</v>
      </c>
      <c r="G180" s="189"/>
      <c r="H180" s="193">
        <v>579</v>
      </c>
      <c r="I180" s="194"/>
      <c r="J180" s="189"/>
      <c r="K180" s="189"/>
      <c r="L180" s="195"/>
      <c r="M180" s="196"/>
      <c r="N180" s="197"/>
      <c r="O180" s="197"/>
      <c r="P180" s="197"/>
      <c r="Q180" s="197"/>
      <c r="R180" s="197"/>
      <c r="S180" s="197"/>
      <c r="T180" s="198"/>
      <c r="AT180" s="199" t="s">
        <v>136</v>
      </c>
      <c r="AU180" s="199" t="s">
        <v>83</v>
      </c>
      <c r="AV180" s="13" t="s">
        <v>83</v>
      </c>
      <c r="AW180" s="13" t="s">
        <v>35</v>
      </c>
      <c r="AX180" s="13" t="s">
        <v>73</v>
      </c>
      <c r="AY180" s="199" t="s">
        <v>127</v>
      </c>
    </row>
    <row r="181" spans="1:65" s="14" customFormat="1">
      <c r="B181" s="200"/>
      <c r="C181" s="201"/>
      <c r="D181" s="190" t="s">
        <v>136</v>
      </c>
      <c r="E181" s="202" t="s">
        <v>19</v>
      </c>
      <c r="F181" s="203" t="s">
        <v>138</v>
      </c>
      <c r="G181" s="201"/>
      <c r="H181" s="204">
        <v>579</v>
      </c>
      <c r="I181" s="205"/>
      <c r="J181" s="201"/>
      <c r="K181" s="201"/>
      <c r="L181" s="206"/>
      <c r="M181" s="207"/>
      <c r="N181" s="208"/>
      <c r="O181" s="208"/>
      <c r="P181" s="208"/>
      <c r="Q181" s="208"/>
      <c r="R181" s="208"/>
      <c r="S181" s="208"/>
      <c r="T181" s="209"/>
      <c r="AT181" s="210" t="s">
        <v>136</v>
      </c>
      <c r="AU181" s="210" t="s">
        <v>83</v>
      </c>
      <c r="AV181" s="14" t="s">
        <v>134</v>
      </c>
      <c r="AW181" s="14" t="s">
        <v>35</v>
      </c>
      <c r="AX181" s="14" t="s">
        <v>81</v>
      </c>
      <c r="AY181" s="210" t="s">
        <v>127</v>
      </c>
    </row>
    <row r="182" spans="1:65" s="2" customFormat="1" ht="14.45" customHeight="1">
      <c r="A182" s="36"/>
      <c r="B182" s="37"/>
      <c r="C182" s="175" t="s">
        <v>300</v>
      </c>
      <c r="D182" s="175" t="s">
        <v>130</v>
      </c>
      <c r="E182" s="176" t="s">
        <v>301</v>
      </c>
      <c r="F182" s="177" t="s">
        <v>302</v>
      </c>
      <c r="G182" s="178" t="s">
        <v>173</v>
      </c>
      <c r="H182" s="179">
        <v>1089</v>
      </c>
      <c r="I182" s="180"/>
      <c r="J182" s="181">
        <f>ROUND(I182*H182,2)</f>
        <v>0</v>
      </c>
      <c r="K182" s="177" t="s">
        <v>174</v>
      </c>
      <c r="L182" s="41"/>
      <c r="M182" s="182" t="s">
        <v>19</v>
      </c>
      <c r="N182" s="183" t="s">
        <v>44</v>
      </c>
      <c r="O182" s="66"/>
      <c r="P182" s="184">
        <f>O182*H182</f>
        <v>0</v>
      </c>
      <c r="Q182" s="184">
        <v>0</v>
      </c>
      <c r="R182" s="184">
        <f>Q182*H182</f>
        <v>0</v>
      </c>
      <c r="S182" s="184">
        <v>0</v>
      </c>
      <c r="T182" s="185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86" t="s">
        <v>134</v>
      </c>
      <c r="AT182" s="186" t="s">
        <v>130</v>
      </c>
      <c r="AU182" s="186" t="s">
        <v>83</v>
      </c>
      <c r="AY182" s="19" t="s">
        <v>127</v>
      </c>
      <c r="BE182" s="187">
        <f>IF(N182="základní",J182,0)</f>
        <v>0</v>
      </c>
      <c r="BF182" s="187">
        <f>IF(N182="snížená",J182,0)</f>
        <v>0</v>
      </c>
      <c r="BG182" s="187">
        <f>IF(N182="zákl. přenesená",J182,0)</f>
        <v>0</v>
      </c>
      <c r="BH182" s="187">
        <f>IF(N182="sníž. přenesená",J182,0)</f>
        <v>0</v>
      </c>
      <c r="BI182" s="187">
        <f>IF(N182="nulová",J182,0)</f>
        <v>0</v>
      </c>
      <c r="BJ182" s="19" t="s">
        <v>81</v>
      </c>
      <c r="BK182" s="187">
        <f>ROUND(I182*H182,2)</f>
        <v>0</v>
      </c>
      <c r="BL182" s="19" t="s">
        <v>134</v>
      </c>
      <c r="BM182" s="186" t="s">
        <v>303</v>
      </c>
    </row>
    <row r="183" spans="1:65" s="13" customFormat="1">
      <c r="B183" s="188"/>
      <c r="C183" s="189"/>
      <c r="D183" s="190" t="s">
        <v>136</v>
      </c>
      <c r="E183" s="191" t="s">
        <v>19</v>
      </c>
      <c r="F183" s="192" t="s">
        <v>304</v>
      </c>
      <c r="G183" s="189"/>
      <c r="H183" s="193">
        <v>1089</v>
      </c>
      <c r="I183" s="194"/>
      <c r="J183" s="189"/>
      <c r="K183" s="189"/>
      <c r="L183" s="195"/>
      <c r="M183" s="196"/>
      <c r="N183" s="197"/>
      <c r="O183" s="197"/>
      <c r="P183" s="197"/>
      <c r="Q183" s="197"/>
      <c r="R183" s="197"/>
      <c r="S183" s="197"/>
      <c r="T183" s="198"/>
      <c r="AT183" s="199" t="s">
        <v>136</v>
      </c>
      <c r="AU183" s="199" t="s">
        <v>83</v>
      </c>
      <c r="AV183" s="13" t="s">
        <v>83</v>
      </c>
      <c r="AW183" s="13" t="s">
        <v>35</v>
      </c>
      <c r="AX183" s="13" t="s">
        <v>73</v>
      </c>
      <c r="AY183" s="199" t="s">
        <v>127</v>
      </c>
    </row>
    <row r="184" spans="1:65" s="14" customFormat="1">
      <c r="B184" s="200"/>
      <c r="C184" s="201"/>
      <c r="D184" s="190" t="s">
        <v>136</v>
      </c>
      <c r="E184" s="202" t="s">
        <v>19</v>
      </c>
      <c r="F184" s="203" t="s">
        <v>138</v>
      </c>
      <c r="G184" s="201"/>
      <c r="H184" s="204">
        <v>1089</v>
      </c>
      <c r="I184" s="205"/>
      <c r="J184" s="201"/>
      <c r="K184" s="201"/>
      <c r="L184" s="206"/>
      <c r="M184" s="207"/>
      <c r="N184" s="208"/>
      <c r="O184" s="208"/>
      <c r="P184" s="208"/>
      <c r="Q184" s="208"/>
      <c r="R184" s="208"/>
      <c r="S184" s="208"/>
      <c r="T184" s="209"/>
      <c r="AT184" s="210" t="s">
        <v>136</v>
      </c>
      <c r="AU184" s="210" t="s">
        <v>83</v>
      </c>
      <c r="AV184" s="14" t="s">
        <v>134</v>
      </c>
      <c r="AW184" s="14" t="s">
        <v>35</v>
      </c>
      <c r="AX184" s="14" t="s">
        <v>81</v>
      </c>
      <c r="AY184" s="210" t="s">
        <v>127</v>
      </c>
    </row>
    <row r="185" spans="1:65" s="12" customFormat="1" ht="22.9" customHeight="1">
      <c r="B185" s="159"/>
      <c r="C185" s="160"/>
      <c r="D185" s="161" t="s">
        <v>72</v>
      </c>
      <c r="E185" s="173" t="s">
        <v>83</v>
      </c>
      <c r="F185" s="173" t="s">
        <v>305</v>
      </c>
      <c r="G185" s="160"/>
      <c r="H185" s="160"/>
      <c r="I185" s="163"/>
      <c r="J185" s="174">
        <f>BK185</f>
        <v>0</v>
      </c>
      <c r="K185" s="160"/>
      <c r="L185" s="165"/>
      <c r="M185" s="166"/>
      <c r="N185" s="167"/>
      <c r="O185" s="167"/>
      <c r="P185" s="168">
        <f>SUM(P186:P200)</f>
        <v>0</v>
      </c>
      <c r="Q185" s="167"/>
      <c r="R185" s="168">
        <f>SUM(R186:R200)</f>
        <v>169.47567000000001</v>
      </c>
      <c r="S185" s="167"/>
      <c r="T185" s="169">
        <f>SUM(T186:T200)</f>
        <v>0</v>
      </c>
      <c r="AR185" s="170" t="s">
        <v>81</v>
      </c>
      <c r="AT185" s="171" t="s">
        <v>72</v>
      </c>
      <c r="AU185" s="171" t="s">
        <v>81</v>
      </c>
      <c r="AY185" s="170" t="s">
        <v>127</v>
      </c>
      <c r="BK185" s="172">
        <f>SUM(BK186:BK200)</f>
        <v>0</v>
      </c>
    </row>
    <row r="186" spans="1:65" s="2" customFormat="1" ht="24.2" customHeight="1">
      <c r="A186" s="36"/>
      <c r="B186" s="37"/>
      <c r="C186" s="175" t="s">
        <v>306</v>
      </c>
      <c r="D186" s="175" t="s">
        <v>130</v>
      </c>
      <c r="E186" s="176" t="s">
        <v>307</v>
      </c>
      <c r="F186" s="177" t="s">
        <v>308</v>
      </c>
      <c r="G186" s="178" t="s">
        <v>173</v>
      </c>
      <c r="H186" s="179">
        <v>78</v>
      </c>
      <c r="I186" s="180"/>
      <c r="J186" s="181">
        <f>ROUND(I186*H186,2)</f>
        <v>0</v>
      </c>
      <c r="K186" s="177" t="s">
        <v>174</v>
      </c>
      <c r="L186" s="41"/>
      <c r="M186" s="182" t="s">
        <v>19</v>
      </c>
      <c r="N186" s="183" t="s">
        <v>44</v>
      </c>
      <c r="O186" s="66"/>
      <c r="P186" s="184">
        <f>O186*H186</f>
        <v>0</v>
      </c>
      <c r="Q186" s="184">
        <v>3.1E-4</v>
      </c>
      <c r="R186" s="184">
        <f>Q186*H186</f>
        <v>2.418E-2</v>
      </c>
      <c r="S186" s="184">
        <v>0</v>
      </c>
      <c r="T186" s="185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86" t="s">
        <v>134</v>
      </c>
      <c r="AT186" s="186" t="s">
        <v>130</v>
      </c>
      <c r="AU186" s="186" t="s">
        <v>83</v>
      </c>
      <c r="AY186" s="19" t="s">
        <v>127</v>
      </c>
      <c r="BE186" s="187">
        <f>IF(N186="základní",J186,0)</f>
        <v>0</v>
      </c>
      <c r="BF186" s="187">
        <f>IF(N186="snížená",J186,0)</f>
        <v>0</v>
      </c>
      <c r="BG186" s="187">
        <f>IF(N186="zákl. přenesená",J186,0)</f>
        <v>0</v>
      </c>
      <c r="BH186" s="187">
        <f>IF(N186="sníž. přenesená",J186,0)</f>
        <v>0</v>
      </c>
      <c r="BI186" s="187">
        <f>IF(N186="nulová",J186,0)</f>
        <v>0</v>
      </c>
      <c r="BJ186" s="19" t="s">
        <v>81</v>
      </c>
      <c r="BK186" s="187">
        <f>ROUND(I186*H186,2)</f>
        <v>0</v>
      </c>
      <c r="BL186" s="19" t="s">
        <v>134</v>
      </c>
      <c r="BM186" s="186" t="s">
        <v>309</v>
      </c>
    </row>
    <row r="187" spans="1:65" s="13" customFormat="1">
      <c r="B187" s="188"/>
      <c r="C187" s="189"/>
      <c r="D187" s="190" t="s">
        <v>136</v>
      </c>
      <c r="E187" s="191" t="s">
        <v>19</v>
      </c>
      <c r="F187" s="192" t="s">
        <v>310</v>
      </c>
      <c r="G187" s="189"/>
      <c r="H187" s="193">
        <v>78</v>
      </c>
      <c r="I187" s="194"/>
      <c r="J187" s="189"/>
      <c r="K187" s="189"/>
      <c r="L187" s="195"/>
      <c r="M187" s="196"/>
      <c r="N187" s="197"/>
      <c r="O187" s="197"/>
      <c r="P187" s="197"/>
      <c r="Q187" s="197"/>
      <c r="R187" s="197"/>
      <c r="S187" s="197"/>
      <c r="T187" s="198"/>
      <c r="AT187" s="199" t="s">
        <v>136</v>
      </c>
      <c r="AU187" s="199" t="s">
        <v>83</v>
      </c>
      <c r="AV187" s="13" t="s">
        <v>83</v>
      </c>
      <c r="AW187" s="13" t="s">
        <v>35</v>
      </c>
      <c r="AX187" s="13" t="s">
        <v>73</v>
      </c>
      <c r="AY187" s="199" t="s">
        <v>127</v>
      </c>
    </row>
    <row r="188" spans="1:65" s="14" customFormat="1">
      <c r="B188" s="200"/>
      <c r="C188" s="201"/>
      <c r="D188" s="190" t="s">
        <v>136</v>
      </c>
      <c r="E188" s="202" t="s">
        <v>19</v>
      </c>
      <c r="F188" s="203" t="s">
        <v>138</v>
      </c>
      <c r="G188" s="201"/>
      <c r="H188" s="204">
        <v>78</v>
      </c>
      <c r="I188" s="205"/>
      <c r="J188" s="201"/>
      <c r="K188" s="201"/>
      <c r="L188" s="206"/>
      <c r="M188" s="207"/>
      <c r="N188" s="208"/>
      <c r="O188" s="208"/>
      <c r="P188" s="208"/>
      <c r="Q188" s="208"/>
      <c r="R188" s="208"/>
      <c r="S188" s="208"/>
      <c r="T188" s="209"/>
      <c r="AT188" s="210" t="s">
        <v>136</v>
      </c>
      <c r="AU188" s="210" t="s">
        <v>83</v>
      </c>
      <c r="AV188" s="14" t="s">
        <v>134</v>
      </c>
      <c r="AW188" s="14" t="s">
        <v>35</v>
      </c>
      <c r="AX188" s="14" t="s">
        <v>81</v>
      </c>
      <c r="AY188" s="210" t="s">
        <v>127</v>
      </c>
    </row>
    <row r="189" spans="1:65" s="2" customFormat="1" ht="14.45" customHeight="1">
      <c r="A189" s="36"/>
      <c r="B189" s="37"/>
      <c r="C189" s="224" t="s">
        <v>311</v>
      </c>
      <c r="D189" s="224" t="s">
        <v>258</v>
      </c>
      <c r="E189" s="225" t="s">
        <v>312</v>
      </c>
      <c r="F189" s="226" t="s">
        <v>313</v>
      </c>
      <c r="G189" s="227" t="s">
        <v>173</v>
      </c>
      <c r="H189" s="228">
        <v>85.8</v>
      </c>
      <c r="I189" s="229"/>
      <c r="J189" s="230">
        <f>ROUND(I189*H189,2)</f>
        <v>0</v>
      </c>
      <c r="K189" s="226" t="s">
        <v>174</v>
      </c>
      <c r="L189" s="231"/>
      <c r="M189" s="232" t="s">
        <v>19</v>
      </c>
      <c r="N189" s="233" t="s">
        <v>44</v>
      </c>
      <c r="O189" s="66"/>
      <c r="P189" s="184">
        <f>O189*H189</f>
        <v>0</v>
      </c>
      <c r="Q189" s="184">
        <v>1E-4</v>
      </c>
      <c r="R189" s="184">
        <f>Q189*H189</f>
        <v>8.5800000000000008E-3</v>
      </c>
      <c r="S189" s="184">
        <v>0</v>
      </c>
      <c r="T189" s="185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86" t="s">
        <v>211</v>
      </c>
      <c r="AT189" s="186" t="s">
        <v>258</v>
      </c>
      <c r="AU189" s="186" t="s">
        <v>83</v>
      </c>
      <c r="AY189" s="19" t="s">
        <v>127</v>
      </c>
      <c r="BE189" s="187">
        <f>IF(N189="základní",J189,0)</f>
        <v>0</v>
      </c>
      <c r="BF189" s="187">
        <f>IF(N189="snížená",J189,0)</f>
        <v>0</v>
      </c>
      <c r="BG189" s="187">
        <f>IF(N189="zákl. přenesená",J189,0)</f>
        <v>0</v>
      </c>
      <c r="BH189" s="187">
        <f>IF(N189="sníž. přenesená",J189,0)</f>
        <v>0</v>
      </c>
      <c r="BI189" s="187">
        <f>IF(N189="nulová",J189,0)</f>
        <v>0</v>
      </c>
      <c r="BJ189" s="19" t="s">
        <v>81</v>
      </c>
      <c r="BK189" s="187">
        <f>ROUND(I189*H189,2)</f>
        <v>0</v>
      </c>
      <c r="BL189" s="19" t="s">
        <v>134</v>
      </c>
      <c r="BM189" s="186" t="s">
        <v>314</v>
      </c>
    </row>
    <row r="190" spans="1:65" s="13" customFormat="1">
      <c r="B190" s="188"/>
      <c r="C190" s="189"/>
      <c r="D190" s="190" t="s">
        <v>136</v>
      </c>
      <c r="E190" s="191" t="s">
        <v>19</v>
      </c>
      <c r="F190" s="192" t="s">
        <v>315</v>
      </c>
      <c r="G190" s="189"/>
      <c r="H190" s="193">
        <v>85.8</v>
      </c>
      <c r="I190" s="194"/>
      <c r="J190" s="189"/>
      <c r="K190" s="189"/>
      <c r="L190" s="195"/>
      <c r="M190" s="196"/>
      <c r="N190" s="197"/>
      <c r="O190" s="197"/>
      <c r="P190" s="197"/>
      <c r="Q190" s="197"/>
      <c r="R190" s="197"/>
      <c r="S190" s="197"/>
      <c r="T190" s="198"/>
      <c r="AT190" s="199" t="s">
        <v>136</v>
      </c>
      <c r="AU190" s="199" t="s">
        <v>83</v>
      </c>
      <c r="AV190" s="13" t="s">
        <v>83</v>
      </c>
      <c r="AW190" s="13" t="s">
        <v>35</v>
      </c>
      <c r="AX190" s="13" t="s">
        <v>73</v>
      </c>
      <c r="AY190" s="199" t="s">
        <v>127</v>
      </c>
    </row>
    <row r="191" spans="1:65" s="14" customFormat="1">
      <c r="B191" s="200"/>
      <c r="C191" s="201"/>
      <c r="D191" s="190" t="s">
        <v>136</v>
      </c>
      <c r="E191" s="202" t="s">
        <v>19</v>
      </c>
      <c r="F191" s="203" t="s">
        <v>138</v>
      </c>
      <c r="G191" s="201"/>
      <c r="H191" s="204">
        <v>85.8</v>
      </c>
      <c r="I191" s="205"/>
      <c r="J191" s="201"/>
      <c r="K191" s="201"/>
      <c r="L191" s="206"/>
      <c r="M191" s="207"/>
      <c r="N191" s="208"/>
      <c r="O191" s="208"/>
      <c r="P191" s="208"/>
      <c r="Q191" s="208"/>
      <c r="R191" s="208"/>
      <c r="S191" s="208"/>
      <c r="T191" s="209"/>
      <c r="AT191" s="210" t="s">
        <v>136</v>
      </c>
      <c r="AU191" s="210" t="s">
        <v>83</v>
      </c>
      <c r="AV191" s="14" t="s">
        <v>134</v>
      </c>
      <c r="AW191" s="14" t="s">
        <v>35</v>
      </c>
      <c r="AX191" s="14" t="s">
        <v>81</v>
      </c>
      <c r="AY191" s="210" t="s">
        <v>127</v>
      </c>
    </row>
    <row r="192" spans="1:65" s="2" customFormat="1" ht="24.2" customHeight="1">
      <c r="A192" s="36"/>
      <c r="B192" s="37"/>
      <c r="C192" s="175" t="s">
        <v>316</v>
      </c>
      <c r="D192" s="175" t="s">
        <v>130</v>
      </c>
      <c r="E192" s="176" t="s">
        <v>317</v>
      </c>
      <c r="F192" s="177" t="s">
        <v>318</v>
      </c>
      <c r="G192" s="178" t="s">
        <v>214</v>
      </c>
      <c r="H192" s="179">
        <v>39</v>
      </c>
      <c r="I192" s="180"/>
      <c r="J192" s="181">
        <f>ROUND(I192*H192,2)</f>
        <v>0</v>
      </c>
      <c r="K192" s="177" t="s">
        <v>174</v>
      </c>
      <c r="L192" s="41"/>
      <c r="M192" s="182" t="s">
        <v>19</v>
      </c>
      <c r="N192" s="183" t="s">
        <v>44</v>
      </c>
      <c r="O192" s="66"/>
      <c r="P192" s="184">
        <f>O192*H192</f>
        <v>0</v>
      </c>
      <c r="Q192" s="184">
        <v>0.20469000000000001</v>
      </c>
      <c r="R192" s="184">
        <f>Q192*H192</f>
        <v>7.9829100000000004</v>
      </c>
      <c r="S192" s="184">
        <v>0</v>
      </c>
      <c r="T192" s="185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86" t="s">
        <v>134</v>
      </c>
      <c r="AT192" s="186" t="s">
        <v>130</v>
      </c>
      <c r="AU192" s="186" t="s">
        <v>83</v>
      </c>
      <c r="AY192" s="19" t="s">
        <v>127</v>
      </c>
      <c r="BE192" s="187">
        <f>IF(N192="základní",J192,0)</f>
        <v>0</v>
      </c>
      <c r="BF192" s="187">
        <f>IF(N192="snížená",J192,0)</f>
        <v>0</v>
      </c>
      <c r="BG192" s="187">
        <f>IF(N192="zákl. přenesená",J192,0)</f>
        <v>0</v>
      </c>
      <c r="BH192" s="187">
        <f>IF(N192="sníž. přenesená",J192,0)</f>
        <v>0</v>
      </c>
      <c r="BI192" s="187">
        <f>IF(N192="nulová",J192,0)</f>
        <v>0</v>
      </c>
      <c r="BJ192" s="19" t="s">
        <v>81</v>
      </c>
      <c r="BK192" s="187">
        <f>ROUND(I192*H192,2)</f>
        <v>0</v>
      </c>
      <c r="BL192" s="19" t="s">
        <v>134</v>
      </c>
      <c r="BM192" s="186" t="s">
        <v>319</v>
      </c>
    </row>
    <row r="193" spans="1:65" s="13" customFormat="1">
      <c r="B193" s="188"/>
      <c r="C193" s="189"/>
      <c r="D193" s="190" t="s">
        <v>136</v>
      </c>
      <c r="E193" s="191" t="s">
        <v>19</v>
      </c>
      <c r="F193" s="192" t="s">
        <v>320</v>
      </c>
      <c r="G193" s="189"/>
      <c r="H193" s="193">
        <v>39</v>
      </c>
      <c r="I193" s="194"/>
      <c r="J193" s="189"/>
      <c r="K193" s="189"/>
      <c r="L193" s="195"/>
      <c r="M193" s="196"/>
      <c r="N193" s="197"/>
      <c r="O193" s="197"/>
      <c r="P193" s="197"/>
      <c r="Q193" s="197"/>
      <c r="R193" s="197"/>
      <c r="S193" s="197"/>
      <c r="T193" s="198"/>
      <c r="AT193" s="199" t="s">
        <v>136</v>
      </c>
      <c r="AU193" s="199" t="s">
        <v>83</v>
      </c>
      <c r="AV193" s="13" t="s">
        <v>83</v>
      </c>
      <c r="AW193" s="13" t="s">
        <v>35</v>
      </c>
      <c r="AX193" s="13" t="s">
        <v>73</v>
      </c>
      <c r="AY193" s="199" t="s">
        <v>127</v>
      </c>
    </row>
    <row r="194" spans="1:65" s="14" customFormat="1">
      <c r="B194" s="200"/>
      <c r="C194" s="201"/>
      <c r="D194" s="190" t="s">
        <v>136</v>
      </c>
      <c r="E194" s="202" t="s">
        <v>19</v>
      </c>
      <c r="F194" s="203" t="s">
        <v>138</v>
      </c>
      <c r="G194" s="201"/>
      <c r="H194" s="204">
        <v>39</v>
      </c>
      <c r="I194" s="205"/>
      <c r="J194" s="201"/>
      <c r="K194" s="201"/>
      <c r="L194" s="206"/>
      <c r="M194" s="207"/>
      <c r="N194" s="208"/>
      <c r="O194" s="208"/>
      <c r="P194" s="208"/>
      <c r="Q194" s="208"/>
      <c r="R194" s="208"/>
      <c r="S194" s="208"/>
      <c r="T194" s="209"/>
      <c r="AT194" s="210" t="s">
        <v>136</v>
      </c>
      <c r="AU194" s="210" t="s">
        <v>83</v>
      </c>
      <c r="AV194" s="14" t="s">
        <v>134</v>
      </c>
      <c r="AW194" s="14" t="s">
        <v>35</v>
      </c>
      <c r="AX194" s="14" t="s">
        <v>81</v>
      </c>
      <c r="AY194" s="210" t="s">
        <v>127</v>
      </c>
    </row>
    <row r="195" spans="1:65" s="2" customFormat="1" ht="14.45" customHeight="1">
      <c r="A195" s="36"/>
      <c r="B195" s="37"/>
      <c r="C195" s="175" t="s">
        <v>321</v>
      </c>
      <c r="D195" s="175" t="s">
        <v>130</v>
      </c>
      <c r="E195" s="176" t="s">
        <v>322</v>
      </c>
      <c r="F195" s="177" t="s">
        <v>323</v>
      </c>
      <c r="G195" s="178" t="s">
        <v>235</v>
      </c>
      <c r="H195" s="179">
        <v>74.75</v>
      </c>
      <c r="I195" s="180"/>
      <c r="J195" s="181">
        <f>ROUND(I195*H195,2)</f>
        <v>0</v>
      </c>
      <c r="K195" s="177" t="s">
        <v>174</v>
      </c>
      <c r="L195" s="41"/>
      <c r="M195" s="182" t="s">
        <v>19</v>
      </c>
      <c r="N195" s="183" t="s">
        <v>44</v>
      </c>
      <c r="O195" s="66"/>
      <c r="P195" s="184">
        <f>O195*H195</f>
        <v>0</v>
      </c>
      <c r="Q195" s="184">
        <v>2.16</v>
      </c>
      <c r="R195" s="184">
        <f>Q195*H195</f>
        <v>161.46</v>
      </c>
      <c r="S195" s="184">
        <v>0</v>
      </c>
      <c r="T195" s="185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86" t="s">
        <v>134</v>
      </c>
      <c r="AT195" s="186" t="s">
        <v>130</v>
      </c>
      <c r="AU195" s="186" t="s">
        <v>83</v>
      </c>
      <c r="AY195" s="19" t="s">
        <v>127</v>
      </c>
      <c r="BE195" s="187">
        <f>IF(N195="základní",J195,0)</f>
        <v>0</v>
      </c>
      <c r="BF195" s="187">
        <f>IF(N195="snížená",J195,0)</f>
        <v>0</v>
      </c>
      <c r="BG195" s="187">
        <f>IF(N195="zákl. přenesená",J195,0)</f>
        <v>0</v>
      </c>
      <c r="BH195" s="187">
        <f>IF(N195="sníž. přenesená",J195,0)</f>
        <v>0</v>
      </c>
      <c r="BI195" s="187">
        <f>IF(N195="nulová",J195,0)</f>
        <v>0</v>
      </c>
      <c r="BJ195" s="19" t="s">
        <v>81</v>
      </c>
      <c r="BK195" s="187">
        <f>ROUND(I195*H195,2)</f>
        <v>0</v>
      </c>
      <c r="BL195" s="19" t="s">
        <v>134</v>
      </c>
      <c r="BM195" s="186" t="s">
        <v>324</v>
      </c>
    </row>
    <row r="196" spans="1:65" s="15" customFormat="1">
      <c r="B196" s="211"/>
      <c r="C196" s="212"/>
      <c r="D196" s="190" t="s">
        <v>136</v>
      </c>
      <c r="E196" s="213" t="s">
        <v>19</v>
      </c>
      <c r="F196" s="214" t="s">
        <v>325</v>
      </c>
      <c r="G196" s="212"/>
      <c r="H196" s="213" t="s">
        <v>19</v>
      </c>
      <c r="I196" s="215"/>
      <c r="J196" s="212"/>
      <c r="K196" s="212"/>
      <c r="L196" s="216"/>
      <c r="M196" s="217"/>
      <c r="N196" s="218"/>
      <c r="O196" s="218"/>
      <c r="P196" s="218"/>
      <c r="Q196" s="218"/>
      <c r="R196" s="218"/>
      <c r="S196" s="218"/>
      <c r="T196" s="219"/>
      <c r="AT196" s="220" t="s">
        <v>136</v>
      </c>
      <c r="AU196" s="220" t="s">
        <v>83</v>
      </c>
      <c r="AV196" s="15" t="s">
        <v>81</v>
      </c>
      <c r="AW196" s="15" t="s">
        <v>35</v>
      </c>
      <c r="AX196" s="15" t="s">
        <v>73</v>
      </c>
      <c r="AY196" s="220" t="s">
        <v>127</v>
      </c>
    </row>
    <row r="197" spans="1:65" s="13" customFormat="1">
      <c r="B197" s="188"/>
      <c r="C197" s="189"/>
      <c r="D197" s="190" t="s">
        <v>136</v>
      </c>
      <c r="E197" s="191" t="s">
        <v>19</v>
      </c>
      <c r="F197" s="192" t="s">
        <v>326</v>
      </c>
      <c r="G197" s="189"/>
      <c r="H197" s="193">
        <v>46</v>
      </c>
      <c r="I197" s="194"/>
      <c r="J197" s="189"/>
      <c r="K197" s="189"/>
      <c r="L197" s="195"/>
      <c r="M197" s="196"/>
      <c r="N197" s="197"/>
      <c r="O197" s="197"/>
      <c r="P197" s="197"/>
      <c r="Q197" s="197"/>
      <c r="R197" s="197"/>
      <c r="S197" s="197"/>
      <c r="T197" s="198"/>
      <c r="AT197" s="199" t="s">
        <v>136</v>
      </c>
      <c r="AU197" s="199" t="s">
        <v>83</v>
      </c>
      <c r="AV197" s="13" t="s">
        <v>83</v>
      </c>
      <c r="AW197" s="13" t="s">
        <v>35</v>
      </c>
      <c r="AX197" s="13" t="s">
        <v>73</v>
      </c>
      <c r="AY197" s="199" t="s">
        <v>127</v>
      </c>
    </row>
    <row r="198" spans="1:65" s="13" customFormat="1">
      <c r="B198" s="188"/>
      <c r="C198" s="189"/>
      <c r="D198" s="190" t="s">
        <v>136</v>
      </c>
      <c r="E198" s="191" t="s">
        <v>19</v>
      </c>
      <c r="F198" s="192" t="s">
        <v>327</v>
      </c>
      <c r="G198" s="189"/>
      <c r="H198" s="193">
        <v>17.25</v>
      </c>
      <c r="I198" s="194"/>
      <c r="J198" s="189"/>
      <c r="K198" s="189"/>
      <c r="L198" s="195"/>
      <c r="M198" s="196"/>
      <c r="N198" s="197"/>
      <c r="O198" s="197"/>
      <c r="P198" s="197"/>
      <c r="Q198" s="197"/>
      <c r="R198" s="197"/>
      <c r="S198" s="197"/>
      <c r="T198" s="198"/>
      <c r="AT198" s="199" t="s">
        <v>136</v>
      </c>
      <c r="AU198" s="199" t="s">
        <v>83</v>
      </c>
      <c r="AV198" s="13" t="s">
        <v>83</v>
      </c>
      <c r="AW198" s="13" t="s">
        <v>35</v>
      </c>
      <c r="AX198" s="13" t="s">
        <v>73</v>
      </c>
      <c r="AY198" s="199" t="s">
        <v>127</v>
      </c>
    </row>
    <row r="199" spans="1:65" s="13" customFormat="1">
      <c r="B199" s="188"/>
      <c r="C199" s="189"/>
      <c r="D199" s="190" t="s">
        <v>136</v>
      </c>
      <c r="E199" s="191" t="s">
        <v>19</v>
      </c>
      <c r="F199" s="192" t="s">
        <v>328</v>
      </c>
      <c r="G199" s="189"/>
      <c r="H199" s="193">
        <v>11.5</v>
      </c>
      <c r="I199" s="194"/>
      <c r="J199" s="189"/>
      <c r="K199" s="189"/>
      <c r="L199" s="195"/>
      <c r="M199" s="196"/>
      <c r="N199" s="197"/>
      <c r="O199" s="197"/>
      <c r="P199" s="197"/>
      <c r="Q199" s="197"/>
      <c r="R199" s="197"/>
      <c r="S199" s="197"/>
      <c r="T199" s="198"/>
      <c r="AT199" s="199" t="s">
        <v>136</v>
      </c>
      <c r="AU199" s="199" t="s">
        <v>83</v>
      </c>
      <c r="AV199" s="13" t="s">
        <v>83</v>
      </c>
      <c r="AW199" s="13" t="s">
        <v>35</v>
      </c>
      <c r="AX199" s="13" t="s">
        <v>73</v>
      </c>
      <c r="AY199" s="199" t="s">
        <v>127</v>
      </c>
    </row>
    <row r="200" spans="1:65" s="14" customFormat="1">
      <c r="B200" s="200"/>
      <c r="C200" s="201"/>
      <c r="D200" s="190" t="s">
        <v>136</v>
      </c>
      <c r="E200" s="202" t="s">
        <v>19</v>
      </c>
      <c r="F200" s="203" t="s">
        <v>138</v>
      </c>
      <c r="G200" s="201"/>
      <c r="H200" s="204">
        <v>74.75</v>
      </c>
      <c r="I200" s="205"/>
      <c r="J200" s="201"/>
      <c r="K200" s="201"/>
      <c r="L200" s="206"/>
      <c r="M200" s="207"/>
      <c r="N200" s="208"/>
      <c r="O200" s="208"/>
      <c r="P200" s="208"/>
      <c r="Q200" s="208"/>
      <c r="R200" s="208"/>
      <c r="S200" s="208"/>
      <c r="T200" s="209"/>
      <c r="AT200" s="210" t="s">
        <v>136</v>
      </c>
      <c r="AU200" s="210" t="s">
        <v>83</v>
      </c>
      <c r="AV200" s="14" t="s">
        <v>134</v>
      </c>
      <c r="AW200" s="14" t="s">
        <v>35</v>
      </c>
      <c r="AX200" s="14" t="s">
        <v>81</v>
      </c>
      <c r="AY200" s="210" t="s">
        <v>127</v>
      </c>
    </row>
    <row r="201" spans="1:65" s="12" customFormat="1" ht="22.9" customHeight="1">
      <c r="B201" s="159"/>
      <c r="C201" s="160"/>
      <c r="D201" s="161" t="s">
        <v>72</v>
      </c>
      <c r="E201" s="173" t="s">
        <v>144</v>
      </c>
      <c r="F201" s="173" t="s">
        <v>329</v>
      </c>
      <c r="G201" s="160"/>
      <c r="H201" s="160"/>
      <c r="I201" s="163"/>
      <c r="J201" s="174">
        <f>BK201</f>
        <v>0</v>
      </c>
      <c r="K201" s="160"/>
      <c r="L201" s="165"/>
      <c r="M201" s="166"/>
      <c r="N201" s="167"/>
      <c r="O201" s="167"/>
      <c r="P201" s="168">
        <f>SUM(P202:P207)</f>
        <v>0</v>
      </c>
      <c r="Q201" s="167"/>
      <c r="R201" s="168">
        <f>SUM(R202:R207)</f>
        <v>172.19484750000001</v>
      </c>
      <c r="S201" s="167"/>
      <c r="T201" s="169">
        <f>SUM(T202:T207)</f>
        <v>0</v>
      </c>
      <c r="AR201" s="170" t="s">
        <v>81</v>
      </c>
      <c r="AT201" s="171" t="s">
        <v>72</v>
      </c>
      <c r="AU201" s="171" t="s">
        <v>81</v>
      </c>
      <c r="AY201" s="170" t="s">
        <v>127</v>
      </c>
      <c r="BK201" s="172">
        <f>SUM(BK202:BK207)</f>
        <v>0</v>
      </c>
    </row>
    <row r="202" spans="1:65" s="2" customFormat="1" ht="24.2" customHeight="1">
      <c r="A202" s="36"/>
      <c r="B202" s="37"/>
      <c r="C202" s="175" t="s">
        <v>330</v>
      </c>
      <c r="D202" s="175" t="s">
        <v>130</v>
      </c>
      <c r="E202" s="176" t="s">
        <v>331</v>
      </c>
      <c r="F202" s="177" t="s">
        <v>332</v>
      </c>
      <c r="G202" s="178" t="s">
        <v>235</v>
      </c>
      <c r="H202" s="179">
        <v>74.75</v>
      </c>
      <c r="I202" s="180"/>
      <c r="J202" s="181">
        <f>ROUND(I202*H202,2)</f>
        <v>0</v>
      </c>
      <c r="K202" s="177" t="s">
        <v>174</v>
      </c>
      <c r="L202" s="41"/>
      <c r="M202" s="182" t="s">
        <v>19</v>
      </c>
      <c r="N202" s="183" t="s">
        <v>44</v>
      </c>
      <c r="O202" s="66"/>
      <c r="P202" s="184">
        <f>O202*H202</f>
        <v>0</v>
      </c>
      <c r="Q202" s="184">
        <v>2.3036099999999999</v>
      </c>
      <c r="R202" s="184">
        <f>Q202*H202</f>
        <v>172.19484750000001</v>
      </c>
      <c r="S202" s="184">
        <v>0</v>
      </c>
      <c r="T202" s="185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86" t="s">
        <v>134</v>
      </c>
      <c r="AT202" s="186" t="s">
        <v>130</v>
      </c>
      <c r="AU202" s="186" t="s">
        <v>83</v>
      </c>
      <c r="AY202" s="19" t="s">
        <v>127</v>
      </c>
      <c r="BE202" s="187">
        <f>IF(N202="základní",J202,0)</f>
        <v>0</v>
      </c>
      <c r="BF202" s="187">
        <f>IF(N202="snížená",J202,0)</f>
        <v>0</v>
      </c>
      <c r="BG202" s="187">
        <f>IF(N202="zákl. přenesená",J202,0)</f>
        <v>0</v>
      </c>
      <c r="BH202" s="187">
        <f>IF(N202="sníž. přenesená",J202,0)</f>
        <v>0</v>
      </c>
      <c r="BI202" s="187">
        <f>IF(N202="nulová",J202,0)</f>
        <v>0</v>
      </c>
      <c r="BJ202" s="19" t="s">
        <v>81</v>
      </c>
      <c r="BK202" s="187">
        <f>ROUND(I202*H202,2)</f>
        <v>0</v>
      </c>
      <c r="BL202" s="19" t="s">
        <v>134</v>
      </c>
      <c r="BM202" s="186" t="s">
        <v>333</v>
      </c>
    </row>
    <row r="203" spans="1:65" s="15" customFormat="1">
      <c r="B203" s="211"/>
      <c r="C203" s="212"/>
      <c r="D203" s="190" t="s">
        <v>136</v>
      </c>
      <c r="E203" s="213" t="s">
        <v>19</v>
      </c>
      <c r="F203" s="214" t="s">
        <v>325</v>
      </c>
      <c r="G203" s="212"/>
      <c r="H203" s="213" t="s">
        <v>19</v>
      </c>
      <c r="I203" s="215"/>
      <c r="J203" s="212"/>
      <c r="K203" s="212"/>
      <c r="L203" s="216"/>
      <c r="M203" s="217"/>
      <c r="N203" s="218"/>
      <c r="O203" s="218"/>
      <c r="P203" s="218"/>
      <c r="Q203" s="218"/>
      <c r="R203" s="218"/>
      <c r="S203" s="218"/>
      <c r="T203" s="219"/>
      <c r="AT203" s="220" t="s">
        <v>136</v>
      </c>
      <c r="AU203" s="220" t="s">
        <v>83</v>
      </c>
      <c r="AV203" s="15" t="s">
        <v>81</v>
      </c>
      <c r="AW203" s="15" t="s">
        <v>35</v>
      </c>
      <c r="AX203" s="15" t="s">
        <v>73</v>
      </c>
      <c r="AY203" s="220" t="s">
        <v>127</v>
      </c>
    </row>
    <row r="204" spans="1:65" s="13" customFormat="1">
      <c r="B204" s="188"/>
      <c r="C204" s="189"/>
      <c r="D204" s="190" t="s">
        <v>136</v>
      </c>
      <c r="E204" s="191" t="s">
        <v>19</v>
      </c>
      <c r="F204" s="192" t="s">
        <v>326</v>
      </c>
      <c r="G204" s="189"/>
      <c r="H204" s="193">
        <v>46</v>
      </c>
      <c r="I204" s="194"/>
      <c r="J204" s="189"/>
      <c r="K204" s="189"/>
      <c r="L204" s="195"/>
      <c r="M204" s="196"/>
      <c r="N204" s="197"/>
      <c r="O204" s="197"/>
      <c r="P204" s="197"/>
      <c r="Q204" s="197"/>
      <c r="R204" s="197"/>
      <c r="S204" s="197"/>
      <c r="T204" s="198"/>
      <c r="AT204" s="199" t="s">
        <v>136</v>
      </c>
      <c r="AU204" s="199" t="s">
        <v>83</v>
      </c>
      <c r="AV204" s="13" t="s">
        <v>83</v>
      </c>
      <c r="AW204" s="13" t="s">
        <v>35</v>
      </c>
      <c r="AX204" s="13" t="s">
        <v>73</v>
      </c>
      <c r="AY204" s="199" t="s">
        <v>127</v>
      </c>
    </row>
    <row r="205" spans="1:65" s="13" customFormat="1">
      <c r="B205" s="188"/>
      <c r="C205" s="189"/>
      <c r="D205" s="190" t="s">
        <v>136</v>
      </c>
      <c r="E205" s="191" t="s">
        <v>19</v>
      </c>
      <c r="F205" s="192" t="s">
        <v>327</v>
      </c>
      <c r="G205" s="189"/>
      <c r="H205" s="193">
        <v>17.25</v>
      </c>
      <c r="I205" s="194"/>
      <c r="J205" s="189"/>
      <c r="K205" s="189"/>
      <c r="L205" s="195"/>
      <c r="M205" s="196"/>
      <c r="N205" s="197"/>
      <c r="O205" s="197"/>
      <c r="P205" s="197"/>
      <c r="Q205" s="197"/>
      <c r="R205" s="197"/>
      <c r="S205" s="197"/>
      <c r="T205" s="198"/>
      <c r="AT205" s="199" t="s">
        <v>136</v>
      </c>
      <c r="AU205" s="199" t="s">
        <v>83</v>
      </c>
      <c r="AV205" s="13" t="s">
        <v>83</v>
      </c>
      <c r="AW205" s="13" t="s">
        <v>35</v>
      </c>
      <c r="AX205" s="13" t="s">
        <v>73</v>
      </c>
      <c r="AY205" s="199" t="s">
        <v>127</v>
      </c>
    </row>
    <row r="206" spans="1:65" s="13" customFormat="1">
      <c r="B206" s="188"/>
      <c r="C206" s="189"/>
      <c r="D206" s="190" t="s">
        <v>136</v>
      </c>
      <c r="E206" s="191" t="s">
        <v>19</v>
      </c>
      <c r="F206" s="192" t="s">
        <v>328</v>
      </c>
      <c r="G206" s="189"/>
      <c r="H206" s="193">
        <v>11.5</v>
      </c>
      <c r="I206" s="194"/>
      <c r="J206" s="189"/>
      <c r="K206" s="189"/>
      <c r="L206" s="195"/>
      <c r="M206" s="196"/>
      <c r="N206" s="197"/>
      <c r="O206" s="197"/>
      <c r="P206" s="197"/>
      <c r="Q206" s="197"/>
      <c r="R206" s="197"/>
      <c r="S206" s="197"/>
      <c r="T206" s="198"/>
      <c r="AT206" s="199" t="s">
        <v>136</v>
      </c>
      <c r="AU206" s="199" t="s">
        <v>83</v>
      </c>
      <c r="AV206" s="13" t="s">
        <v>83</v>
      </c>
      <c r="AW206" s="13" t="s">
        <v>35</v>
      </c>
      <c r="AX206" s="13" t="s">
        <v>73</v>
      </c>
      <c r="AY206" s="199" t="s">
        <v>127</v>
      </c>
    </row>
    <row r="207" spans="1:65" s="14" customFormat="1">
      <c r="B207" s="200"/>
      <c r="C207" s="201"/>
      <c r="D207" s="190" t="s">
        <v>136</v>
      </c>
      <c r="E207" s="202" t="s">
        <v>19</v>
      </c>
      <c r="F207" s="203" t="s">
        <v>138</v>
      </c>
      <c r="G207" s="201"/>
      <c r="H207" s="204">
        <v>74.75</v>
      </c>
      <c r="I207" s="205"/>
      <c r="J207" s="201"/>
      <c r="K207" s="201"/>
      <c r="L207" s="206"/>
      <c r="M207" s="207"/>
      <c r="N207" s="208"/>
      <c r="O207" s="208"/>
      <c r="P207" s="208"/>
      <c r="Q207" s="208"/>
      <c r="R207" s="208"/>
      <c r="S207" s="208"/>
      <c r="T207" s="209"/>
      <c r="AT207" s="210" t="s">
        <v>136</v>
      </c>
      <c r="AU207" s="210" t="s">
        <v>83</v>
      </c>
      <c r="AV207" s="14" t="s">
        <v>134</v>
      </c>
      <c r="AW207" s="14" t="s">
        <v>35</v>
      </c>
      <c r="AX207" s="14" t="s">
        <v>81</v>
      </c>
      <c r="AY207" s="210" t="s">
        <v>127</v>
      </c>
    </row>
    <row r="208" spans="1:65" s="12" customFormat="1" ht="22.9" customHeight="1">
      <c r="B208" s="159"/>
      <c r="C208" s="160"/>
      <c r="D208" s="161" t="s">
        <v>72</v>
      </c>
      <c r="E208" s="173" t="s">
        <v>195</v>
      </c>
      <c r="F208" s="173" t="s">
        <v>334</v>
      </c>
      <c r="G208" s="160"/>
      <c r="H208" s="160"/>
      <c r="I208" s="163"/>
      <c r="J208" s="174">
        <f>BK208</f>
        <v>0</v>
      </c>
      <c r="K208" s="160"/>
      <c r="L208" s="165"/>
      <c r="M208" s="166"/>
      <c r="N208" s="167"/>
      <c r="O208" s="167"/>
      <c r="P208" s="168">
        <f>SUM(P209:P276)</f>
        <v>0</v>
      </c>
      <c r="Q208" s="167"/>
      <c r="R208" s="168">
        <f>SUM(R209:R276)</f>
        <v>165.71758</v>
      </c>
      <c r="S208" s="167"/>
      <c r="T208" s="169">
        <f>SUM(T209:T276)</f>
        <v>0</v>
      </c>
      <c r="AR208" s="170" t="s">
        <v>81</v>
      </c>
      <c r="AT208" s="171" t="s">
        <v>72</v>
      </c>
      <c r="AU208" s="171" t="s">
        <v>81</v>
      </c>
      <c r="AY208" s="170" t="s">
        <v>127</v>
      </c>
      <c r="BK208" s="172">
        <f>SUM(BK209:BK276)</f>
        <v>0</v>
      </c>
    </row>
    <row r="209" spans="1:65" s="2" customFormat="1" ht="14.45" customHeight="1">
      <c r="A209" s="36"/>
      <c r="B209" s="37"/>
      <c r="C209" s="175" t="s">
        <v>335</v>
      </c>
      <c r="D209" s="175" t="s">
        <v>130</v>
      </c>
      <c r="E209" s="176" t="s">
        <v>336</v>
      </c>
      <c r="F209" s="177" t="s">
        <v>337</v>
      </c>
      <c r="G209" s="178" t="s">
        <v>173</v>
      </c>
      <c r="H209" s="179">
        <v>104</v>
      </c>
      <c r="I209" s="180"/>
      <c r="J209" s="181">
        <f>ROUND(I209*H209,2)</f>
        <v>0</v>
      </c>
      <c r="K209" s="177" t="s">
        <v>174</v>
      </c>
      <c r="L209" s="41"/>
      <c r="M209" s="182" t="s">
        <v>19</v>
      </c>
      <c r="N209" s="183" t="s">
        <v>44</v>
      </c>
      <c r="O209" s="66"/>
      <c r="P209" s="184">
        <f>O209*H209</f>
        <v>0</v>
      </c>
      <c r="Q209" s="184">
        <v>0</v>
      </c>
      <c r="R209" s="184">
        <f>Q209*H209</f>
        <v>0</v>
      </c>
      <c r="S209" s="184">
        <v>0</v>
      </c>
      <c r="T209" s="185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86" t="s">
        <v>134</v>
      </c>
      <c r="AT209" s="186" t="s">
        <v>130</v>
      </c>
      <c r="AU209" s="186" t="s">
        <v>83</v>
      </c>
      <c r="AY209" s="19" t="s">
        <v>127</v>
      </c>
      <c r="BE209" s="187">
        <f>IF(N209="základní",J209,0)</f>
        <v>0</v>
      </c>
      <c r="BF209" s="187">
        <f>IF(N209="snížená",J209,0)</f>
        <v>0</v>
      </c>
      <c r="BG209" s="187">
        <f>IF(N209="zákl. přenesená",J209,0)</f>
        <v>0</v>
      </c>
      <c r="BH209" s="187">
        <f>IF(N209="sníž. přenesená",J209,0)</f>
        <v>0</v>
      </c>
      <c r="BI209" s="187">
        <f>IF(N209="nulová",J209,0)</f>
        <v>0</v>
      </c>
      <c r="BJ209" s="19" t="s">
        <v>81</v>
      </c>
      <c r="BK209" s="187">
        <f>ROUND(I209*H209,2)</f>
        <v>0</v>
      </c>
      <c r="BL209" s="19" t="s">
        <v>134</v>
      </c>
      <c r="BM209" s="186" t="s">
        <v>338</v>
      </c>
    </row>
    <row r="210" spans="1:65" s="13" customFormat="1">
      <c r="B210" s="188"/>
      <c r="C210" s="189"/>
      <c r="D210" s="190" t="s">
        <v>136</v>
      </c>
      <c r="E210" s="191" t="s">
        <v>19</v>
      </c>
      <c r="F210" s="192" t="s">
        <v>339</v>
      </c>
      <c r="G210" s="189"/>
      <c r="H210" s="193">
        <v>104</v>
      </c>
      <c r="I210" s="194"/>
      <c r="J210" s="189"/>
      <c r="K210" s="189"/>
      <c r="L210" s="195"/>
      <c r="M210" s="196"/>
      <c r="N210" s="197"/>
      <c r="O210" s="197"/>
      <c r="P210" s="197"/>
      <c r="Q210" s="197"/>
      <c r="R210" s="197"/>
      <c r="S210" s="197"/>
      <c r="T210" s="198"/>
      <c r="AT210" s="199" t="s">
        <v>136</v>
      </c>
      <c r="AU210" s="199" t="s">
        <v>83</v>
      </c>
      <c r="AV210" s="13" t="s">
        <v>83</v>
      </c>
      <c r="AW210" s="13" t="s">
        <v>35</v>
      </c>
      <c r="AX210" s="13" t="s">
        <v>73</v>
      </c>
      <c r="AY210" s="199" t="s">
        <v>127</v>
      </c>
    </row>
    <row r="211" spans="1:65" s="14" customFormat="1">
      <c r="B211" s="200"/>
      <c r="C211" s="201"/>
      <c r="D211" s="190" t="s">
        <v>136</v>
      </c>
      <c r="E211" s="202" t="s">
        <v>19</v>
      </c>
      <c r="F211" s="203" t="s">
        <v>138</v>
      </c>
      <c r="G211" s="201"/>
      <c r="H211" s="204">
        <v>104</v>
      </c>
      <c r="I211" s="205"/>
      <c r="J211" s="201"/>
      <c r="K211" s="201"/>
      <c r="L211" s="206"/>
      <c r="M211" s="207"/>
      <c r="N211" s="208"/>
      <c r="O211" s="208"/>
      <c r="P211" s="208"/>
      <c r="Q211" s="208"/>
      <c r="R211" s="208"/>
      <c r="S211" s="208"/>
      <c r="T211" s="209"/>
      <c r="AT211" s="210" t="s">
        <v>136</v>
      </c>
      <c r="AU211" s="210" t="s">
        <v>83</v>
      </c>
      <c r="AV211" s="14" t="s">
        <v>134</v>
      </c>
      <c r="AW211" s="14" t="s">
        <v>35</v>
      </c>
      <c r="AX211" s="14" t="s">
        <v>81</v>
      </c>
      <c r="AY211" s="210" t="s">
        <v>127</v>
      </c>
    </row>
    <row r="212" spans="1:65" s="2" customFormat="1" ht="14.45" customHeight="1">
      <c r="A212" s="36"/>
      <c r="B212" s="37"/>
      <c r="C212" s="175" t="s">
        <v>340</v>
      </c>
      <c r="D212" s="175" t="s">
        <v>130</v>
      </c>
      <c r="E212" s="176" t="s">
        <v>341</v>
      </c>
      <c r="F212" s="177" t="s">
        <v>342</v>
      </c>
      <c r="G212" s="178" t="s">
        <v>173</v>
      </c>
      <c r="H212" s="179">
        <v>104</v>
      </c>
      <c r="I212" s="180"/>
      <c r="J212" s="181">
        <f>ROUND(I212*H212,2)</f>
        <v>0</v>
      </c>
      <c r="K212" s="177" t="s">
        <v>174</v>
      </c>
      <c r="L212" s="41"/>
      <c r="M212" s="182" t="s">
        <v>19</v>
      </c>
      <c r="N212" s="183" t="s">
        <v>44</v>
      </c>
      <c r="O212" s="66"/>
      <c r="P212" s="184">
        <f>O212*H212</f>
        <v>0</v>
      </c>
      <c r="Q212" s="184">
        <v>0</v>
      </c>
      <c r="R212" s="184">
        <f>Q212*H212</f>
        <v>0</v>
      </c>
      <c r="S212" s="184">
        <v>0</v>
      </c>
      <c r="T212" s="185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86" t="s">
        <v>134</v>
      </c>
      <c r="AT212" s="186" t="s">
        <v>130</v>
      </c>
      <c r="AU212" s="186" t="s">
        <v>83</v>
      </c>
      <c r="AY212" s="19" t="s">
        <v>127</v>
      </c>
      <c r="BE212" s="187">
        <f>IF(N212="základní",J212,0)</f>
        <v>0</v>
      </c>
      <c r="BF212" s="187">
        <f>IF(N212="snížená",J212,0)</f>
        <v>0</v>
      </c>
      <c r="BG212" s="187">
        <f>IF(N212="zákl. přenesená",J212,0)</f>
        <v>0</v>
      </c>
      <c r="BH212" s="187">
        <f>IF(N212="sníž. přenesená",J212,0)</f>
        <v>0</v>
      </c>
      <c r="BI212" s="187">
        <f>IF(N212="nulová",J212,0)</f>
        <v>0</v>
      </c>
      <c r="BJ212" s="19" t="s">
        <v>81</v>
      </c>
      <c r="BK212" s="187">
        <f>ROUND(I212*H212,2)</f>
        <v>0</v>
      </c>
      <c r="BL212" s="19" t="s">
        <v>134</v>
      </c>
      <c r="BM212" s="186" t="s">
        <v>343</v>
      </c>
    </row>
    <row r="213" spans="1:65" s="13" customFormat="1">
      <c r="B213" s="188"/>
      <c r="C213" s="189"/>
      <c r="D213" s="190" t="s">
        <v>136</v>
      </c>
      <c r="E213" s="191" t="s">
        <v>19</v>
      </c>
      <c r="F213" s="192" t="s">
        <v>344</v>
      </c>
      <c r="G213" s="189"/>
      <c r="H213" s="193">
        <v>104</v>
      </c>
      <c r="I213" s="194"/>
      <c r="J213" s="189"/>
      <c r="K213" s="189"/>
      <c r="L213" s="195"/>
      <c r="M213" s="196"/>
      <c r="N213" s="197"/>
      <c r="O213" s="197"/>
      <c r="P213" s="197"/>
      <c r="Q213" s="197"/>
      <c r="R213" s="197"/>
      <c r="S213" s="197"/>
      <c r="T213" s="198"/>
      <c r="AT213" s="199" t="s">
        <v>136</v>
      </c>
      <c r="AU213" s="199" t="s">
        <v>83</v>
      </c>
      <c r="AV213" s="13" t="s">
        <v>83</v>
      </c>
      <c r="AW213" s="13" t="s">
        <v>35</v>
      </c>
      <c r="AX213" s="13" t="s">
        <v>73</v>
      </c>
      <c r="AY213" s="199" t="s">
        <v>127</v>
      </c>
    </row>
    <row r="214" spans="1:65" s="14" customFormat="1">
      <c r="B214" s="200"/>
      <c r="C214" s="201"/>
      <c r="D214" s="190" t="s">
        <v>136</v>
      </c>
      <c r="E214" s="202" t="s">
        <v>19</v>
      </c>
      <c r="F214" s="203" t="s">
        <v>138</v>
      </c>
      <c r="G214" s="201"/>
      <c r="H214" s="204">
        <v>104</v>
      </c>
      <c r="I214" s="205"/>
      <c r="J214" s="201"/>
      <c r="K214" s="201"/>
      <c r="L214" s="206"/>
      <c r="M214" s="207"/>
      <c r="N214" s="208"/>
      <c r="O214" s="208"/>
      <c r="P214" s="208"/>
      <c r="Q214" s="208"/>
      <c r="R214" s="208"/>
      <c r="S214" s="208"/>
      <c r="T214" s="209"/>
      <c r="AT214" s="210" t="s">
        <v>136</v>
      </c>
      <c r="AU214" s="210" t="s">
        <v>83</v>
      </c>
      <c r="AV214" s="14" t="s">
        <v>134</v>
      </c>
      <c r="AW214" s="14" t="s">
        <v>35</v>
      </c>
      <c r="AX214" s="14" t="s">
        <v>81</v>
      </c>
      <c r="AY214" s="210" t="s">
        <v>127</v>
      </c>
    </row>
    <row r="215" spans="1:65" s="2" customFormat="1" ht="14.45" customHeight="1">
      <c r="A215" s="36"/>
      <c r="B215" s="37"/>
      <c r="C215" s="175" t="s">
        <v>345</v>
      </c>
      <c r="D215" s="175" t="s">
        <v>130</v>
      </c>
      <c r="E215" s="176" t="s">
        <v>346</v>
      </c>
      <c r="F215" s="177" t="s">
        <v>347</v>
      </c>
      <c r="G215" s="178" t="s">
        <v>173</v>
      </c>
      <c r="H215" s="179">
        <v>684</v>
      </c>
      <c r="I215" s="180"/>
      <c r="J215" s="181">
        <f>ROUND(I215*H215,2)</f>
        <v>0</v>
      </c>
      <c r="K215" s="177" t="s">
        <v>174</v>
      </c>
      <c r="L215" s="41"/>
      <c r="M215" s="182" t="s">
        <v>19</v>
      </c>
      <c r="N215" s="183" t="s">
        <v>44</v>
      </c>
      <c r="O215" s="66"/>
      <c r="P215" s="184">
        <f>O215*H215</f>
        <v>0</v>
      </c>
      <c r="Q215" s="184">
        <v>0</v>
      </c>
      <c r="R215" s="184">
        <f>Q215*H215</f>
        <v>0</v>
      </c>
      <c r="S215" s="184">
        <v>0</v>
      </c>
      <c r="T215" s="185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86" t="s">
        <v>134</v>
      </c>
      <c r="AT215" s="186" t="s">
        <v>130</v>
      </c>
      <c r="AU215" s="186" t="s">
        <v>83</v>
      </c>
      <c r="AY215" s="19" t="s">
        <v>127</v>
      </c>
      <c r="BE215" s="187">
        <f>IF(N215="základní",J215,0)</f>
        <v>0</v>
      </c>
      <c r="BF215" s="187">
        <f>IF(N215="snížená",J215,0)</f>
        <v>0</v>
      </c>
      <c r="BG215" s="187">
        <f>IF(N215="zákl. přenesená",J215,0)</f>
        <v>0</v>
      </c>
      <c r="BH215" s="187">
        <f>IF(N215="sníž. přenesená",J215,0)</f>
        <v>0</v>
      </c>
      <c r="BI215" s="187">
        <f>IF(N215="nulová",J215,0)</f>
        <v>0</v>
      </c>
      <c r="BJ215" s="19" t="s">
        <v>81</v>
      </c>
      <c r="BK215" s="187">
        <f>ROUND(I215*H215,2)</f>
        <v>0</v>
      </c>
      <c r="BL215" s="19" t="s">
        <v>134</v>
      </c>
      <c r="BM215" s="186" t="s">
        <v>348</v>
      </c>
    </row>
    <row r="216" spans="1:65" s="13" customFormat="1">
      <c r="B216" s="188"/>
      <c r="C216" s="189"/>
      <c r="D216" s="190" t="s">
        <v>136</v>
      </c>
      <c r="E216" s="191" t="s">
        <v>19</v>
      </c>
      <c r="F216" s="192" t="s">
        <v>349</v>
      </c>
      <c r="G216" s="189"/>
      <c r="H216" s="193">
        <v>16</v>
      </c>
      <c r="I216" s="194"/>
      <c r="J216" s="189"/>
      <c r="K216" s="189"/>
      <c r="L216" s="195"/>
      <c r="M216" s="196"/>
      <c r="N216" s="197"/>
      <c r="O216" s="197"/>
      <c r="P216" s="197"/>
      <c r="Q216" s="197"/>
      <c r="R216" s="197"/>
      <c r="S216" s="197"/>
      <c r="T216" s="198"/>
      <c r="AT216" s="199" t="s">
        <v>136</v>
      </c>
      <c r="AU216" s="199" t="s">
        <v>83</v>
      </c>
      <c r="AV216" s="13" t="s">
        <v>83</v>
      </c>
      <c r="AW216" s="13" t="s">
        <v>35</v>
      </c>
      <c r="AX216" s="13" t="s">
        <v>73</v>
      </c>
      <c r="AY216" s="199" t="s">
        <v>127</v>
      </c>
    </row>
    <row r="217" spans="1:65" s="13" customFormat="1">
      <c r="B217" s="188"/>
      <c r="C217" s="189"/>
      <c r="D217" s="190" t="s">
        <v>136</v>
      </c>
      <c r="E217" s="191" t="s">
        <v>19</v>
      </c>
      <c r="F217" s="192" t="s">
        <v>350</v>
      </c>
      <c r="G217" s="189"/>
      <c r="H217" s="193">
        <v>50</v>
      </c>
      <c r="I217" s="194"/>
      <c r="J217" s="189"/>
      <c r="K217" s="189"/>
      <c r="L217" s="195"/>
      <c r="M217" s="196"/>
      <c r="N217" s="197"/>
      <c r="O217" s="197"/>
      <c r="P217" s="197"/>
      <c r="Q217" s="197"/>
      <c r="R217" s="197"/>
      <c r="S217" s="197"/>
      <c r="T217" s="198"/>
      <c r="AT217" s="199" t="s">
        <v>136</v>
      </c>
      <c r="AU217" s="199" t="s">
        <v>83</v>
      </c>
      <c r="AV217" s="13" t="s">
        <v>83</v>
      </c>
      <c r="AW217" s="13" t="s">
        <v>35</v>
      </c>
      <c r="AX217" s="13" t="s">
        <v>73</v>
      </c>
      <c r="AY217" s="199" t="s">
        <v>127</v>
      </c>
    </row>
    <row r="218" spans="1:65" s="13" customFormat="1">
      <c r="B218" s="188"/>
      <c r="C218" s="189"/>
      <c r="D218" s="190" t="s">
        <v>136</v>
      </c>
      <c r="E218" s="191" t="s">
        <v>19</v>
      </c>
      <c r="F218" s="192" t="s">
        <v>351</v>
      </c>
      <c r="G218" s="189"/>
      <c r="H218" s="193">
        <v>618</v>
      </c>
      <c r="I218" s="194"/>
      <c r="J218" s="189"/>
      <c r="K218" s="189"/>
      <c r="L218" s="195"/>
      <c r="M218" s="196"/>
      <c r="N218" s="197"/>
      <c r="O218" s="197"/>
      <c r="P218" s="197"/>
      <c r="Q218" s="197"/>
      <c r="R218" s="197"/>
      <c r="S218" s="197"/>
      <c r="T218" s="198"/>
      <c r="AT218" s="199" t="s">
        <v>136</v>
      </c>
      <c r="AU218" s="199" t="s">
        <v>83</v>
      </c>
      <c r="AV218" s="13" t="s">
        <v>83</v>
      </c>
      <c r="AW218" s="13" t="s">
        <v>35</v>
      </c>
      <c r="AX218" s="13" t="s">
        <v>73</v>
      </c>
      <c r="AY218" s="199" t="s">
        <v>127</v>
      </c>
    </row>
    <row r="219" spans="1:65" s="14" customFormat="1">
      <c r="B219" s="200"/>
      <c r="C219" s="201"/>
      <c r="D219" s="190" t="s">
        <v>136</v>
      </c>
      <c r="E219" s="202" t="s">
        <v>19</v>
      </c>
      <c r="F219" s="203" t="s">
        <v>138</v>
      </c>
      <c r="G219" s="201"/>
      <c r="H219" s="204">
        <v>684</v>
      </c>
      <c r="I219" s="205"/>
      <c r="J219" s="201"/>
      <c r="K219" s="201"/>
      <c r="L219" s="206"/>
      <c r="M219" s="207"/>
      <c r="N219" s="208"/>
      <c r="O219" s="208"/>
      <c r="P219" s="208"/>
      <c r="Q219" s="208"/>
      <c r="R219" s="208"/>
      <c r="S219" s="208"/>
      <c r="T219" s="209"/>
      <c r="AT219" s="210" t="s">
        <v>136</v>
      </c>
      <c r="AU219" s="210" t="s">
        <v>83</v>
      </c>
      <c r="AV219" s="14" t="s">
        <v>134</v>
      </c>
      <c r="AW219" s="14" t="s">
        <v>35</v>
      </c>
      <c r="AX219" s="14" t="s">
        <v>81</v>
      </c>
      <c r="AY219" s="210" t="s">
        <v>127</v>
      </c>
    </row>
    <row r="220" spans="1:65" s="2" customFormat="1" ht="14.45" customHeight="1">
      <c r="A220" s="36"/>
      <c r="B220" s="37"/>
      <c r="C220" s="175" t="s">
        <v>352</v>
      </c>
      <c r="D220" s="175" t="s">
        <v>130</v>
      </c>
      <c r="E220" s="176" t="s">
        <v>346</v>
      </c>
      <c r="F220" s="177" t="s">
        <v>347</v>
      </c>
      <c r="G220" s="178" t="s">
        <v>173</v>
      </c>
      <c r="H220" s="179">
        <v>104</v>
      </c>
      <c r="I220" s="180"/>
      <c r="J220" s="181">
        <f>ROUND(I220*H220,2)</f>
        <v>0</v>
      </c>
      <c r="K220" s="177" t="s">
        <v>174</v>
      </c>
      <c r="L220" s="41"/>
      <c r="M220" s="182" t="s">
        <v>19</v>
      </c>
      <c r="N220" s="183" t="s">
        <v>44</v>
      </c>
      <c r="O220" s="66"/>
      <c r="P220" s="184">
        <f>O220*H220</f>
        <v>0</v>
      </c>
      <c r="Q220" s="184">
        <v>0</v>
      </c>
      <c r="R220" s="184">
        <f>Q220*H220</f>
        <v>0</v>
      </c>
      <c r="S220" s="184">
        <v>0</v>
      </c>
      <c r="T220" s="185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86" t="s">
        <v>134</v>
      </c>
      <c r="AT220" s="186" t="s">
        <v>130</v>
      </c>
      <c r="AU220" s="186" t="s">
        <v>83</v>
      </c>
      <c r="AY220" s="19" t="s">
        <v>127</v>
      </c>
      <c r="BE220" s="187">
        <f>IF(N220="základní",J220,0)</f>
        <v>0</v>
      </c>
      <c r="BF220" s="187">
        <f>IF(N220="snížená",J220,0)</f>
        <v>0</v>
      </c>
      <c r="BG220" s="187">
        <f>IF(N220="zákl. přenesená",J220,0)</f>
        <v>0</v>
      </c>
      <c r="BH220" s="187">
        <f>IF(N220="sníž. přenesená",J220,0)</f>
        <v>0</v>
      </c>
      <c r="BI220" s="187">
        <f>IF(N220="nulová",J220,0)</f>
        <v>0</v>
      </c>
      <c r="BJ220" s="19" t="s">
        <v>81</v>
      </c>
      <c r="BK220" s="187">
        <f>ROUND(I220*H220,2)</f>
        <v>0</v>
      </c>
      <c r="BL220" s="19" t="s">
        <v>134</v>
      </c>
      <c r="BM220" s="186" t="s">
        <v>353</v>
      </c>
    </row>
    <row r="221" spans="1:65" s="13" customFormat="1">
      <c r="B221" s="188"/>
      <c r="C221" s="189"/>
      <c r="D221" s="190" t="s">
        <v>136</v>
      </c>
      <c r="E221" s="191" t="s">
        <v>19</v>
      </c>
      <c r="F221" s="192" t="s">
        <v>354</v>
      </c>
      <c r="G221" s="189"/>
      <c r="H221" s="193">
        <v>104</v>
      </c>
      <c r="I221" s="194"/>
      <c r="J221" s="189"/>
      <c r="K221" s="189"/>
      <c r="L221" s="195"/>
      <c r="M221" s="196"/>
      <c r="N221" s="197"/>
      <c r="O221" s="197"/>
      <c r="P221" s="197"/>
      <c r="Q221" s="197"/>
      <c r="R221" s="197"/>
      <c r="S221" s="197"/>
      <c r="T221" s="198"/>
      <c r="AT221" s="199" t="s">
        <v>136</v>
      </c>
      <c r="AU221" s="199" t="s">
        <v>83</v>
      </c>
      <c r="AV221" s="13" t="s">
        <v>83</v>
      </c>
      <c r="AW221" s="13" t="s">
        <v>35</v>
      </c>
      <c r="AX221" s="13" t="s">
        <v>73</v>
      </c>
      <c r="AY221" s="199" t="s">
        <v>127</v>
      </c>
    </row>
    <row r="222" spans="1:65" s="14" customFormat="1">
      <c r="B222" s="200"/>
      <c r="C222" s="201"/>
      <c r="D222" s="190" t="s">
        <v>136</v>
      </c>
      <c r="E222" s="202" t="s">
        <v>19</v>
      </c>
      <c r="F222" s="203" t="s">
        <v>138</v>
      </c>
      <c r="G222" s="201"/>
      <c r="H222" s="204">
        <v>104</v>
      </c>
      <c r="I222" s="205"/>
      <c r="J222" s="201"/>
      <c r="K222" s="201"/>
      <c r="L222" s="206"/>
      <c r="M222" s="207"/>
      <c r="N222" s="208"/>
      <c r="O222" s="208"/>
      <c r="P222" s="208"/>
      <c r="Q222" s="208"/>
      <c r="R222" s="208"/>
      <c r="S222" s="208"/>
      <c r="T222" s="209"/>
      <c r="AT222" s="210" t="s">
        <v>136</v>
      </c>
      <c r="AU222" s="210" t="s">
        <v>83</v>
      </c>
      <c r="AV222" s="14" t="s">
        <v>134</v>
      </c>
      <c r="AW222" s="14" t="s">
        <v>35</v>
      </c>
      <c r="AX222" s="14" t="s">
        <v>81</v>
      </c>
      <c r="AY222" s="210" t="s">
        <v>127</v>
      </c>
    </row>
    <row r="223" spans="1:65" s="2" customFormat="1" ht="14.45" customHeight="1">
      <c r="A223" s="36"/>
      <c r="B223" s="37"/>
      <c r="C223" s="175" t="s">
        <v>355</v>
      </c>
      <c r="D223" s="175" t="s">
        <v>130</v>
      </c>
      <c r="E223" s="176" t="s">
        <v>356</v>
      </c>
      <c r="F223" s="177" t="s">
        <v>357</v>
      </c>
      <c r="G223" s="178" t="s">
        <v>173</v>
      </c>
      <c r="H223" s="179">
        <v>391</v>
      </c>
      <c r="I223" s="180"/>
      <c r="J223" s="181">
        <f>ROUND(I223*H223,2)</f>
        <v>0</v>
      </c>
      <c r="K223" s="177" t="s">
        <v>174</v>
      </c>
      <c r="L223" s="41"/>
      <c r="M223" s="182" t="s">
        <v>19</v>
      </c>
      <c r="N223" s="183" t="s">
        <v>44</v>
      </c>
      <c r="O223" s="66"/>
      <c r="P223" s="184">
        <f>O223*H223</f>
        <v>0</v>
      </c>
      <c r="Q223" s="184">
        <v>0</v>
      </c>
      <c r="R223" s="184">
        <f>Q223*H223</f>
        <v>0</v>
      </c>
      <c r="S223" s="184">
        <v>0</v>
      </c>
      <c r="T223" s="185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86" t="s">
        <v>134</v>
      </c>
      <c r="AT223" s="186" t="s">
        <v>130</v>
      </c>
      <c r="AU223" s="186" t="s">
        <v>83</v>
      </c>
      <c r="AY223" s="19" t="s">
        <v>127</v>
      </c>
      <c r="BE223" s="187">
        <f>IF(N223="základní",J223,0)</f>
        <v>0</v>
      </c>
      <c r="BF223" s="187">
        <f>IF(N223="snížená",J223,0)</f>
        <v>0</v>
      </c>
      <c r="BG223" s="187">
        <f>IF(N223="zákl. přenesená",J223,0)</f>
        <v>0</v>
      </c>
      <c r="BH223" s="187">
        <f>IF(N223="sníž. přenesená",J223,0)</f>
        <v>0</v>
      </c>
      <c r="BI223" s="187">
        <f>IF(N223="nulová",J223,0)</f>
        <v>0</v>
      </c>
      <c r="BJ223" s="19" t="s">
        <v>81</v>
      </c>
      <c r="BK223" s="187">
        <f>ROUND(I223*H223,2)</f>
        <v>0</v>
      </c>
      <c r="BL223" s="19" t="s">
        <v>134</v>
      </c>
      <c r="BM223" s="186" t="s">
        <v>358</v>
      </c>
    </row>
    <row r="224" spans="1:65" s="13" customFormat="1">
      <c r="B224" s="188"/>
      <c r="C224" s="189"/>
      <c r="D224" s="190" t="s">
        <v>136</v>
      </c>
      <c r="E224" s="191" t="s">
        <v>19</v>
      </c>
      <c r="F224" s="192" t="s">
        <v>359</v>
      </c>
      <c r="G224" s="189"/>
      <c r="H224" s="193">
        <v>391</v>
      </c>
      <c r="I224" s="194"/>
      <c r="J224" s="189"/>
      <c r="K224" s="189"/>
      <c r="L224" s="195"/>
      <c r="M224" s="196"/>
      <c r="N224" s="197"/>
      <c r="O224" s="197"/>
      <c r="P224" s="197"/>
      <c r="Q224" s="197"/>
      <c r="R224" s="197"/>
      <c r="S224" s="197"/>
      <c r="T224" s="198"/>
      <c r="AT224" s="199" t="s">
        <v>136</v>
      </c>
      <c r="AU224" s="199" t="s">
        <v>83</v>
      </c>
      <c r="AV224" s="13" t="s">
        <v>83</v>
      </c>
      <c r="AW224" s="13" t="s">
        <v>35</v>
      </c>
      <c r="AX224" s="13" t="s">
        <v>73</v>
      </c>
      <c r="AY224" s="199" t="s">
        <v>127</v>
      </c>
    </row>
    <row r="225" spans="1:65" s="14" customFormat="1">
      <c r="B225" s="200"/>
      <c r="C225" s="201"/>
      <c r="D225" s="190" t="s">
        <v>136</v>
      </c>
      <c r="E225" s="202" t="s">
        <v>19</v>
      </c>
      <c r="F225" s="203" t="s">
        <v>138</v>
      </c>
      <c r="G225" s="201"/>
      <c r="H225" s="204">
        <v>391</v>
      </c>
      <c r="I225" s="205"/>
      <c r="J225" s="201"/>
      <c r="K225" s="201"/>
      <c r="L225" s="206"/>
      <c r="M225" s="207"/>
      <c r="N225" s="208"/>
      <c r="O225" s="208"/>
      <c r="P225" s="208"/>
      <c r="Q225" s="208"/>
      <c r="R225" s="208"/>
      <c r="S225" s="208"/>
      <c r="T225" s="209"/>
      <c r="AT225" s="210" t="s">
        <v>136</v>
      </c>
      <c r="AU225" s="210" t="s">
        <v>83</v>
      </c>
      <c r="AV225" s="14" t="s">
        <v>134</v>
      </c>
      <c r="AW225" s="14" t="s">
        <v>35</v>
      </c>
      <c r="AX225" s="14" t="s">
        <v>81</v>
      </c>
      <c r="AY225" s="210" t="s">
        <v>127</v>
      </c>
    </row>
    <row r="226" spans="1:65" s="2" customFormat="1" ht="24.2" customHeight="1">
      <c r="A226" s="36"/>
      <c r="B226" s="37"/>
      <c r="C226" s="175" t="s">
        <v>360</v>
      </c>
      <c r="D226" s="175" t="s">
        <v>130</v>
      </c>
      <c r="E226" s="176" t="s">
        <v>361</v>
      </c>
      <c r="F226" s="177" t="s">
        <v>362</v>
      </c>
      <c r="G226" s="178" t="s">
        <v>173</v>
      </c>
      <c r="H226" s="179">
        <v>391</v>
      </c>
      <c r="I226" s="180"/>
      <c r="J226" s="181">
        <f>ROUND(I226*H226,2)</f>
        <v>0</v>
      </c>
      <c r="K226" s="177" t="s">
        <v>174</v>
      </c>
      <c r="L226" s="41"/>
      <c r="M226" s="182" t="s">
        <v>19</v>
      </c>
      <c r="N226" s="183" t="s">
        <v>44</v>
      </c>
      <c r="O226" s="66"/>
      <c r="P226" s="184">
        <f>O226*H226</f>
        <v>0</v>
      </c>
      <c r="Q226" s="184">
        <v>0</v>
      </c>
      <c r="R226" s="184">
        <f>Q226*H226</f>
        <v>0</v>
      </c>
      <c r="S226" s="184">
        <v>0</v>
      </c>
      <c r="T226" s="185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86" t="s">
        <v>134</v>
      </c>
      <c r="AT226" s="186" t="s">
        <v>130</v>
      </c>
      <c r="AU226" s="186" t="s">
        <v>83</v>
      </c>
      <c r="AY226" s="19" t="s">
        <v>127</v>
      </c>
      <c r="BE226" s="187">
        <f>IF(N226="základní",J226,0)</f>
        <v>0</v>
      </c>
      <c r="BF226" s="187">
        <f>IF(N226="snížená",J226,0)</f>
        <v>0</v>
      </c>
      <c r="BG226" s="187">
        <f>IF(N226="zákl. přenesená",J226,0)</f>
        <v>0</v>
      </c>
      <c r="BH226" s="187">
        <f>IF(N226="sníž. přenesená",J226,0)</f>
        <v>0</v>
      </c>
      <c r="BI226" s="187">
        <f>IF(N226="nulová",J226,0)</f>
        <v>0</v>
      </c>
      <c r="BJ226" s="19" t="s">
        <v>81</v>
      </c>
      <c r="BK226" s="187">
        <f>ROUND(I226*H226,2)</f>
        <v>0</v>
      </c>
      <c r="BL226" s="19" t="s">
        <v>134</v>
      </c>
      <c r="BM226" s="186" t="s">
        <v>363</v>
      </c>
    </row>
    <row r="227" spans="1:65" s="13" customFormat="1">
      <c r="B227" s="188"/>
      <c r="C227" s="189"/>
      <c r="D227" s="190" t="s">
        <v>136</v>
      </c>
      <c r="E227" s="191" t="s">
        <v>19</v>
      </c>
      <c r="F227" s="192" t="s">
        <v>359</v>
      </c>
      <c r="G227" s="189"/>
      <c r="H227" s="193">
        <v>391</v>
      </c>
      <c r="I227" s="194"/>
      <c r="J227" s="189"/>
      <c r="K227" s="189"/>
      <c r="L227" s="195"/>
      <c r="M227" s="196"/>
      <c r="N227" s="197"/>
      <c r="O227" s="197"/>
      <c r="P227" s="197"/>
      <c r="Q227" s="197"/>
      <c r="R227" s="197"/>
      <c r="S227" s="197"/>
      <c r="T227" s="198"/>
      <c r="AT227" s="199" t="s">
        <v>136</v>
      </c>
      <c r="AU227" s="199" t="s">
        <v>83</v>
      </c>
      <c r="AV227" s="13" t="s">
        <v>83</v>
      </c>
      <c r="AW227" s="13" t="s">
        <v>35</v>
      </c>
      <c r="AX227" s="13" t="s">
        <v>73</v>
      </c>
      <c r="AY227" s="199" t="s">
        <v>127</v>
      </c>
    </row>
    <row r="228" spans="1:65" s="14" customFormat="1">
      <c r="B228" s="200"/>
      <c r="C228" s="201"/>
      <c r="D228" s="190" t="s">
        <v>136</v>
      </c>
      <c r="E228" s="202" t="s">
        <v>19</v>
      </c>
      <c r="F228" s="203" t="s">
        <v>138</v>
      </c>
      <c r="G228" s="201"/>
      <c r="H228" s="204">
        <v>391</v>
      </c>
      <c r="I228" s="205"/>
      <c r="J228" s="201"/>
      <c r="K228" s="201"/>
      <c r="L228" s="206"/>
      <c r="M228" s="207"/>
      <c r="N228" s="208"/>
      <c r="O228" s="208"/>
      <c r="P228" s="208"/>
      <c r="Q228" s="208"/>
      <c r="R228" s="208"/>
      <c r="S228" s="208"/>
      <c r="T228" s="209"/>
      <c r="AT228" s="210" t="s">
        <v>136</v>
      </c>
      <c r="AU228" s="210" t="s">
        <v>83</v>
      </c>
      <c r="AV228" s="14" t="s">
        <v>134</v>
      </c>
      <c r="AW228" s="14" t="s">
        <v>35</v>
      </c>
      <c r="AX228" s="14" t="s">
        <v>81</v>
      </c>
      <c r="AY228" s="210" t="s">
        <v>127</v>
      </c>
    </row>
    <row r="229" spans="1:65" s="2" customFormat="1" ht="24.2" customHeight="1">
      <c r="A229" s="36"/>
      <c r="B229" s="37"/>
      <c r="C229" s="175" t="s">
        <v>364</v>
      </c>
      <c r="D229" s="175" t="s">
        <v>130</v>
      </c>
      <c r="E229" s="176" t="s">
        <v>365</v>
      </c>
      <c r="F229" s="177" t="s">
        <v>366</v>
      </c>
      <c r="G229" s="178" t="s">
        <v>173</v>
      </c>
      <c r="H229" s="179">
        <v>391</v>
      </c>
      <c r="I229" s="180"/>
      <c r="J229" s="181">
        <f>ROUND(I229*H229,2)</f>
        <v>0</v>
      </c>
      <c r="K229" s="177" t="s">
        <v>174</v>
      </c>
      <c r="L229" s="41"/>
      <c r="M229" s="182" t="s">
        <v>19</v>
      </c>
      <c r="N229" s="183" t="s">
        <v>44</v>
      </c>
      <c r="O229" s="66"/>
      <c r="P229" s="184">
        <f>O229*H229</f>
        <v>0</v>
      </c>
      <c r="Q229" s="184">
        <v>0</v>
      </c>
      <c r="R229" s="184">
        <f>Q229*H229</f>
        <v>0</v>
      </c>
      <c r="S229" s="184">
        <v>0</v>
      </c>
      <c r="T229" s="185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186" t="s">
        <v>134</v>
      </c>
      <c r="AT229" s="186" t="s">
        <v>130</v>
      </c>
      <c r="AU229" s="186" t="s">
        <v>83</v>
      </c>
      <c r="AY229" s="19" t="s">
        <v>127</v>
      </c>
      <c r="BE229" s="187">
        <f>IF(N229="základní",J229,0)</f>
        <v>0</v>
      </c>
      <c r="BF229" s="187">
        <f>IF(N229="snížená",J229,0)</f>
        <v>0</v>
      </c>
      <c r="BG229" s="187">
        <f>IF(N229="zákl. přenesená",J229,0)</f>
        <v>0</v>
      </c>
      <c r="BH229" s="187">
        <f>IF(N229="sníž. přenesená",J229,0)</f>
        <v>0</v>
      </c>
      <c r="BI229" s="187">
        <f>IF(N229="nulová",J229,0)</f>
        <v>0</v>
      </c>
      <c r="BJ229" s="19" t="s">
        <v>81</v>
      </c>
      <c r="BK229" s="187">
        <f>ROUND(I229*H229,2)</f>
        <v>0</v>
      </c>
      <c r="BL229" s="19" t="s">
        <v>134</v>
      </c>
      <c r="BM229" s="186" t="s">
        <v>367</v>
      </c>
    </row>
    <row r="230" spans="1:65" s="13" customFormat="1">
      <c r="B230" s="188"/>
      <c r="C230" s="189"/>
      <c r="D230" s="190" t="s">
        <v>136</v>
      </c>
      <c r="E230" s="191" t="s">
        <v>19</v>
      </c>
      <c r="F230" s="192" t="s">
        <v>359</v>
      </c>
      <c r="G230" s="189"/>
      <c r="H230" s="193">
        <v>391</v>
      </c>
      <c r="I230" s="194"/>
      <c r="J230" s="189"/>
      <c r="K230" s="189"/>
      <c r="L230" s="195"/>
      <c r="M230" s="196"/>
      <c r="N230" s="197"/>
      <c r="O230" s="197"/>
      <c r="P230" s="197"/>
      <c r="Q230" s="197"/>
      <c r="R230" s="197"/>
      <c r="S230" s="197"/>
      <c r="T230" s="198"/>
      <c r="AT230" s="199" t="s">
        <v>136</v>
      </c>
      <c r="AU230" s="199" t="s">
        <v>83</v>
      </c>
      <c r="AV230" s="13" t="s">
        <v>83</v>
      </c>
      <c r="AW230" s="13" t="s">
        <v>35</v>
      </c>
      <c r="AX230" s="13" t="s">
        <v>73</v>
      </c>
      <c r="AY230" s="199" t="s">
        <v>127</v>
      </c>
    </row>
    <row r="231" spans="1:65" s="14" customFormat="1">
      <c r="B231" s="200"/>
      <c r="C231" s="201"/>
      <c r="D231" s="190" t="s">
        <v>136</v>
      </c>
      <c r="E231" s="202" t="s">
        <v>19</v>
      </c>
      <c r="F231" s="203" t="s">
        <v>138</v>
      </c>
      <c r="G231" s="201"/>
      <c r="H231" s="204">
        <v>391</v>
      </c>
      <c r="I231" s="205"/>
      <c r="J231" s="201"/>
      <c r="K231" s="201"/>
      <c r="L231" s="206"/>
      <c r="M231" s="207"/>
      <c r="N231" s="208"/>
      <c r="O231" s="208"/>
      <c r="P231" s="208"/>
      <c r="Q231" s="208"/>
      <c r="R231" s="208"/>
      <c r="S231" s="208"/>
      <c r="T231" s="209"/>
      <c r="AT231" s="210" t="s">
        <v>136</v>
      </c>
      <c r="AU231" s="210" t="s">
        <v>83</v>
      </c>
      <c r="AV231" s="14" t="s">
        <v>134</v>
      </c>
      <c r="AW231" s="14" t="s">
        <v>35</v>
      </c>
      <c r="AX231" s="14" t="s">
        <v>81</v>
      </c>
      <c r="AY231" s="210" t="s">
        <v>127</v>
      </c>
    </row>
    <row r="232" spans="1:65" s="2" customFormat="1" ht="24.2" customHeight="1">
      <c r="A232" s="36"/>
      <c r="B232" s="37"/>
      <c r="C232" s="175" t="s">
        <v>368</v>
      </c>
      <c r="D232" s="175" t="s">
        <v>130</v>
      </c>
      <c r="E232" s="176" t="s">
        <v>369</v>
      </c>
      <c r="F232" s="177" t="s">
        <v>370</v>
      </c>
      <c r="G232" s="178" t="s">
        <v>173</v>
      </c>
      <c r="H232" s="179">
        <v>43</v>
      </c>
      <c r="I232" s="180"/>
      <c r="J232" s="181">
        <f>ROUND(I232*H232,2)</f>
        <v>0</v>
      </c>
      <c r="K232" s="177" t="s">
        <v>174</v>
      </c>
      <c r="L232" s="41"/>
      <c r="M232" s="182" t="s">
        <v>19</v>
      </c>
      <c r="N232" s="183" t="s">
        <v>44</v>
      </c>
      <c r="O232" s="66"/>
      <c r="P232" s="184">
        <f>O232*H232</f>
        <v>0</v>
      </c>
      <c r="Q232" s="184">
        <v>0</v>
      </c>
      <c r="R232" s="184">
        <f>Q232*H232</f>
        <v>0</v>
      </c>
      <c r="S232" s="184">
        <v>0</v>
      </c>
      <c r="T232" s="185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186" t="s">
        <v>134</v>
      </c>
      <c r="AT232" s="186" t="s">
        <v>130</v>
      </c>
      <c r="AU232" s="186" t="s">
        <v>83</v>
      </c>
      <c r="AY232" s="19" t="s">
        <v>127</v>
      </c>
      <c r="BE232" s="187">
        <f>IF(N232="základní",J232,0)</f>
        <v>0</v>
      </c>
      <c r="BF232" s="187">
        <f>IF(N232="snížená",J232,0)</f>
        <v>0</v>
      </c>
      <c r="BG232" s="187">
        <f>IF(N232="zákl. přenesená",J232,0)</f>
        <v>0</v>
      </c>
      <c r="BH232" s="187">
        <f>IF(N232="sníž. přenesená",J232,0)</f>
        <v>0</v>
      </c>
      <c r="BI232" s="187">
        <f>IF(N232="nulová",J232,0)</f>
        <v>0</v>
      </c>
      <c r="BJ232" s="19" t="s">
        <v>81</v>
      </c>
      <c r="BK232" s="187">
        <f>ROUND(I232*H232,2)</f>
        <v>0</v>
      </c>
      <c r="BL232" s="19" t="s">
        <v>134</v>
      </c>
      <c r="BM232" s="186" t="s">
        <v>371</v>
      </c>
    </row>
    <row r="233" spans="1:65" s="13" customFormat="1">
      <c r="B233" s="188"/>
      <c r="C233" s="189"/>
      <c r="D233" s="190" t="s">
        <v>136</v>
      </c>
      <c r="E233" s="191" t="s">
        <v>19</v>
      </c>
      <c r="F233" s="192" t="s">
        <v>372</v>
      </c>
      <c r="G233" s="189"/>
      <c r="H233" s="193">
        <v>43</v>
      </c>
      <c r="I233" s="194"/>
      <c r="J233" s="189"/>
      <c r="K233" s="189"/>
      <c r="L233" s="195"/>
      <c r="M233" s="196"/>
      <c r="N233" s="197"/>
      <c r="O233" s="197"/>
      <c r="P233" s="197"/>
      <c r="Q233" s="197"/>
      <c r="R233" s="197"/>
      <c r="S233" s="197"/>
      <c r="T233" s="198"/>
      <c r="AT233" s="199" t="s">
        <v>136</v>
      </c>
      <c r="AU233" s="199" t="s">
        <v>83</v>
      </c>
      <c r="AV233" s="13" t="s">
        <v>83</v>
      </c>
      <c r="AW233" s="13" t="s">
        <v>35</v>
      </c>
      <c r="AX233" s="13" t="s">
        <v>73</v>
      </c>
      <c r="AY233" s="199" t="s">
        <v>127</v>
      </c>
    </row>
    <row r="234" spans="1:65" s="14" customFormat="1">
      <c r="B234" s="200"/>
      <c r="C234" s="201"/>
      <c r="D234" s="190" t="s">
        <v>136</v>
      </c>
      <c r="E234" s="202" t="s">
        <v>19</v>
      </c>
      <c r="F234" s="203" t="s">
        <v>138</v>
      </c>
      <c r="G234" s="201"/>
      <c r="H234" s="204">
        <v>43</v>
      </c>
      <c r="I234" s="205"/>
      <c r="J234" s="201"/>
      <c r="K234" s="201"/>
      <c r="L234" s="206"/>
      <c r="M234" s="207"/>
      <c r="N234" s="208"/>
      <c r="O234" s="208"/>
      <c r="P234" s="208"/>
      <c r="Q234" s="208"/>
      <c r="R234" s="208"/>
      <c r="S234" s="208"/>
      <c r="T234" s="209"/>
      <c r="AT234" s="210" t="s">
        <v>136</v>
      </c>
      <c r="AU234" s="210" t="s">
        <v>83</v>
      </c>
      <c r="AV234" s="14" t="s">
        <v>134</v>
      </c>
      <c r="AW234" s="14" t="s">
        <v>35</v>
      </c>
      <c r="AX234" s="14" t="s">
        <v>81</v>
      </c>
      <c r="AY234" s="210" t="s">
        <v>127</v>
      </c>
    </row>
    <row r="235" spans="1:65" s="2" customFormat="1" ht="14.45" customHeight="1">
      <c r="A235" s="36"/>
      <c r="B235" s="37"/>
      <c r="C235" s="175" t="s">
        <v>373</v>
      </c>
      <c r="D235" s="175" t="s">
        <v>130</v>
      </c>
      <c r="E235" s="176" t="s">
        <v>374</v>
      </c>
      <c r="F235" s="177" t="s">
        <v>375</v>
      </c>
      <c r="G235" s="178" t="s">
        <v>173</v>
      </c>
      <c r="H235" s="179">
        <v>391</v>
      </c>
      <c r="I235" s="180"/>
      <c r="J235" s="181">
        <f>ROUND(I235*H235,2)</f>
        <v>0</v>
      </c>
      <c r="K235" s="177" t="s">
        <v>174</v>
      </c>
      <c r="L235" s="41"/>
      <c r="M235" s="182" t="s">
        <v>19</v>
      </c>
      <c r="N235" s="183" t="s">
        <v>44</v>
      </c>
      <c r="O235" s="66"/>
      <c r="P235" s="184">
        <f>O235*H235</f>
        <v>0</v>
      </c>
      <c r="Q235" s="184">
        <v>0</v>
      </c>
      <c r="R235" s="184">
        <f>Q235*H235</f>
        <v>0</v>
      </c>
      <c r="S235" s="184">
        <v>0</v>
      </c>
      <c r="T235" s="185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86" t="s">
        <v>134</v>
      </c>
      <c r="AT235" s="186" t="s">
        <v>130</v>
      </c>
      <c r="AU235" s="186" t="s">
        <v>83</v>
      </c>
      <c r="AY235" s="19" t="s">
        <v>127</v>
      </c>
      <c r="BE235" s="187">
        <f>IF(N235="základní",J235,0)</f>
        <v>0</v>
      </c>
      <c r="BF235" s="187">
        <f>IF(N235="snížená",J235,0)</f>
        <v>0</v>
      </c>
      <c r="BG235" s="187">
        <f>IF(N235="zákl. přenesená",J235,0)</f>
        <v>0</v>
      </c>
      <c r="BH235" s="187">
        <f>IF(N235="sníž. přenesená",J235,0)</f>
        <v>0</v>
      </c>
      <c r="BI235" s="187">
        <f>IF(N235="nulová",J235,0)</f>
        <v>0</v>
      </c>
      <c r="BJ235" s="19" t="s">
        <v>81</v>
      </c>
      <c r="BK235" s="187">
        <f>ROUND(I235*H235,2)</f>
        <v>0</v>
      </c>
      <c r="BL235" s="19" t="s">
        <v>134</v>
      </c>
      <c r="BM235" s="186" t="s">
        <v>376</v>
      </c>
    </row>
    <row r="236" spans="1:65" s="13" customFormat="1">
      <c r="B236" s="188"/>
      <c r="C236" s="189"/>
      <c r="D236" s="190" t="s">
        <v>136</v>
      </c>
      <c r="E236" s="191" t="s">
        <v>19</v>
      </c>
      <c r="F236" s="192" t="s">
        <v>359</v>
      </c>
      <c r="G236" s="189"/>
      <c r="H236" s="193">
        <v>391</v>
      </c>
      <c r="I236" s="194"/>
      <c r="J236" s="189"/>
      <c r="K236" s="189"/>
      <c r="L236" s="195"/>
      <c r="M236" s="196"/>
      <c r="N236" s="197"/>
      <c r="O236" s="197"/>
      <c r="P236" s="197"/>
      <c r="Q236" s="197"/>
      <c r="R236" s="197"/>
      <c r="S236" s="197"/>
      <c r="T236" s="198"/>
      <c r="AT236" s="199" t="s">
        <v>136</v>
      </c>
      <c r="AU236" s="199" t="s">
        <v>83</v>
      </c>
      <c r="AV236" s="13" t="s">
        <v>83</v>
      </c>
      <c r="AW236" s="13" t="s">
        <v>35</v>
      </c>
      <c r="AX236" s="13" t="s">
        <v>73</v>
      </c>
      <c r="AY236" s="199" t="s">
        <v>127</v>
      </c>
    </row>
    <row r="237" spans="1:65" s="14" customFormat="1">
      <c r="B237" s="200"/>
      <c r="C237" s="201"/>
      <c r="D237" s="190" t="s">
        <v>136</v>
      </c>
      <c r="E237" s="202" t="s">
        <v>19</v>
      </c>
      <c r="F237" s="203" t="s">
        <v>138</v>
      </c>
      <c r="G237" s="201"/>
      <c r="H237" s="204">
        <v>391</v>
      </c>
      <c r="I237" s="205"/>
      <c r="J237" s="201"/>
      <c r="K237" s="201"/>
      <c r="L237" s="206"/>
      <c r="M237" s="207"/>
      <c r="N237" s="208"/>
      <c r="O237" s="208"/>
      <c r="P237" s="208"/>
      <c r="Q237" s="208"/>
      <c r="R237" s="208"/>
      <c r="S237" s="208"/>
      <c r="T237" s="209"/>
      <c r="AT237" s="210" t="s">
        <v>136</v>
      </c>
      <c r="AU237" s="210" t="s">
        <v>83</v>
      </c>
      <c r="AV237" s="14" t="s">
        <v>134</v>
      </c>
      <c r="AW237" s="14" t="s">
        <v>35</v>
      </c>
      <c r="AX237" s="14" t="s">
        <v>81</v>
      </c>
      <c r="AY237" s="210" t="s">
        <v>127</v>
      </c>
    </row>
    <row r="238" spans="1:65" s="2" customFormat="1" ht="14.45" customHeight="1">
      <c r="A238" s="36"/>
      <c r="B238" s="37"/>
      <c r="C238" s="175" t="s">
        <v>377</v>
      </c>
      <c r="D238" s="175" t="s">
        <v>130</v>
      </c>
      <c r="E238" s="176" t="s">
        <v>378</v>
      </c>
      <c r="F238" s="177" t="s">
        <v>379</v>
      </c>
      <c r="G238" s="178" t="s">
        <v>173</v>
      </c>
      <c r="H238" s="179">
        <v>391</v>
      </c>
      <c r="I238" s="180"/>
      <c r="J238" s="181">
        <f>ROUND(I238*H238,2)</f>
        <v>0</v>
      </c>
      <c r="K238" s="177" t="s">
        <v>174</v>
      </c>
      <c r="L238" s="41"/>
      <c r="M238" s="182" t="s">
        <v>19</v>
      </c>
      <c r="N238" s="183" t="s">
        <v>44</v>
      </c>
      <c r="O238" s="66"/>
      <c r="P238" s="184">
        <f>O238*H238</f>
        <v>0</v>
      </c>
      <c r="Q238" s="184">
        <v>0</v>
      </c>
      <c r="R238" s="184">
        <f>Q238*H238</f>
        <v>0</v>
      </c>
      <c r="S238" s="184">
        <v>0</v>
      </c>
      <c r="T238" s="185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186" t="s">
        <v>134</v>
      </c>
      <c r="AT238" s="186" t="s">
        <v>130</v>
      </c>
      <c r="AU238" s="186" t="s">
        <v>83</v>
      </c>
      <c r="AY238" s="19" t="s">
        <v>127</v>
      </c>
      <c r="BE238" s="187">
        <f>IF(N238="základní",J238,0)</f>
        <v>0</v>
      </c>
      <c r="BF238" s="187">
        <f>IF(N238="snížená",J238,0)</f>
        <v>0</v>
      </c>
      <c r="BG238" s="187">
        <f>IF(N238="zákl. přenesená",J238,0)</f>
        <v>0</v>
      </c>
      <c r="BH238" s="187">
        <f>IF(N238="sníž. přenesená",J238,0)</f>
        <v>0</v>
      </c>
      <c r="BI238" s="187">
        <f>IF(N238="nulová",J238,0)</f>
        <v>0</v>
      </c>
      <c r="BJ238" s="19" t="s">
        <v>81</v>
      </c>
      <c r="BK238" s="187">
        <f>ROUND(I238*H238,2)</f>
        <v>0</v>
      </c>
      <c r="BL238" s="19" t="s">
        <v>134</v>
      </c>
      <c r="BM238" s="186" t="s">
        <v>380</v>
      </c>
    </row>
    <row r="239" spans="1:65" s="13" customFormat="1">
      <c r="B239" s="188"/>
      <c r="C239" s="189"/>
      <c r="D239" s="190" t="s">
        <v>136</v>
      </c>
      <c r="E239" s="191" t="s">
        <v>19</v>
      </c>
      <c r="F239" s="192" t="s">
        <v>359</v>
      </c>
      <c r="G239" s="189"/>
      <c r="H239" s="193">
        <v>391</v>
      </c>
      <c r="I239" s="194"/>
      <c r="J239" s="189"/>
      <c r="K239" s="189"/>
      <c r="L239" s="195"/>
      <c r="M239" s="196"/>
      <c r="N239" s="197"/>
      <c r="O239" s="197"/>
      <c r="P239" s="197"/>
      <c r="Q239" s="197"/>
      <c r="R239" s="197"/>
      <c r="S239" s="197"/>
      <c r="T239" s="198"/>
      <c r="AT239" s="199" t="s">
        <v>136</v>
      </c>
      <c r="AU239" s="199" t="s">
        <v>83</v>
      </c>
      <c r="AV239" s="13" t="s">
        <v>83</v>
      </c>
      <c r="AW239" s="13" t="s">
        <v>35</v>
      </c>
      <c r="AX239" s="13" t="s">
        <v>73</v>
      </c>
      <c r="AY239" s="199" t="s">
        <v>127</v>
      </c>
    </row>
    <row r="240" spans="1:65" s="14" customFormat="1">
      <c r="B240" s="200"/>
      <c r="C240" s="201"/>
      <c r="D240" s="190" t="s">
        <v>136</v>
      </c>
      <c r="E240" s="202" t="s">
        <v>19</v>
      </c>
      <c r="F240" s="203" t="s">
        <v>138</v>
      </c>
      <c r="G240" s="201"/>
      <c r="H240" s="204">
        <v>391</v>
      </c>
      <c r="I240" s="205"/>
      <c r="J240" s="201"/>
      <c r="K240" s="201"/>
      <c r="L240" s="206"/>
      <c r="M240" s="207"/>
      <c r="N240" s="208"/>
      <c r="O240" s="208"/>
      <c r="P240" s="208"/>
      <c r="Q240" s="208"/>
      <c r="R240" s="208"/>
      <c r="S240" s="208"/>
      <c r="T240" s="209"/>
      <c r="AT240" s="210" t="s">
        <v>136</v>
      </c>
      <c r="AU240" s="210" t="s">
        <v>83</v>
      </c>
      <c r="AV240" s="14" t="s">
        <v>134</v>
      </c>
      <c r="AW240" s="14" t="s">
        <v>35</v>
      </c>
      <c r="AX240" s="14" t="s">
        <v>81</v>
      </c>
      <c r="AY240" s="210" t="s">
        <v>127</v>
      </c>
    </row>
    <row r="241" spans="1:65" s="2" customFormat="1" ht="24.2" customHeight="1">
      <c r="A241" s="36"/>
      <c r="B241" s="37"/>
      <c r="C241" s="175" t="s">
        <v>381</v>
      </c>
      <c r="D241" s="175" t="s">
        <v>130</v>
      </c>
      <c r="E241" s="176" t="s">
        <v>382</v>
      </c>
      <c r="F241" s="177" t="s">
        <v>383</v>
      </c>
      <c r="G241" s="178" t="s">
        <v>173</v>
      </c>
      <c r="H241" s="179">
        <v>391</v>
      </c>
      <c r="I241" s="180"/>
      <c r="J241" s="181">
        <f>ROUND(I241*H241,2)</f>
        <v>0</v>
      </c>
      <c r="K241" s="177" t="s">
        <v>19</v>
      </c>
      <c r="L241" s="41"/>
      <c r="M241" s="182" t="s">
        <v>19</v>
      </c>
      <c r="N241" s="183" t="s">
        <v>44</v>
      </c>
      <c r="O241" s="66"/>
      <c r="P241" s="184">
        <f>O241*H241</f>
        <v>0</v>
      </c>
      <c r="Q241" s="184">
        <v>0</v>
      </c>
      <c r="R241" s="184">
        <f>Q241*H241</f>
        <v>0</v>
      </c>
      <c r="S241" s="184">
        <v>0</v>
      </c>
      <c r="T241" s="185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86" t="s">
        <v>134</v>
      </c>
      <c r="AT241" s="186" t="s">
        <v>130</v>
      </c>
      <c r="AU241" s="186" t="s">
        <v>83</v>
      </c>
      <c r="AY241" s="19" t="s">
        <v>127</v>
      </c>
      <c r="BE241" s="187">
        <f>IF(N241="základní",J241,0)</f>
        <v>0</v>
      </c>
      <c r="BF241" s="187">
        <f>IF(N241="snížená",J241,0)</f>
        <v>0</v>
      </c>
      <c r="BG241" s="187">
        <f>IF(N241="zákl. přenesená",J241,0)</f>
        <v>0</v>
      </c>
      <c r="BH241" s="187">
        <f>IF(N241="sníž. přenesená",J241,0)</f>
        <v>0</v>
      </c>
      <c r="BI241" s="187">
        <f>IF(N241="nulová",J241,0)</f>
        <v>0</v>
      </c>
      <c r="BJ241" s="19" t="s">
        <v>81</v>
      </c>
      <c r="BK241" s="187">
        <f>ROUND(I241*H241,2)</f>
        <v>0</v>
      </c>
      <c r="BL241" s="19" t="s">
        <v>134</v>
      </c>
      <c r="BM241" s="186" t="s">
        <v>384</v>
      </c>
    </row>
    <row r="242" spans="1:65" s="13" customFormat="1">
      <c r="B242" s="188"/>
      <c r="C242" s="189"/>
      <c r="D242" s="190" t="s">
        <v>136</v>
      </c>
      <c r="E242" s="191" t="s">
        <v>19</v>
      </c>
      <c r="F242" s="192" t="s">
        <v>359</v>
      </c>
      <c r="G242" s="189"/>
      <c r="H242" s="193">
        <v>391</v>
      </c>
      <c r="I242" s="194"/>
      <c r="J242" s="189"/>
      <c r="K242" s="189"/>
      <c r="L242" s="195"/>
      <c r="M242" s="196"/>
      <c r="N242" s="197"/>
      <c r="O242" s="197"/>
      <c r="P242" s="197"/>
      <c r="Q242" s="197"/>
      <c r="R242" s="197"/>
      <c r="S242" s="197"/>
      <c r="T242" s="198"/>
      <c r="AT242" s="199" t="s">
        <v>136</v>
      </c>
      <c r="AU242" s="199" t="s">
        <v>83</v>
      </c>
      <c r="AV242" s="13" t="s">
        <v>83</v>
      </c>
      <c r="AW242" s="13" t="s">
        <v>35</v>
      </c>
      <c r="AX242" s="13" t="s">
        <v>73</v>
      </c>
      <c r="AY242" s="199" t="s">
        <v>127</v>
      </c>
    </row>
    <row r="243" spans="1:65" s="14" customFormat="1">
      <c r="B243" s="200"/>
      <c r="C243" s="201"/>
      <c r="D243" s="190" t="s">
        <v>136</v>
      </c>
      <c r="E243" s="202" t="s">
        <v>19</v>
      </c>
      <c r="F243" s="203" t="s">
        <v>138</v>
      </c>
      <c r="G243" s="201"/>
      <c r="H243" s="204">
        <v>391</v>
      </c>
      <c r="I243" s="205"/>
      <c r="J243" s="201"/>
      <c r="K243" s="201"/>
      <c r="L243" s="206"/>
      <c r="M243" s="207"/>
      <c r="N243" s="208"/>
      <c r="O243" s="208"/>
      <c r="P243" s="208"/>
      <c r="Q243" s="208"/>
      <c r="R243" s="208"/>
      <c r="S243" s="208"/>
      <c r="T243" s="209"/>
      <c r="AT243" s="210" t="s">
        <v>136</v>
      </c>
      <c r="AU243" s="210" t="s">
        <v>83</v>
      </c>
      <c r="AV243" s="14" t="s">
        <v>134</v>
      </c>
      <c r="AW243" s="14" t="s">
        <v>35</v>
      </c>
      <c r="AX243" s="14" t="s">
        <v>81</v>
      </c>
      <c r="AY243" s="210" t="s">
        <v>127</v>
      </c>
    </row>
    <row r="244" spans="1:65" s="2" customFormat="1" ht="24.2" customHeight="1">
      <c r="A244" s="36"/>
      <c r="B244" s="37"/>
      <c r="C244" s="175" t="s">
        <v>385</v>
      </c>
      <c r="D244" s="175" t="s">
        <v>130</v>
      </c>
      <c r="E244" s="176" t="s">
        <v>386</v>
      </c>
      <c r="F244" s="177" t="s">
        <v>387</v>
      </c>
      <c r="G244" s="178" t="s">
        <v>173</v>
      </c>
      <c r="H244" s="179">
        <v>391</v>
      </c>
      <c r="I244" s="180"/>
      <c r="J244" s="181">
        <f>ROUND(I244*H244,2)</f>
        <v>0</v>
      </c>
      <c r="K244" s="177" t="s">
        <v>19</v>
      </c>
      <c r="L244" s="41"/>
      <c r="M244" s="182" t="s">
        <v>19</v>
      </c>
      <c r="N244" s="183" t="s">
        <v>44</v>
      </c>
      <c r="O244" s="66"/>
      <c r="P244" s="184">
        <f>O244*H244</f>
        <v>0</v>
      </c>
      <c r="Q244" s="184">
        <v>0</v>
      </c>
      <c r="R244" s="184">
        <f>Q244*H244</f>
        <v>0</v>
      </c>
      <c r="S244" s="184">
        <v>0</v>
      </c>
      <c r="T244" s="185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186" t="s">
        <v>134</v>
      </c>
      <c r="AT244" s="186" t="s">
        <v>130</v>
      </c>
      <c r="AU244" s="186" t="s">
        <v>83</v>
      </c>
      <c r="AY244" s="19" t="s">
        <v>127</v>
      </c>
      <c r="BE244" s="187">
        <f>IF(N244="základní",J244,0)</f>
        <v>0</v>
      </c>
      <c r="BF244" s="187">
        <f>IF(N244="snížená",J244,0)</f>
        <v>0</v>
      </c>
      <c r="BG244" s="187">
        <f>IF(N244="zákl. přenesená",J244,0)</f>
        <v>0</v>
      </c>
      <c r="BH244" s="187">
        <f>IF(N244="sníž. přenesená",J244,0)</f>
        <v>0</v>
      </c>
      <c r="BI244" s="187">
        <f>IF(N244="nulová",J244,0)</f>
        <v>0</v>
      </c>
      <c r="BJ244" s="19" t="s">
        <v>81</v>
      </c>
      <c r="BK244" s="187">
        <f>ROUND(I244*H244,2)</f>
        <v>0</v>
      </c>
      <c r="BL244" s="19" t="s">
        <v>134</v>
      </c>
      <c r="BM244" s="186" t="s">
        <v>388</v>
      </c>
    </row>
    <row r="245" spans="1:65" s="13" customFormat="1">
      <c r="B245" s="188"/>
      <c r="C245" s="189"/>
      <c r="D245" s="190" t="s">
        <v>136</v>
      </c>
      <c r="E245" s="191" t="s">
        <v>19</v>
      </c>
      <c r="F245" s="192" t="s">
        <v>359</v>
      </c>
      <c r="G245" s="189"/>
      <c r="H245" s="193">
        <v>391</v>
      </c>
      <c r="I245" s="194"/>
      <c r="J245" s="189"/>
      <c r="K245" s="189"/>
      <c r="L245" s="195"/>
      <c r="M245" s="196"/>
      <c r="N245" s="197"/>
      <c r="O245" s="197"/>
      <c r="P245" s="197"/>
      <c r="Q245" s="197"/>
      <c r="R245" s="197"/>
      <c r="S245" s="197"/>
      <c r="T245" s="198"/>
      <c r="AT245" s="199" t="s">
        <v>136</v>
      </c>
      <c r="AU245" s="199" t="s">
        <v>83</v>
      </c>
      <c r="AV245" s="13" t="s">
        <v>83</v>
      </c>
      <c r="AW245" s="13" t="s">
        <v>35</v>
      </c>
      <c r="AX245" s="13" t="s">
        <v>73</v>
      </c>
      <c r="AY245" s="199" t="s">
        <v>127</v>
      </c>
    </row>
    <row r="246" spans="1:65" s="14" customFormat="1">
      <c r="B246" s="200"/>
      <c r="C246" s="201"/>
      <c r="D246" s="190" t="s">
        <v>136</v>
      </c>
      <c r="E246" s="202" t="s">
        <v>19</v>
      </c>
      <c r="F246" s="203" t="s">
        <v>138</v>
      </c>
      <c r="G246" s="201"/>
      <c r="H246" s="204">
        <v>391</v>
      </c>
      <c r="I246" s="205"/>
      <c r="J246" s="201"/>
      <c r="K246" s="201"/>
      <c r="L246" s="206"/>
      <c r="M246" s="207"/>
      <c r="N246" s="208"/>
      <c r="O246" s="208"/>
      <c r="P246" s="208"/>
      <c r="Q246" s="208"/>
      <c r="R246" s="208"/>
      <c r="S246" s="208"/>
      <c r="T246" s="209"/>
      <c r="AT246" s="210" t="s">
        <v>136</v>
      </c>
      <c r="AU246" s="210" t="s">
        <v>83</v>
      </c>
      <c r="AV246" s="14" t="s">
        <v>134</v>
      </c>
      <c r="AW246" s="14" t="s">
        <v>35</v>
      </c>
      <c r="AX246" s="14" t="s">
        <v>81</v>
      </c>
      <c r="AY246" s="210" t="s">
        <v>127</v>
      </c>
    </row>
    <row r="247" spans="1:65" s="2" customFormat="1" ht="24.2" customHeight="1">
      <c r="A247" s="36"/>
      <c r="B247" s="37"/>
      <c r="C247" s="175" t="s">
        <v>389</v>
      </c>
      <c r="D247" s="175" t="s">
        <v>130</v>
      </c>
      <c r="E247" s="176" t="s">
        <v>390</v>
      </c>
      <c r="F247" s="177" t="s">
        <v>391</v>
      </c>
      <c r="G247" s="178" t="s">
        <v>173</v>
      </c>
      <c r="H247" s="179">
        <v>16</v>
      </c>
      <c r="I247" s="180"/>
      <c r="J247" s="181">
        <f>ROUND(I247*H247,2)</f>
        <v>0</v>
      </c>
      <c r="K247" s="177" t="s">
        <v>174</v>
      </c>
      <c r="L247" s="41"/>
      <c r="M247" s="182" t="s">
        <v>19</v>
      </c>
      <c r="N247" s="183" t="s">
        <v>44</v>
      </c>
      <c r="O247" s="66"/>
      <c r="P247" s="184">
        <f>O247*H247</f>
        <v>0</v>
      </c>
      <c r="Q247" s="184">
        <v>0.25080999999999998</v>
      </c>
      <c r="R247" s="184">
        <f>Q247*H247</f>
        <v>4.0129599999999996</v>
      </c>
      <c r="S247" s="184">
        <v>0</v>
      </c>
      <c r="T247" s="185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86" t="s">
        <v>134</v>
      </c>
      <c r="AT247" s="186" t="s">
        <v>130</v>
      </c>
      <c r="AU247" s="186" t="s">
        <v>83</v>
      </c>
      <c r="AY247" s="19" t="s">
        <v>127</v>
      </c>
      <c r="BE247" s="187">
        <f>IF(N247="základní",J247,0)</f>
        <v>0</v>
      </c>
      <c r="BF247" s="187">
        <f>IF(N247="snížená",J247,0)</f>
        <v>0</v>
      </c>
      <c r="BG247" s="187">
        <f>IF(N247="zákl. přenesená",J247,0)</f>
        <v>0</v>
      </c>
      <c r="BH247" s="187">
        <f>IF(N247="sníž. přenesená",J247,0)</f>
        <v>0</v>
      </c>
      <c r="BI247" s="187">
        <f>IF(N247="nulová",J247,0)</f>
        <v>0</v>
      </c>
      <c r="BJ247" s="19" t="s">
        <v>81</v>
      </c>
      <c r="BK247" s="187">
        <f>ROUND(I247*H247,2)</f>
        <v>0</v>
      </c>
      <c r="BL247" s="19" t="s">
        <v>134</v>
      </c>
      <c r="BM247" s="186" t="s">
        <v>392</v>
      </c>
    </row>
    <row r="248" spans="1:65" s="13" customFormat="1">
      <c r="B248" s="188"/>
      <c r="C248" s="189"/>
      <c r="D248" s="190" t="s">
        <v>136</v>
      </c>
      <c r="E248" s="191" t="s">
        <v>19</v>
      </c>
      <c r="F248" s="192" t="s">
        <v>349</v>
      </c>
      <c r="G248" s="189"/>
      <c r="H248" s="193">
        <v>16</v>
      </c>
      <c r="I248" s="194"/>
      <c r="J248" s="189"/>
      <c r="K248" s="189"/>
      <c r="L248" s="195"/>
      <c r="M248" s="196"/>
      <c r="N248" s="197"/>
      <c r="O248" s="197"/>
      <c r="P248" s="197"/>
      <c r="Q248" s="197"/>
      <c r="R248" s="197"/>
      <c r="S248" s="197"/>
      <c r="T248" s="198"/>
      <c r="AT248" s="199" t="s">
        <v>136</v>
      </c>
      <c r="AU248" s="199" t="s">
        <v>83</v>
      </c>
      <c r="AV248" s="13" t="s">
        <v>83</v>
      </c>
      <c r="AW248" s="13" t="s">
        <v>35</v>
      </c>
      <c r="AX248" s="13" t="s">
        <v>73</v>
      </c>
      <c r="AY248" s="199" t="s">
        <v>127</v>
      </c>
    </row>
    <row r="249" spans="1:65" s="14" customFormat="1">
      <c r="B249" s="200"/>
      <c r="C249" s="201"/>
      <c r="D249" s="190" t="s">
        <v>136</v>
      </c>
      <c r="E249" s="202" t="s">
        <v>19</v>
      </c>
      <c r="F249" s="203" t="s">
        <v>138</v>
      </c>
      <c r="G249" s="201"/>
      <c r="H249" s="204">
        <v>16</v>
      </c>
      <c r="I249" s="205"/>
      <c r="J249" s="201"/>
      <c r="K249" s="201"/>
      <c r="L249" s="206"/>
      <c r="M249" s="207"/>
      <c r="N249" s="208"/>
      <c r="O249" s="208"/>
      <c r="P249" s="208"/>
      <c r="Q249" s="208"/>
      <c r="R249" s="208"/>
      <c r="S249" s="208"/>
      <c r="T249" s="209"/>
      <c r="AT249" s="210" t="s">
        <v>136</v>
      </c>
      <c r="AU249" s="210" t="s">
        <v>83</v>
      </c>
      <c r="AV249" s="14" t="s">
        <v>134</v>
      </c>
      <c r="AW249" s="14" t="s">
        <v>35</v>
      </c>
      <c r="AX249" s="14" t="s">
        <v>81</v>
      </c>
      <c r="AY249" s="210" t="s">
        <v>127</v>
      </c>
    </row>
    <row r="250" spans="1:65" s="2" customFormat="1" ht="14.45" customHeight="1">
      <c r="A250" s="36"/>
      <c r="B250" s="37"/>
      <c r="C250" s="224" t="s">
        <v>393</v>
      </c>
      <c r="D250" s="224" t="s">
        <v>258</v>
      </c>
      <c r="E250" s="225" t="s">
        <v>394</v>
      </c>
      <c r="F250" s="226" t="s">
        <v>395</v>
      </c>
      <c r="G250" s="227" t="s">
        <v>173</v>
      </c>
      <c r="H250" s="228">
        <v>16.48</v>
      </c>
      <c r="I250" s="229"/>
      <c r="J250" s="230">
        <f>ROUND(I250*H250,2)</f>
        <v>0</v>
      </c>
      <c r="K250" s="226" t="s">
        <v>19</v>
      </c>
      <c r="L250" s="231"/>
      <c r="M250" s="232" t="s">
        <v>19</v>
      </c>
      <c r="N250" s="233" t="s">
        <v>44</v>
      </c>
      <c r="O250" s="66"/>
      <c r="P250" s="184">
        <f>O250*H250</f>
        <v>0</v>
      </c>
      <c r="Q250" s="184">
        <v>0.11799999999999999</v>
      </c>
      <c r="R250" s="184">
        <f>Q250*H250</f>
        <v>1.9446399999999999</v>
      </c>
      <c r="S250" s="184">
        <v>0</v>
      </c>
      <c r="T250" s="185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186" t="s">
        <v>211</v>
      </c>
      <c r="AT250" s="186" t="s">
        <v>258</v>
      </c>
      <c r="AU250" s="186" t="s">
        <v>83</v>
      </c>
      <c r="AY250" s="19" t="s">
        <v>127</v>
      </c>
      <c r="BE250" s="187">
        <f>IF(N250="základní",J250,0)</f>
        <v>0</v>
      </c>
      <c r="BF250" s="187">
        <f>IF(N250="snížená",J250,0)</f>
        <v>0</v>
      </c>
      <c r="BG250" s="187">
        <f>IF(N250="zákl. přenesená",J250,0)</f>
        <v>0</v>
      </c>
      <c r="BH250" s="187">
        <f>IF(N250="sníž. přenesená",J250,0)</f>
        <v>0</v>
      </c>
      <c r="BI250" s="187">
        <f>IF(N250="nulová",J250,0)</f>
        <v>0</v>
      </c>
      <c r="BJ250" s="19" t="s">
        <v>81</v>
      </c>
      <c r="BK250" s="187">
        <f>ROUND(I250*H250,2)</f>
        <v>0</v>
      </c>
      <c r="BL250" s="19" t="s">
        <v>134</v>
      </c>
      <c r="BM250" s="186" t="s">
        <v>396</v>
      </c>
    </row>
    <row r="251" spans="1:65" s="13" customFormat="1">
      <c r="B251" s="188"/>
      <c r="C251" s="189"/>
      <c r="D251" s="190" t="s">
        <v>136</v>
      </c>
      <c r="E251" s="191" t="s">
        <v>19</v>
      </c>
      <c r="F251" s="192" t="s">
        <v>397</v>
      </c>
      <c r="G251" s="189"/>
      <c r="H251" s="193">
        <v>16.48</v>
      </c>
      <c r="I251" s="194"/>
      <c r="J251" s="189"/>
      <c r="K251" s="189"/>
      <c r="L251" s="195"/>
      <c r="M251" s="196"/>
      <c r="N251" s="197"/>
      <c r="O251" s="197"/>
      <c r="P251" s="197"/>
      <c r="Q251" s="197"/>
      <c r="R251" s="197"/>
      <c r="S251" s="197"/>
      <c r="T251" s="198"/>
      <c r="AT251" s="199" t="s">
        <v>136</v>
      </c>
      <c r="AU251" s="199" t="s">
        <v>83</v>
      </c>
      <c r="AV251" s="13" t="s">
        <v>83</v>
      </c>
      <c r="AW251" s="13" t="s">
        <v>35</v>
      </c>
      <c r="AX251" s="13" t="s">
        <v>73</v>
      </c>
      <c r="AY251" s="199" t="s">
        <v>127</v>
      </c>
    </row>
    <row r="252" spans="1:65" s="14" customFormat="1">
      <c r="B252" s="200"/>
      <c r="C252" s="201"/>
      <c r="D252" s="190" t="s">
        <v>136</v>
      </c>
      <c r="E252" s="202" t="s">
        <v>19</v>
      </c>
      <c r="F252" s="203" t="s">
        <v>138</v>
      </c>
      <c r="G252" s="201"/>
      <c r="H252" s="204">
        <v>16.48</v>
      </c>
      <c r="I252" s="205"/>
      <c r="J252" s="201"/>
      <c r="K252" s="201"/>
      <c r="L252" s="206"/>
      <c r="M252" s="207"/>
      <c r="N252" s="208"/>
      <c r="O252" s="208"/>
      <c r="P252" s="208"/>
      <c r="Q252" s="208"/>
      <c r="R252" s="208"/>
      <c r="S252" s="208"/>
      <c r="T252" s="209"/>
      <c r="AT252" s="210" t="s">
        <v>136</v>
      </c>
      <c r="AU252" s="210" t="s">
        <v>83</v>
      </c>
      <c r="AV252" s="14" t="s">
        <v>134</v>
      </c>
      <c r="AW252" s="14" t="s">
        <v>35</v>
      </c>
      <c r="AX252" s="14" t="s">
        <v>81</v>
      </c>
      <c r="AY252" s="210" t="s">
        <v>127</v>
      </c>
    </row>
    <row r="253" spans="1:65" s="2" customFormat="1" ht="37.9" customHeight="1">
      <c r="A253" s="36"/>
      <c r="B253" s="37"/>
      <c r="C253" s="175" t="s">
        <v>398</v>
      </c>
      <c r="D253" s="175" t="s">
        <v>130</v>
      </c>
      <c r="E253" s="176" t="s">
        <v>399</v>
      </c>
      <c r="F253" s="177" t="s">
        <v>400</v>
      </c>
      <c r="G253" s="178" t="s">
        <v>173</v>
      </c>
      <c r="H253" s="179">
        <v>502</v>
      </c>
      <c r="I253" s="180"/>
      <c r="J253" s="181">
        <f>ROUND(I253*H253,2)</f>
        <v>0</v>
      </c>
      <c r="K253" s="177" t="s">
        <v>174</v>
      </c>
      <c r="L253" s="41"/>
      <c r="M253" s="182" t="s">
        <v>19</v>
      </c>
      <c r="N253" s="183" t="s">
        <v>44</v>
      </c>
      <c r="O253" s="66"/>
      <c r="P253" s="184">
        <f>O253*H253</f>
        <v>0</v>
      </c>
      <c r="Q253" s="184">
        <v>8.4250000000000005E-2</v>
      </c>
      <c r="R253" s="184">
        <f>Q253*H253</f>
        <v>42.293500000000002</v>
      </c>
      <c r="S253" s="184">
        <v>0</v>
      </c>
      <c r="T253" s="185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86" t="s">
        <v>134</v>
      </c>
      <c r="AT253" s="186" t="s">
        <v>130</v>
      </c>
      <c r="AU253" s="186" t="s">
        <v>83</v>
      </c>
      <c r="AY253" s="19" t="s">
        <v>127</v>
      </c>
      <c r="BE253" s="187">
        <f>IF(N253="základní",J253,0)</f>
        <v>0</v>
      </c>
      <c r="BF253" s="187">
        <f>IF(N253="snížená",J253,0)</f>
        <v>0</v>
      </c>
      <c r="BG253" s="187">
        <f>IF(N253="zákl. přenesená",J253,0)</f>
        <v>0</v>
      </c>
      <c r="BH253" s="187">
        <f>IF(N253="sníž. přenesená",J253,0)</f>
        <v>0</v>
      </c>
      <c r="BI253" s="187">
        <f>IF(N253="nulová",J253,0)</f>
        <v>0</v>
      </c>
      <c r="BJ253" s="19" t="s">
        <v>81</v>
      </c>
      <c r="BK253" s="187">
        <f>ROUND(I253*H253,2)</f>
        <v>0</v>
      </c>
      <c r="BL253" s="19" t="s">
        <v>134</v>
      </c>
      <c r="BM253" s="186" t="s">
        <v>401</v>
      </c>
    </row>
    <row r="254" spans="1:65" s="13" customFormat="1">
      <c r="B254" s="188"/>
      <c r="C254" s="189"/>
      <c r="D254" s="190" t="s">
        <v>136</v>
      </c>
      <c r="E254" s="191" t="s">
        <v>19</v>
      </c>
      <c r="F254" s="192" t="s">
        <v>402</v>
      </c>
      <c r="G254" s="189"/>
      <c r="H254" s="193">
        <v>502</v>
      </c>
      <c r="I254" s="194"/>
      <c r="J254" s="189"/>
      <c r="K254" s="189"/>
      <c r="L254" s="195"/>
      <c r="M254" s="196"/>
      <c r="N254" s="197"/>
      <c r="O254" s="197"/>
      <c r="P254" s="197"/>
      <c r="Q254" s="197"/>
      <c r="R254" s="197"/>
      <c r="S254" s="197"/>
      <c r="T254" s="198"/>
      <c r="AT254" s="199" t="s">
        <v>136</v>
      </c>
      <c r="AU254" s="199" t="s">
        <v>83</v>
      </c>
      <c r="AV254" s="13" t="s">
        <v>83</v>
      </c>
      <c r="AW254" s="13" t="s">
        <v>35</v>
      </c>
      <c r="AX254" s="13" t="s">
        <v>73</v>
      </c>
      <c r="AY254" s="199" t="s">
        <v>127</v>
      </c>
    </row>
    <row r="255" spans="1:65" s="14" customFormat="1">
      <c r="B255" s="200"/>
      <c r="C255" s="201"/>
      <c r="D255" s="190" t="s">
        <v>136</v>
      </c>
      <c r="E255" s="202" t="s">
        <v>19</v>
      </c>
      <c r="F255" s="203" t="s">
        <v>138</v>
      </c>
      <c r="G255" s="201"/>
      <c r="H255" s="204">
        <v>502</v>
      </c>
      <c r="I255" s="205"/>
      <c r="J255" s="201"/>
      <c r="K255" s="201"/>
      <c r="L255" s="206"/>
      <c r="M255" s="207"/>
      <c r="N255" s="208"/>
      <c r="O255" s="208"/>
      <c r="P255" s="208"/>
      <c r="Q255" s="208"/>
      <c r="R255" s="208"/>
      <c r="S255" s="208"/>
      <c r="T255" s="209"/>
      <c r="AT255" s="210" t="s">
        <v>136</v>
      </c>
      <c r="AU255" s="210" t="s">
        <v>83</v>
      </c>
      <c r="AV255" s="14" t="s">
        <v>134</v>
      </c>
      <c r="AW255" s="14" t="s">
        <v>35</v>
      </c>
      <c r="AX255" s="14" t="s">
        <v>81</v>
      </c>
      <c r="AY255" s="210" t="s">
        <v>127</v>
      </c>
    </row>
    <row r="256" spans="1:65" s="2" customFormat="1" ht="14.45" customHeight="1">
      <c r="A256" s="36"/>
      <c r="B256" s="37"/>
      <c r="C256" s="224" t="s">
        <v>403</v>
      </c>
      <c r="D256" s="224" t="s">
        <v>258</v>
      </c>
      <c r="E256" s="225" t="s">
        <v>404</v>
      </c>
      <c r="F256" s="226" t="s">
        <v>405</v>
      </c>
      <c r="G256" s="227" t="s">
        <v>173</v>
      </c>
      <c r="H256" s="228">
        <v>482.46</v>
      </c>
      <c r="I256" s="229"/>
      <c r="J256" s="230">
        <f>ROUND(I256*H256,2)</f>
        <v>0</v>
      </c>
      <c r="K256" s="226" t="s">
        <v>174</v>
      </c>
      <c r="L256" s="231"/>
      <c r="M256" s="232" t="s">
        <v>19</v>
      </c>
      <c r="N256" s="233" t="s">
        <v>44</v>
      </c>
      <c r="O256" s="66"/>
      <c r="P256" s="184">
        <f>O256*H256</f>
        <v>0</v>
      </c>
      <c r="Q256" s="184">
        <v>0.13100000000000001</v>
      </c>
      <c r="R256" s="184">
        <f>Q256*H256</f>
        <v>63.202260000000003</v>
      </c>
      <c r="S256" s="184">
        <v>0</v>
      </c>
      <c r="T256" s="185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86" t="s">
        <v>211</v>
      </c>
      <c r="AT256" s="186" t="s">
        <v>258</v>
      </c>
      <c r="AU256" s="186" t="s">
        <v>83</v>
      </c>
      <c r="AY256" s="19" t="s">
        <v>127</v>
      </c>
      <c r="BE256" s="187">
        <f>IF(N256="základní",J256,0)</f>
        <v>0</v>
      </c>
      <c r="BF256" s="187">
        <f>IF(N256="snížená",J256,0)</f>
        <v>0</v>
      </c>
      <c r="BG256" s="187">
        <f>IF(N256="zákl. přenesená",J256,0)</f>
        <v>0</v>
      </c>
      <c r="BH256" s="187">
        <f>IF(N256="sníž. přenesená",J256,0)</f>
        <v>0</v>
      </c>
      <c r="BI256" s="187">
        <f>IF(N256="nulová",J256,0)</f>
        <v>0</v>
      </c>
      <c r="BJ256" s="19" t="s">
        <v>81</v>
      </c>
      <c r="BK256" s="187">
        <f>ROUND(I256*H256,2)</f>
        <v>0</v>
      </c>
      <c r="BL256" s="19" t="s">
        <v>134</v>
      </c>
      <c r="BM256" s="186" t="s">
        <v>406</v>
      </c>
    </row>
    <row r="257" spans="1:65" s="13" customFormat="1">
      <c r="B257" s="188"/>
      <c r="C257" s="189"/>
      <c r="D257" s="190" t="s">
        <v>136</v>
      </c>
      <c r="E257" s="191" t="s">
        <v>19</v>
      </c>
      <c r="F257" s="192" t="s">
        <v>407</v>
      </c>
      <c r="G257" s="189"/>
      <c r="H257" s="193">
        <v>482.46</v>
      </c>
      <c r="I257" s="194"/>
      <c r="J257" s="189"/>
      <c r="K257" s="189"/>
      <c r="L257" s="195"/>
      <c r="M257" s="196"/>
      <c r="N257" s="197"/>
      <c r="O257" s="197"/>
      <c r="P257" s="197"/>
      <c r="Q257" s="197"/>
      <c r="R257" s="197"/>
      <c r="S257" s="197"/>
      <c r="T257" s="198"/>
      <c r="AT257" s="199" t="s">
        <v>136</v>
      </c>
      <c r="AU257" s="199" t="s">
        <v>83</v>
      </c>
      <c r="AV257" s="13" t="s">
        <v>83</v>
      </c>
      <c r="AW257" s="13" t="s">
        <v>35</v>
      </c>
      <c r="AX257" s="13" t="s">
        <v>73</v>
      </c>
      <c r="AY257" s="199" t="s">
        <v>127</v>
      </c>
    </row>
    <row r="258" spans="1:65" s="14" customFormat="1">
      <c r="B258" s="200"/>
      <c r="C258" s="201"/>
      <c r="D258" s="190" t="s">
        <v>136</v>
      </c>
      <c r="E258" s="202" t="s">
        <v>19</v>
      </c>
      <c r="F258" s="203" t="s">
        <v>138</v>
      </c>
      <c r="G258" s="201"/>
      <c r="H258" s="204">
        <v>482.46</v>
      </c>
      <c r="I258" s="205"/>
      <c r="J258" s="201"/>
      <c r="K258" s="201"/>
      <c r="L258" s="206"/>
      <c r="M258" s="207"/>
      <c r="N258" s="208"/>
      <c r="O258" s="208"/>
      <c r="P258" s="208"/>
      <c r="Q258" s="208"/>
      <c r="R258" s="208"/>
      <c r="S258" s="208"/>
      <c r="T258" s="209"/>
      <c r="AT258" s="210" t="s">
        <v>136</v>
      </c>
      <c r="AU258" s="210" t="s">
        <v>83</v>
      </c>
      <c r="AV258" s="14" t="s">
        <v>134</v>
      </c>
      <c r="AW258" s="14" t="s">
        <v>35</v>
      </c>
      <c r="AX258" s="14" t="s">
        <v>81</v>
      </c>
      <c r="AY258" s="210" t="s">
        <v>127</v>
      </c>
    </row>
    <row r="259" spans="1:65" s="2" customFormat="1" ht="14.45" customHeight="1">
      <c r="A259" s="36"/>
      <c r="B259" s="37"/>
      <c r="C259" s="224" t="s">
        <v>408</v>
      </c>
      <c r="D259" s="224" t="s">
        <v>258</v>
      </c>
      <c r="E259" s="225" t="s">
        <v>409</v>
      </c>
      <c r="F259" s="226" t="s">
        <v>410</v>
      </c>
      <c r="G259" s="227" t="s">
        <v>173</v>
      </c>
      <c r="H259" s="228">
        <v>29.58</v>
      </c>
      <c r="I259" s="229"/>
      <c r="J259" s="230">
        <f>ROUND(I259*H259,2)</f>
        <v>0</v>
      </c>
      <c r="K259" s="226" t="s">
        <v>174</v>
      </c>
      <c r="L259" s="231"/>
      <c r="M259" s="232" t="s">
        <v>19</v>
      </c>
      <c r="N259" s="233" t="s">
        <v>44</v>
      </c>
      <c r="O259" s="66"/>
      <c r="P259" s="184">
        <f>O259*H259</f>
        <v>0</v>
      </c>
      <c r="Q259" s="184">
        <v>0.13100000000000001</v>
      </c>
      <c r="R259" s="184">
        <f>Q259*H259</f>
        <v>3.8749799999999999</v>
      </c>
      <c r="S259" s="184">
        <v>0</v>
      </c>
      <c r="T259" s="185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186" t="s">
        <v>211</v>
      </c>
      <c r="AT259" s="186" t="s">
        <v>258</v>
      </c>
      <c r="AU259" s="186" t="s">
        <v>83</v>
      </c>
      <c r="AY259" s="19" t="s">
        <v>127</v>
      </c>
      <c r="BE259" s="187">
        <f>IF(N259="základní",J259,0)</f>
        <v>0</v>
      </c>
      <c r="BF259" s="187">
        <f>IF(N259="snížená",J259,0)</f>
        <v>0</v>
      </c>
      <c r="BG259" s="187">
        <f>IF(N259="zákl. přenesená",J259,0)</f>
        <v>0</v>
      </c>
      <c r="BH259" s="187">
        <f>IF(N259="sníž. přenesená",J259,0)</f>
        <v>0</v>
      </c>
      <c r="BI259" s="187">
        <f>IF(N259="nulová",J259,0)</f>
        <v>0</v>
      </c>
      <c r="BJ259" s="19" t="s">
        <v>81</v>
      </c>
      <c r="BK259" s="187">
        <f>ROUND(I259*H259,2)</f>
        <v>0</v>
      </c>
      <c r="BL259" s="19" t="s">
        <v>134</v>
      </c>
      <c r="BM259" s="186" t="s">
        <v>411</v>
      </c>
    </row>
    <row r="260" spans="1:65" s="13" customFormat="1">
      <c r="B260" s="188"/>
      <c r="C260" s="189"/>
      <c r="D260" s="190" t="s">
        <v>136</v>
      </c>
      <c r="E260" s="191" t="s">
        <v>19</v>
      </c>
      <c r="F260" s="192" t="s">
        <v>412</v>
      </c>
      <c r="G260" s="189"/>
      <c r="H260" s="193">
        <v>29.58</v>
      </c>
      <c r="I260" s="194"/>
      <c r="J260" s="189"/>
      <c r="K260" s="189"/>
      <c r="L260" s="195"/>
      <c r="M260" s="196"/>
      <c r="N260" s="197"/>
      <c r="O260" s="197"/>
      <c r="P260" s="197"/>
      <c r="Q260" s="197"/>
      <c r="R260" s="197"/>
      <c r="S260" s="197"/>
      <c r="T260" s="198"/>
      <c r="AT260" s="199" t="s">
        <v>136</v>
      </c>
      <c r="AU260" s="199" t="s">
        <v>83</v>
      </c>
      <c r="AV260" s="13" t="s">
        <v>83</v>
      </c>
      <c r="AW260" s="13" t="s">
        <v>35</v>
      </c>
      <c r="AX260" s="13" t="s">
        <v>73</v>
      </c>
      <c r="AY260" s="199" t="s">
        <v>127</v>
      </c>
    </row>
    <row r="261" spans="1:65" s="14" customFormat="1">
      <c r="B261" s="200"/>
      <c r="C261" s="201"/>
      <c r="D261" s="190" t="s">
        <v>136</v>
      </c>
      <c r="E261" s="202" t="s">
        <v>19</v>
      </c>
      <c r="F261" s="203" t="s">
        <v>138</v>
      </c>
      <c r="G261" s="201"/>
      <c r="H261" s="204">
        <v>29.58</v>
      </c>
      <c r="I261" s="205"/>
      <c r="J261" s="201"/>
      <c r="K261" s="201"/>
      <c r="L261" s="206"/>
      <c r="M261" s="207"/>
      <c r="N261" s="208"/>
      <c r="O261" s="208"/>
      <c r="P261" s="208"/>
      <c r="Q261" s="208"/>
      <c r="R261" s="208"/>
      <c r="S261" s="208"/>
      <c r="T261" s="209"/>
      <c r="AT261" s="210" t="s">
        <v>136</v>
      </c>
      <c r="AU261" s="210" t="s">
        <v>83</v>
      </c>
      <c r="AV261" s="14" t="s">
        <v>134</v>
      </c>
      <c r="AW261" s="14" t="s">
        <v>35</v>
      </c>
      <c r="AX261" s="14" t="s">
        <v>81</v>
      </c>
      <c r="AY261" s="210" t="s">
        <v>127</v>
      </c>
    </row>
    <row r="262" spans="1:65" s="2" customFormat="1" ht="37.9" customHeight="1">
      <c r="A262" s="36"/>
      <c r="B262" s="37"/>
      <c r="C262" s="175" t="s">
        <v>413</v>
      </c>
      <c r="D262" s="175" t="s">
        <v>130</v>
      </c>
      <c r="E262" s="176" t="s">
        <v>414</v>
      </c>
      <c r="F262" s="177" t="s">
        <v>415</v>
      </c>
      <c r="G262" s="178" t="s">
        <v>173</v>
      </c>
      <c r="H262" s="179">
        <v>50</v>
      </c>
      <c r="I262" s="180"/>
      <c r="J262" s="181">
        <f>ROUND(I262*H262,2)</f>
        <v>0</v>
      </c>
      <c r="K262" s="177" t="s">
        <v>174</v>
      </c>
      <c r="L262" s="41"/>
      <c r="M262" s="182" t="s">
        <v>19</v>
      </c>
      <c r="N262" s="183" t="s">
        <v>44</v>
      </c>
      <c r="O262" s="66"/>
      <c r="P262" s="184">
        <f>O262*H262</f>
        <v>0</v>
      </c>
      <c r="Q262" s="184">
        <v>0.10362</v>
      </c>
      <c r="R262" s="184">
        <f>Q262*H262</f>
        <v>5.181</v>
      </c>
      <c r="S262" s="184">
        <v>0</v>
      </c>
      <c r="T262" s="185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86" t="s">
        <v>134</v>
      </c>
      <c r="AT262" s="186" t="s">
        <v>130</v>
      </c>
      <c r="AU262" s="186" t="s">
        <v>83</v>
      </c>
      <c r="AY262" s="19" t="s">
        <v>127</v>
      </c>
      <c r="BE262" s="187">
        <f>IF(N262="základní",J262,0)</f>
        <v>0</v>
      </c>
      <c r="BF262" s="187">
        <f>IF(N262="snížená",J262,0)</f>
        <v>0</v>
      </c>
      <c r="BG262" s="187">
        <f>IF(N262="zákl. přenesená",J262,0)</f>
        <v>0</v>
      </c>
      <c r="BH262" s="187">
        <f>IF(N262="sníž. přenesená",J262,0)</f>
        <v>0</v>
      </c>
      <c r="BI262" s="187">
        <f>IF(N262="nulová",J262,0)</f>
        <v>0</v>
      </c>
      <c r="BJ262" s="19" t="s">
        <v>81</v>
      </c>
      <c r="BK262" s="187">
        <f>ROUND(I262*H262,2)</f>
        <v>0</v>
      </c>
      <c r="BL262" s="19" t="s">
        <v>134</v>
      </c>
      <c r="BM262" s="186" t="s">
        <v>416</v>
      </c>
    </row>
    <row r="263" spans="1:65" s="13" customFormat="1">
      <c r="B263" s="188"/>
      <c r="C263" s="189"/>
      <c r="D263" s="190" t="s">
        <v>136</v>
      </c>
      <c r="E263" s="191" t="s">
        <v>19</v>
      </c>
      <c r="F263" s="192" t="s">
        <v>372</v>
      </c>
      <c r="G263" s="189"/>
      <c r="H263" s="193">
        <v>43</v>
      </c>
      <c r="I263" s="194"/>
      <c r="J263" s="189"/>
      <c r="K263" s="189"/>
      <c r="L263" s="195"/>
      <c r="M263" s="196"/>
      <c r="N263" s="197"/>
      <c r="O263" s="197"/>
      <c r="P263" s="197"/>
      <c r="Q263" s="197"/>
      <c r="R263" s="197"/>
      <c r="S263" s="197"/>
      <c r="T263" s="198"/>
      <c r="AT263" s="199" t="s">
        <v>136</v>
      </c>
      <c r="AU263" s="199" t="s">
        <v>83</v>
      </c>
      <c r="AV263" s="13" t="s">
        <v>83</v>
      </c>
      <c r="AW263" s="13" t="s">
        <v>35</v>
      </c>
      <c r="AX263" s="13" t="s">
        <v>73</v>
      </c>
      <c r="AY263" s="199" t="s">
        <v>127</v>
      </c>
    </row>
    <row r="264" spans="1:65" s="13" customFormat="1">
      <c r="B264" s="188"/>
      <c r="C264" s="189"/>
      <c r="D264" s="190" t="s">
        <v>136</v>
      </c>
      <c r="E264" s="191" t="s">
        <v>19</v>
      </c>
      <c r="F264" s="192" t="s">
        <v>417</v>
      </c>
      <c r="G264" s="189"/>
      <c r="H264" s="193">
        <v>7</v>
      </c>
      <c r="I264" s="194"/>
      <c r="J264" s="189"/>
      <c r="K264" s="189"/>
      <c r="L264" s="195"/>
      <c r="M264" s="196"/>
      <c r="N264" s="197"/>
      <c r="O264" s="197"/>
      <c r="P264" s="197"/>
      <c r="Q264" s="197"/>
      <c r="R264" s="197"/>
      <c r="S264" s="197"/>
      <c r="T264" s="198"/>
      <c r="AT264" s="199" t="s">
        <v>136</v>
      </c>
      <c r="AU264" s="199" t="s">
        <v>83</v>
      </c>
      <c r="AV264" s="13" t="s">
        <v>83</v>
      </c>
      <c r="AW264" s="13" t="s">
        <v>35</v>
      </c>
      <c r="AX264" s="13" t="s">
        <v>73</v>
      </c>
      <c r="AY264" s="199" t="s">
        <v>127</v>
      </c>
    </row>
    <row r="265" spans="1:65" s="14" customFormat="1">
      <c r="B265" s="200"/>
      <c r="C265" s="201"/>
      <c r="D265" s="190" t="s">
        <v>136</v>
      </c>
      <c r="E265" s="202" t="s">
        <v>19</v>
      </c>
      <c r="F265" s="203" t="s">
        <v>138</v>
      </c>
      <c r="G265" s="201"/>
      <c r="H265" s="204">
        <v>50</v>
      </c>
      <c r="I265" s="205"/>
      <c r="J265" s="201"/>
      <c r="K265" s="201"/>
      <c r="L265" s="206"/>
      <c r="M265" s="207"/>
      <c r="N265" s="208"/>
      <c r="O265" s="208"/>
      <c r="P265" s="208"/>
      <c r="Q265" s="208"/>
      <c r="R265" s="208"/>
      <c r="S265" s="208"/>
      <c r="T265" s="209"/>
      <c r="AT265" s="210" t="s">
        <v>136</v>
      </c>
      <c r="AU265" s="210" t="s">
        <v>83</v>
      </c>
      <c r="AV265" s="14" t="s">
        <v>134</v>
      </c>
      <c r="AW265" s="14" t="s">
        <v>35</v>
      </c>
      <c r="AX265" s="14" t="s">
        <v>81</v>
      </c>
      <c r="AY265" s="210" t="s">
        <v>127</v>
      </c>
    </row>
    <row r="266" spans="1:65" s="2" customFormat="1" ht="14.45" customHeight="1">
      <c r="A266" s="36"/>
      <c r="B266" s="37"/>
      <c r="C266" s="224" t="s">
        <v>418</v>
      </c>
      <c r="D266" s="224" t="s">
        <v>258</v>
      </c>
      <c r="E266" s="225" t="s">
        <v>419</v>
      </c>
      <c r="F266" s="226" t="s">
        <v>420</v>
      </c>
      <c r="G266" s="227" t="s">
        <v>173</v>
      </c>
      <c r="H266" s="228">
        <v>51.5</v>
      </c>
      <c r="I266" s="229"/>
      <c r="J266" s="230">
        <f>ROUND(I266*H266,2)</f>
        <v>0</v>
      </c>
      <c r="K266" s="226" t="s">
        <v>174</v>
      </c>
      <c r="L266" s="231"/>
      <c r="M266" s="232" t="s">
        <v>19</v>
      </c>
      <c r="N266" s="233" t="s">
        <v>44</v>
      </c>
      <c r="O266" s="66"/>
      <c r="P266" s="184">
        <f>O266*H266</f>
        <v>0</v>
      </c>
      <c r="Q266" s="184">
        <v>0.17599999999999999</v>
      </c>
      <c r="R266" s="184">
        <f>Q266*H266</f>
        <v>9.0640000000000001</v>
      </c>
      <c r="S266" s="184">
        <v>0</v>
      </c>
      <c r="T266" s="185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186" t="s">
        <v>211</v>
      </c>
      <c r="AT266" s="186" t="s">
        <v>258</v>
      </c>
      <c r="AU266" s="186" t="s">
        <v>83</v>
      </c>
      <c r="AY266" s="19" t="s">
        <v>127</v>
      </c>
      <c r="BE266" s="187">
        <f>IF(N266="základní",J266,0)</f>
        <v>0</v>
      </c>
      <c r="BF266" s="187">
        <f>IF(N266="snížená",J266,0)</f>
        <v>0</v>
      </c>
      <c r="BG266" s="187">
        <f>IF(N266="zákl. přenesená",J266,0)</f>
        <v>0</v>
      </c>
      <c r="BH266" s="187">
        <f>IF(N266="sníž. přenesená",J266,0)</f>
        <v>0</v>
      </c>
      <c r="BI266" s="187">
        <f>IF(N266="nulová",J266,0)</f>
        <v>0</v>
      </c>
      <c r="BJ266" s="19" t="s">
        <v>81</v>
      </c>
      <c r="BK266" s="187">
        <f>ROUND(I266*H266,2)</f>
        <v>0</v>
      </c>
      <c r="BL266" s="19" t="s">
        <v>134</v>
      </c>
      <c r="BM266" s="186" t="s">
        <v>421</v>
      </c>
    </row>
    <row r="267" spans="1:65" s="13" customFormat="1">
      <c r="B267" s="188"/>
      <c r="C267" s="189"/>
      <c r="D267" s="190" t="s">
        <v>136</v>
      </c>
      <c r="E267" s="191" t="s">
        <v>19</v>
      </c>
      <c r="F267" s="192" t="s">
        <v>422</v>
      </c>
      <c r="G267" s="189"/>
      <c r="H267" s="193">
        <v>44.29</v>
      </c>
      <c r="I267" s="194"/>
      <c r="J267" s="189"/>
      <c r="K267" s="189"/>
      <c r="L267" s="195"/>
      <c r="M267" s="196"/>
      <c r="N267" s="197"/>
      <c r="O267" s="197"/>
      <c r="P267" s="197"/>
      <c r="Q267" s="197"/>
      <c r="R267" s="197"/>
      <c r="S267" s="197"/>
      <c r="T267" s="198"/>
      <c r="AT267" s="199" t="s">
        <v>136</v>
      </c>
      <c r="AU267" s="199" t="s">
        <v>83</v>
      </c>
      <c r="AV267" s="13" t="s">
        <v>83</v>
      </c>
      <c r="AW267" s="13" t="s">
        <v>35</v>
      </c>
      <c r="AX267" s="13" t="s">
        <v>73</v>
      </c>
      <c r="AY267" s="199" t="s">
        <v>127</v>
      </c>
    </row>
    <row r="268" spans="1:65" s="13" customFormat="1">
      <c r="B268" s="188"/>
      <c r="C268" s="189"/>
      <c r="D268" s="190" t="s">
        <v>136</v>
      </c>
      <c r="E268" s="191" t="s">
        <v>19</v>
      </c>
      <c r="F268" s="192" t="s">
        <v>423</v>
      </c>
      <c r="G268" s="189"/>
      <c r="H268" s="193">
        <v>7.21</v>
      </c>
      <c r="I268" s="194"/>
      <c r="J268" s="189"/>
      <c r="K268" s="189"/>
      <c r="L268" s="195"/>
      <c r="M268" s="196"/>
      <c r="N268" s="197"/>
      <c r="O268" s="197"/>
      <c r="P268" s="197"/>
      <c r="Q268" s="197"/>
      <c r="R268" s="197"/>
      <c r="S268" s="197"/>
      <c r="T268" s="198"/>
      <c r="AT268" s="199" t="s">
        <v>136</v>
      </c>
      <c r="AU268" s="199" t="s">
        <v>83</v>
      </c>
      <c r="AV268" s="13" t="s">
        <v>83</v>
      </c>
      <c r="AW268" s="13" t="s">
        <v>35</v>
      </c>
      <c r="AX268" s="13" t="s">
        <v>73</v>
      </c>
      <c r="AY268" s="199" t="s">
        <v>127</v>
      </c>
    </row>
    <row r="269" spans="1:65" s="14" customFormat="1">
      <c r="B269" s="200"/>
      <c r="C269" s="201"/>
      <c r="D269" s="190" t="s">
        <v>136</v>
      </c>
      <c r="E269" s="202" t="s">
        <v>19</v>
      </c>
      <c r="F269" s="203" t="s">
        <v>138</v>
      </c>
      <c r="G269" s="201"/>
      <c r="H269" s="204">
        <v>51.5</v>
      </c>
      <c r="I269" s="205"/>
      <c r="J269" s="201"/>
      <c r="K269" s="201"/>
      <c r="L269" s="206"/>
      <c r="M269" s="207"/>
      <c r="N269" s="208"/>
      <c r="O269" s="208"/>
      <c r="P269" s="208"/>
      <c r="Q269" s="208"/>
      <c r="R269" s="208"/>
      <c r="S269" s="208"/>
      <c r="T269" s="209"/>
      <c r="AT269" s="210" t="s">
        <v>136</v>
      </c>
      <c r="AU269" s="210" t="s">
        <v>83</v>
      </c>
      <c r="AV269" s="14" t="s">
        <v>134</v>
      </c>
      <c r="AW269" s="14" t="s">
        <v>35</v>
      </c>
      <c r="AX269" s="14" t="s">
        <v>81</v>
      </c>
      <c r="AY269" s="210" t="s">
        <v>127</v>
      </c>
    </row>
    <row r="270" spans="1:65" s="2" customFormat="1" ht="37.9" customHeight="1">
      <c r="A270" s="36"/>
      <c r="B270" s="37"/>
      <c r="C270" s="175" t="s">
        <v>424</v>
      </c>
      <c r="D270" s="175" t="s">
        <v>130</v>
      </c>
      <c r="E270" s="176" t="s">
        <v>425</v>
      </c>
      <c r="F270" s="177" t="s">
        <v>426</v>
      </c>
      <c r="G270" s="178" t="s">
        <v>173</v>
      </c>
      <c r="H270" s="179">
        <v>116</v>
      </c>
      <c r="I270" s="180"/>
      <c r="J270" s="181">
        <f>ROUND(I270*H270,2)</f>
        <v>0</v>
      </c>
      <c r="K270" s="177" t="s">
        <v>174</v>
      </c>
      <c r="L270" s="41"/>
      <c r="M270" s="182" t="s">
        <v>19</v>
      </c>
      <c r="N270" s="183" t="s">
        <v>44</v>
      </c>
      <c r="O270" s="66"/>
      <c r="P270" s="184">
        <f>O270*H270</f>
        <v>0</v>
      </c>
      <c r="Q270" s="184">
        <v>8.8800000000000004E-2</v>
      </c>
      <c r="R270" s="184">
        <f>Q270*H270</f>
        <v>10.300800000000001</v>
      </c>
      <c r="S270" s="184">
        <v>0</v>
      </c>
      <c r="T270" s="185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186" t="s">
        <v>134</v>
      </c>
      <c r="AT270" s="186" t="s">
        <v>130</v>
      </c>
      <c r="AU270" s="186" t="s">
        <v>83</v>
      </c>
      <c r="AY270" s="19" t="s">
        <v>127</v>
      </c>
      <c r="BE270" s="187">
        <f>IF(N270="základní",J270,0)</f>
        <v>0</v>
      </c>
      <c r="BF270" s="187">
        <f>IF(N270="snížená",J270,0)</f>
        <v>0</v>
      </c>
      <c r="BG270" s="187">
        <f>IF(N270="zákl. přenesená",J270,0)</f>
        <v>0</v>
      </c>
      <c r="BH270" s="187">
        <f>IF(N270="sníž. přenesená",J270,0)</f>
        <v>0</v>
      </c>
      <c r="BI270" s="187">
        <f>IF(N270="nulová",J270,0)</f>
        <v>0</v>
      </c>
      <c r="BJ270" s="19" t="s">
        <v>81</v>
      </c>
      <c r="BK270" s="187">
        <f>ROUND(I270*H270,2)</f>
        <v>0</v>
      </c>
      <c r="BL270" s="19" t="s">
        <v>134</v>
      </c>
      <c r="BM270" s="186" t="s">
        <v>427</v>
      </c>
    </row>
    <row r="271" spans="1:65" s="13" customFormat="1">
      <c r="B271" s="188"/>
      <c r="C271" s="189"/>
      <c r="D271" s="190" t="s">
        <v>136</v>
      </c>
      <c r="E271" s="191" t="s">
        <v>19</v>
      </c>
      <c r="F271" s="192" t="s">
        <v>428</v>
      </c>
      <c r="G271" s="189"/>
      <c r="H271" s="193">
        <v>116</v>
      </c>
      <c r="I271" s="194"/>
      <c r="J271" s="189"/>
      <c r="K271" s="189"/>
      <c r="L271" s="195"/>
      <c r="M271" s="196"/>
      <c r="N271" s="197"/>
      <c r="O271" s="197"/>
      <c r="P271" s="197"/>
      <c r="Q271" s="197"/>
      <c r="R271" s="197"/>
      <c r="S271" s="197"/>
      <c r="T271" s="198"/>
      <c r="AT271" s="199" t="s">
        <v>136</v>
      </c>
      <c r="AU271" s="199" t="s">
        <v>83</v>
      </c>
      <c r="AV271" s="13" t="s">
        <v>83</v>
      </c>
      <c r="AW271" s="13" t="s">
        <v>35</v>
      </c>
      <c r="AX271" s="13" t="s">
        <v>73</v>
      </c>
      <c r="AY271" s="199" t="s">
        <v>127</v>
      </c>
    </row>
    <row r="272" spans="1:65" s="14" customFormat="1">
      <c r="B272" s="200"/>
      <c r="C272" s="201"/>
      <c r="D272" s="190" t="s">
        <v>136</v>
      </c>
      <c r="E272" s="202" t="s">
        <v>19</v>
      </c>
      <c r="F272" s="203" t="s">
        <v>138</v>
      </c>
      <c r="G272" s="201"/>
      <c r="H272" s="204">
        <v>116</v>
      </c>
      <c r="I272" s="205"/>
      <c r="J272" s="201"/>
      <c r="K272" s="201"/>
      <c r="L272" s="206"/>
      <c r="M272" s="207"/>
      <c r="N272" s="208"/>
      <c r="O272" s="208"/>
      <c r="P272" s="208"/>
      <c r="Q272" s="208"/>
      <c r="R272" s="208"/>
      <c r="S272" s="208"/>
      <c r="T272" s="209"/>
      <c r="AT272" s="210" t="s">
        <v>136</v>
      </c>
      <c r="AU272" s="210" t="s">
        <v>83</v>
      </c>
      <c r="AV272" s="14" t="s">
        <v>134</v>
      </c>
      <c r="AW272" s="14" t="s">
        <v>35</v>
      </c>
      <c r="AX272" s="14" t="s">
        <v>81</v>
      </c>
      <c r="AY272" s="210" t="s">
        <v>127</v>
      </c>
    </row>
    <row r="273" spans="1:65" s="2" customFormat="1" ht="14.45" customHeight="1">
      <c r="A273" s="36"/>
      <c r="B273" s="37"/>
      <c r="C273" s="224" t="s">
        <v>429</v>
      </c>
      <c r="D273" s="224" t="s">
        <v>258</v>
      </c>
      <c r="E273" s="225" t="s">
        <v>430</v>
      </c>
      <c r="F273" s="226" t="s">
        <v>431</v>
      </c>
      <c r="G273" s="227" t="s">
        <v>173</v>
      </c>
      <c r="H273" s="228">
        <v>123.06399999999999</v>
      </c>
      <c r="I273" s="229"/>
      <c r="J273" s="230">
        <f>ROUND(I273*H273,2)</f>
        <v>0</v>
      </c>
      <c r="K273" s="226" t="s">
        <v>174</v>
      </c>
      <c r="L273" s="231"/>
      <c r="M273" s="232" t="s">
        <v>19</v>
      </c>
      <c r="N273" s="233" t="s">
        <v>44</v>
      </c>
      <c r="O273" s="66"/>
      <c r="P273" s="184">
        <f>O273*H273</f>
        <v>0</v>
      </c>
      <c r="Q273" s="184">
        <v>0.21</v>
      </c>
      <c r="R273" s="184">
        <f>Q273*H273</f>
        <v>25.843439999999998</v>
      </c>
      <c r="S273" s="184">
        <v>0</v>
      </c>
      <c r="T273" s="185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186" t="s">
        <v>211</v>
      </c>
      <c r="AT273" s="186" t="s">
        <v>258</v>
      </c>
      <c r="AU273" s="186" t="s">
        <v>83</v>
      </c>
      <c r="AY273" s="19" t="s">
        <v>127</v>
      </c>
      <c r="BE273" s="187">
        <f>IF(N273="základní",J273,0)</f>
        <v>0</v>
      </c>
      <c r="BF273" s="187">
        <f>IF(N273="snížená",J273,0)</f>
        <v>0</v>
      </c>
      <c r="BG273" s="187">
        <f>IF(N273="zákl. přenesená",J273,0)</f>
        <v>0</v>
      </c>
      <c r="BH273" s="187">
        <f>IF(N273="sníž. přenesená",J273,0)</f>
        <v>0</v>
      </c>
      <c r="BI273" s="187">
        <f>IF(N273="nulová",J273,0)</f>
        <v>0</v>
      </c>
      <c r="BJ273" s="19" t="s">
        <v>81</v>
      </c>
      <c r="BK273" s="187">
        <f>ROUND(I273*H273,2)</f>
        <v>0</v>
      </c>
      <c r="BL273" s="19" t="s">
        <v>134</v>
      </c>
      <c r="BM273" s="186" t="s">
        <v>432</v>
      </c>
    </row>
    <row r="274" spans="1:65" s="13" customFormat="1">
      <c r="B274" s="188"/>
      <c r="C274" s="189"/>
      <c r="D274" s="190" t="s">
        <v>136</v>
      </c>
      <c r="E274" s="191" t="s">
        <v>19</v>
      </c>
      <c r="F274" s="192" t="s">
        <v>433</v>
      </c>
      <c r="G274" s="189"/>
      <c r="H274" s="193">
        <v>119.48</v>
      </c>
      <c r="I274" s="194"/>
      <c r="J274" s="189"/>
      <c r="K274" s="189"/>
      <c r="L274" s="195"/>
      <c r="M274" s="196"/>
      <c r="N274" s="197"/>
      <c r="O274" s="197"/>
      <c r="P274" s="197"/>
      <c r="Q274" s="197"/>
      <c r="R274" s="197"/>
      <c r="S274" s="197"/>
      <c r="T274" s="198"/>
      <c r="AT274" s="199" t="s">
        <v>136</v>
      </c>
      <c r="AU274" s="199" t="s">
        <v>83</v>
      </c>
      <c r="AV274" s="13" t="s">
        <v>83</v>
      </c>
      <c r="AW274" s="13" t="s">
        <v>35</v>
      </c>
      <c r="AX274" s="13" t="s">
        <v>73</v>
      </c>
      <c r="AY274" s="199" t="s">
        <v>127</v>
      </c>
    </row>
    <row r="275" spans="1:65" s="14" customFormat="1">
      <c r="B275" s="200"/>
      <c r="C275" s="201"/>
      <c r="D275" s="190" t="s">
        <v>136</v>
      </c>
      <c r="E275" s="202" t="s">
        <v>19</v>
      </c>
      <c r="F275" s="203" t="s">
        <v>138</v>
      </c>
      <c r="G275" s="201"/>
      <c r="H275" s="204">
        <v>119.48</v>
      </c>
      <c r="I275" s="205"/>
      <c r="J275" s="201"/>
      <c r="K275" s="201"/>
      <c r="L275" s="206"/>
      <c r="M275" s="207"/>
      <c r="N275" s="208"/>
      <c r="O275" s="208"/>
      <c r="P275" s="208"/>
      <c r="Q275" s="208"/>
      <c r="R275" s="208"/>
      <c r="S275" s="208"/>
      <c r="T275" s="209"/>
      <c r="AT275" s="210" t="s">
        <v>136</v>
      </c>
      <c r="AU275" s="210" t="s">
        <v>83</v>
      </c>
      <c r="AV275" s="14" t="s">
        <v>134</v>
      </c>
      <c r="AW275" s="14" t="s">
        <v>35</v>
      </c>
      <c r="AX275" s="14" t="s">
        <v>81</v>
      </c>
      <c r="AY275" s="210" t="s">
        <v>127</v>
      </c>
    </row>
    <row r="276" spans="1:65" s="13" customFormat="1">
      <c r="B276" s="188"/>
      <c r="C276" s="189"/>
      <c r="D276" s="190" t="s">
        <v>136</v>
      </c>
      <c r="E276" s="189"/>
      <c r="F276" s="192" t="s">
        <v>434</v>
      </c>
      <c r="G276" s="189"/>
      <c r="H276" s="193">
        <v>123.06399999999999</v>
      </c>
      <c r="I276" s="194"/>
      <c r="J276" s="189"/>
      <c r="K276" s="189"/>
      <c r="L276" s="195"/>
      <c r="M276" s="196"/>
      <c r="N276" s="197"/>
      <c r="O276" s="197"/>
      <c r="P276" s="197"/>
      <c r="Q276" s="197"/>
      <c r="R276" s="197"/>
      <c r="S276" s="197"/>
      <c r="T276" s="198"/>
      <c r="AT276" s="199" t="s">
        <v>136</v>
      </c>
      <c r="AU276" s="199" t="s">
        <v>83</v>
      </c>
      <c r="AV276" s="13" t="s">
        <v>83</v>
      </c>
      <c r="AW276" s="13" t="s">
        <v>4</v>
      </c>
      <c r="AX276" s="13" t="s">
        <v>81</v>
      </c>
      <c r="AY276" s="199" t="s">
        <v>127</v>
      </c>
    </row>
    <row r="277" spans="1:65" s="12" customFormat="1" ht="22.9" customHeight="1">
      <c r="B277" s="159"/>
      <c r="C277" s="160"/>
      <c r="D277" s="161" t="s">
        <v>72</v>
      </c>
      <c r="E277" s="173" t="s">
        <v>211</v>
      </c>
      <c r="F277" s="173" t="s">
        <v>435</v>
      </c>
      <c r="G277" s="160"/>
      <c r="H277" s="160"/>
      <c r="I277" s="163"/>
      <c r="J277" s="174">
        <f>BK277</f>
        <v>0</v>
      </c>
      <c r="K277" s="160"/>
      <c r="L277" s="165"/>
      <c r="M277" s="166"/>
      <c r="N277" s="167"/>
      <c r="O277" s="167"/>
      <c r="P277" s="168">
        <f>SUM(P278:P286)</f>
        <v>0</v>
      </c>
      <c r="Q277" s="167"/>
      <c r="R277" s="168">
        <f>SUM(R278:R286)</f>
        <v>5.7453200000000004</v>
      </c>
      <c r="S277" s="167"/>
      <c r="T277" s="169">
        <f>SUM(T278:T286)</f>
        <v>0</v>
      </c>
      <c r="AR277" s="170" t="s">
        <v>81</v>
      </c>
      <c r="AT277" s="171" t="s">
        <v>72</v>
      </c>
      <c r="AU277" s="171" t="s">
        <v>81</v>
      </c>
      <c r="AY277" s="170" t="s">
        <v>127</v>
      </c>
      <c r="BK277" s="172">
        <f>SUM(BK278:BK286)</f>
        <v>0</v>
      </c>
    </row>
    <row r="278" spans="1:65" s="2" customFormat="1" ht="14.45" customHeight="1">
      <c r="A278" s="36"/>
      <c r="B278" s="37"/>
      <c r="C278" s="175" t="s">
        <v>436</v>
      </c>
      <c r="D278" s="175" t="s">
        <v>130</v>
      </c>
      <c r="E278" s="176" t="s">
        <v>437</v>
      </c>
      <c r="F278" s="177" t="s">
        <v>438</v>
      </c>
      <c r="G278" s="178" t="s">
        <v>439</v>
      </c>
      <c r="H278" s="179">
        <v>7</v>
      </c>
      <c r="I278" s="180"/>
      <c r="J278" s="181">
        <f>ROUND(I278*H278,2)</f>
        <v>0</v>
      </c>
      <c r="K278" s="177" t="s">
        <v>19</v>
      </c>
      <c r="L278" s="41"/>
      <c r="M278" s="182" t="s">
        <v>19</v>
      </c>
      <c r="N278" s="183" t="s">
        <v>44</v>
      </c>
      <c r="O278" s="66"/>
      <c r="P278" s="184">
        <f>O278*H278</f>
        <v>0</v>
      </c>
      <c r="Q278" s="184">
        <v>0.42080000000000001</v>
      </c>
      <c r="R278" s="184">
        <f>Q278*H278</f>
        <v>2.9456000000000002</v>
      </c>
      <c r="S278" s="184">
        <v>0</v>
      </c>
      <c r="T278" s="185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186" t="s">
        <v>134</v>
      </c>
      <c r="AT278" s="186" t="s">
        <v>130</v>
      </c>
      <c r="AU278" s="186" t="s">
        <v>83</v>
      </c>
      <c r="AY278" s="19" t="s">
        <v>127</v>
      </c>
      <c r="BE278" s="187">
        <f>IF(N278="základní",J278,0)</f>
        <v>0</v>
      </c>
      <c r="BF278" s="187">
        <f>IF(N278="snížená",J278,0)</f>
        <v>0</v>
      </c>
      <c r="BG278" s="187">
        <f>IF(N278="zákl. přenesená",J278,0)</f>
        <v>0</v>
      </c>
      <c r="BH278" s="187">
        <f>IF(N278="sníž. přenesená",J278,0)</f>
        <v>0</v>
      </c>
      <c r="BI278" s="187">
        <f>IF(N278="nulová",J278,0)</f>
        <v>0</v>
      </c>
      <c r="BJ278" s="19" t="s">
        <v>81</v>
      </c>
      <c r="BK278" s="187">
        <f>ROUND(I278*H278,2)</f>
        <v>0</v>
      </c>
      <c r="BL278" s="19" t="s">
        <v>134</v>
      </c>
      <c r="BM278" s="186" t="s">
        <v>440</v>
      </c>
    </row>
    <row r="279" spans="1:65" s="13" customFormat="1">
      <c r="B279" s="188"/>
      <c r="C279" s="189"/>
      <c r="D279" s="190" t="s">
        <v>136</v>
      </c>
      <c r="E279" s="191" t="s">
        <v>19</v>
      </c>
      <c r="F279" s="192" t="s">
        <v>441</v>
      </c>
      <c r="G279" s="189"/>
      <c r="H279" s="193">
        <v>7</v>
      </c>
      <c r="I279" s="194"/>
      <c r="J279" s="189"/>
      <c r="K279" s="189"/>
      <c r="L279" s="195"/>
      <c r="M279" s="196"/>
      <c r="N279" s="197"/>
      <c r="O279" s="197"/>
      <c r="P279" s="197"/>
      <c r="Q279" s="197"/>
      <c r="R279" s="197"/>
      <c r="S279" s="197"/>
      <c r="T279" s="198"/>
      <c r="AT279" s="199" t="s">
        <v>136</v>
      </c>
      <c r="AU279" s="199" t="s">
        <v>83</v>
      </c>
      <c r="AV279" s="13" t="s">
        <v>83</v>
      </c>
      <c r="AW279" s="13" t="s">
        <v>35</v>
      </c>
      <c r="AX279" s="13" t="s">
        <v>73</v>
      </c>
      <c r="AY279" s="199" t="s">
        <v>127</v>
      </c>
    </row>
    <row r="280" spans="1:65" s="14" customFormat="1">
      <c r="B280" s="200"/>
      <c r="C280" s="201"/>
      <c r="D280" s="190" t="s">
        <v>136</v>
      </c>
      <c r="E280" s="202" t="s">
        <v>19</v>
      </c>
      <c r="F280" s="203" t="s">
        <v>138</v>
      </c>
      <c r="G280" s="201"/>
      <c r="H280" s="204">
        <v>7</v>
      </c>
      <c r="I280" s="205"/>
      <c r="J280" s="201"/>
      <c r="K280" s="201"/>
      <c r="L280" s="206"/>
      <c r="M280" s="207"/>
      <c r="N280" s="208"/>
      <c r="O280" s="208"/>
      <c r="P280" s="208"/>
      <c r="Q280" s="208"/>
      <c r="R280" s="208"/>
      <c r="S280" s="208"/>
      <c r="T280" s="209"/>
      <c r="AT280" s="210" t="s">
        <v>136</v>
      </c>
      <c r="AU280" s="210" t="s">
        <v>83</v>
      </c>
      <c r="AV280" s="14" t="s">
        <v>134</v>
      </c>
      <c r="AW280" s="14" t="s">
        <v>35</v>
      </c>
      <c r="AX280" s="14" t="s">
        <v>81</v>
      </c>
      <c r="AY280" s="210" t="s">
        <v>127</v>
      </c>
    </row>
    <row r="281" spans="1:65" s="2" customFormat="1" ht="14.45" customHeight="1">
      <c r="A281" s="36"/>
      <c r="B281" s="37"/>
      <c r="C281" s="175" t="s">
        <v>442</v>
      </c>
      <c r="D281" s="175" t="s">
        <v>130</v>
      </c>
      <c r="E281" s="176" t="s">
        <v>443</v>
      </c>
      <c r="F281" s="177" t="s">
        <v>444</v>
      </c>
      <c r="G281" s="178" t="s">
        <v>439</v>
      </c>
      <c r="H281" s="179">
        <v>9</v>
      </c>
      <c r="I281" s="180"/>
      <c r="J281" s="181">
        <f>ROUND(I281*H281,2)</f>
        <v>0</v>
      </c>
      <c r="K281" s="177" t="s">
        <v>19</v>
      </c>
      <c r="L281" s="41"/>
      <c r="M281" s="182" t="s">
        <v>19</v>
      </c>
      <c r="N281" s="183" t="s">
        <v>44</v>
      </c>
      <c r="O281" s="66"/>
      <c r="P281" s="184">
        <f>O281*H281</f>
        <v>0</v>
      </c>
      <c r="Q281" s="184">
        <v>0.31108000000000002</v>
      </c>
      <c r="R281" s="184">
        <f>Q281*H281</f>
        <v>2.7997200000000002</v>
      </c>
      <c r="S281" s="184">
        <v>0</v>
      </c>
      <c r="T281" s="185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186" t="s">
        <v>134</v>
      </c>
      <c r="AT281" s="186" t="s">
        <v>130</v>
      </c>
      <c r="AU281" s="186" t="s">
        <v>83</v>
      </c>
      <c r="AY281" s="19" t="s">
        <v>127</v>
      </c>
      <c r="BE281" s="187">
        <f>IF(N281="základní",J281,0)</f>
        <v>0</v>
      </c>
      <c r="BF281" s="187">
        <f>IF(N281="snížená",J281,0)</f>
        <v>0</v>
      </c>
      <c r="BG281" s="187">
        <f>IF(N281="zákl. přenesená",J281,0)</f>
        <v>0</v>
      </c>
      <c r="BH281" s="187">
        <f>IF(N281="sníž. přenesená",J281,0)</f>
        <v>0</v>
      </c>
      <c r="BI281" s="187">
        <f>IF(N281="nulová",J281,0)</f>
        <v>0</v>
      </c>
      <c r="BJ281" s="19" t="s">
        <v>81</v>
      </c>
      <c r="BK281" s="187">
        <f>ROUND(I281*H281,2)</f>
        <v>0</v>
      </c>
      <c r="BL281" s="19" t="s">
        <v>134</v>
      </c>
      <c r="BM281" s="186" t="s">
        <v>445</v>
      </c>
    </row>
    <row r="282" spans="1:65" s="13" customFormat="1">
      <c r="B282" s="188"/>
      <c r="C282" s="189"/>
      <c r="D282" s="190" t="s">
        <v>136</v>
      </c>
      <c r="E282" s="191" t="s">
        <v>19</v>
      </c>
      <c r="F282" s="192" t="s">
        <v>446</v>
      </c>
      <c r="G282" s="189"/>
      <c r="H282" s="193">
        <v>9</v>
      </c>
      <c r="I282" s="194"/>
      <c r="J282" s="189"/>
      <c r="K282" s="189"/>
      <c r="L282" s="195"/>
      <c r="M282" s="196"/>
      <c r="N282" s="197"/>
      <c r="O282" s="197"/>
      <c r="P282" s="197"/>
      <c r="Q282" s="197"/>
      <c r="R282" s="197"/>
      <c r="S282" s="197"/>
      <c r="T282" s="198"/>
      <c r="AT282" s="199" t="s">
        <v>136</v>
      </c>
      <c r="AU282" s="199" t="s">
        <v>83</v>
      </c>
      <c r="AV282" s="13" t="s">
        <v>83</v>
      </c>
      <c r="AW282" s="13" t="s">
        <v>35</v>
      </c>
      <c r="AX282" s="13" t="s">
        <v>73</v>
      </c>
      <c r="AY282" s="199" t="s">
        <v>127</v>
      </c>
    </row>
    <row r="283" spans="1:65" s="14" customFormat="1">
      <c r="B283" s="200"/>
      <c r="C283" s="201"/>
      <c r="D283" s="190" t="s">
        <v>136</v>
      </c>
      <c r="E283" s="202" t="s">
        <v>19</v>
      </c>
      <c r="F283" s="203" t="s">
        <v>138</v>
      </c>
      <c r="G283" s="201"/>
      <c r="H283" s="204">
        <v>9</v>
      </c>
      <c r="I283" s="205"/>
      <c r="J283" s="201"/>
      <c r="K283" s="201"/>
      <c r="L283" s="206"/>
      <c r="M283" s="207"/>
      <c r="N283" s="208"/>
      <c r="O283" s="208"/>
      <c r="P283" s="208"/>
      <c r="Q283" s="208"/>
      <c r="R283" s="208"/>
      <c r="S283" s="208"/>
      <c r="T283" s="209"/>
      <c r="AT283" s="210" t="s">
        <v>136</v>
      </c>
      <c r="AU283" s="210" t="s">
        <v>83</v>
      </c>
      <c r="AV283" s="14" t="s">
        <v>134</v>
      </c>
      <c r="AW283" s="14" t="s">
        <v>35</v>
      </c>
      <c r="AX283" s="14" t="s">
        <v>81</v>
      </c>
      <c r="AY283" s="210" t="s">
        <v>127</v>
      </c>
    </row>
    <row r="284" spans="1:65" s="2" customFormat="1" ht="14.45" customHeight="1">
      <c r="A284" s="36"/>
      <c r="B284" s="37"/>
      <c r="C284" s="175" t="s">
        <v>447</v>
      </c>
      <c r="D284" s="175" t="s">
        <v>130</v>
      </c>
      <c r="E284" s="176" t="s">
        <v>448</v>
      </c>
      <c r="F284" s="177" t="s">
        <v>449</v>
      </c>
      <c r="G284" s="178" t="s">
        <v>439</v>
      </c>
      <c r="H284" s="179">
        <v>4</v>
      </c>
      <c r="I284" s="180"/>
      <c r="J284" s="181">
        <f>ROUND(I284*H284,2)</f>
        <v>0</v>
      </c>
      <c r="K284" s="177" t="s">
        <v>19</v>
      </c>
      <c r="L284" s="41"/>
      <c r="M284" s="182" t="s">
        <v>19</v>
      </c>
      <c r="N284" s="183" t="s">
        <v>44</v>
      </c>
      <c r="O284" s="66"/>
      <c r="P284" s="184">
        <f>O284*H284</f>
        <v>0</v>
      </c>
      <c r="Q284" s="184">
        <v>0</v>
      </c>
      <c r="R284" s="184">
        <f>Q284*H284</f>
        <v>0</v>
      </c>
      <c r="S284" s="184">
        <v>0</v>
      </c>
      <c r="T284" s="185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186" t="s">
        <v>134</v>
      </c>
      <c r="AT284" s="186" t="s">
        <v>130</v>
      </c>
      <c r="AU284" s="186" t="s">
        <v>83</v>
      </c>
      <c r="AY284" s="19" t="s">
        <v>127</v>
      </c>
      <c r="BE284" s="187">
        <f>IF(N284="základní",J284,0)</f>
        <v>0</v>
      </c>
      <c r="BF284" s="187">
        <f>IF(N284="snížená",J284,0)</f>
        <v>0</v>
      </c>
      <c r="BG284" s="187">
        <f>IF(N284="zákl. přenesená",J284,0)</f>
        <v>0</v>
      </c>
      <c r="BH284" s="187">
        <f>IF(N284="sníž. přenesená",J284,0)</f>
        <v>0</v>
      </c>
      <c r="BI284" s="187">
        <f>IF(N284="nulová",J284,0)</f>
        <v>0</v>
      </c>
      <c r="BJ284" s="19" t="s">
        <v>81</v>
      </c>
      <c r="BK284" s="187">
        <f>ROUND(I284*H284,2)</f>
        <v>0</v>
      </c>
      <c r="BL284" s="19" t="s">
        <v>134</v>
      </c>
      <c r="BM284" s="186" t="s">
        <v>450</v>
      </c>
    </row>
    <row r="285" spans="1:65" s="13" customFormat="1">
      <c r="B285" s="188"/>
      <c r="C285" s="189"/>
      <c r="D285" s="190" t="s">
        <v>136</v>
      </c>
      <c r="E285" s="191" t="s">
        <v>19</v>
      </c>
      <c r="F285" s="192" t="s">
        <v>451</v>
      </c>
      <c r="G285" s="189"/>
      <c r="H285" s="193">
        <v>4</v>
      </c>
      <c r="I285" s="194"/>
      <c r="J285" s="189"/>
      <c r="K285" s="189"/>
      <c r="L285" s="195"/>
      <c r="M285" s="196"/>
      <c r="N285" s="197"/>
      <c r="O285" s="197"/>
      <c r="P285" s="197"/>
      <c r="Q285" s="197"/>
      <c r="R285" s="197"/>
      <c r="S285" s="197"/>
      <c r="T285" s="198"/>
      <c r="AT285" s="199" t="s">
        <v>136</v>
      </c>
      <c r="AU285" s="199" t="s">
        <v>83</v>
      </c>
      <c r="AV285" s="13" t="s">
        <v>83</v>
      </c>
      <c r="AW285" s="13" t="s">
        <v>35</v>
      </c>
      <c r="AX285" s="13" t="s">
        <v>73</v>
      </c>
      <c r="AY285" s="199" t="s">
        <v>127</v>
      </c>
    </row>
    <row r="286" spans="1:65" s="14" customFormat="1">
      <c r="B286" s="200"/>
      <c r="C286" s="201"/>
      <c r="D286" s="190" t="s">
        <v>136</v>
      </c>
      <c r="E286" s="202" t="s">
        <v>19</v>
      </c>
      <c r="F286" s="203" t="s">
        <v>138</v>
      </c>
      <c r="G286" s="201"/>
      <c r="H286" s="204">
        <v>4</v>
      </c>
      <c r="I286" s="205"/>
      <c r="J286" s="201"/>
      <c r="K286" s="201"/>
      <c r="L286" s="206"/>
      <c r="M286" s="207"/>
      <c r="N286" s="208"/>
      <c r="O286" s="208"/>
      <c r="P286" s="208"/>
      <c r="Q286" s="208"/>
      <c r="R286" s="208"/>
      <c r="S286" s="208"/>
      <c r="T286" s="209"/>
      <c r="AT286" s="210" t="s">
        <v>136</v>
      </c>
      <c r="AU286" s="210" t="s">
        <v>83</v>
      </c>
      <c r="AV286" s="14" t="s">
        <v>134</v>
      </c>
      <c r="AW286" s="14" t="s">
        <v>35</v>
      </c>
      <c r="AX286" s="14" t="s">
        <v>81</v>
      </c>
      <c r="AY286" s="210" t="s">
        <v>127</v>
      </c>
    </row>
    <row r="287" spans="1:65" s="12" customFormat="1" ht="22.9" customHeight="1">
      <c r="B287" s="159"/>
      <c r="C287" s="160"/>
      <c r="D287" s="161" t="s">
        <v>72</v>
      </c>
      <c r="E287" s="173" t="s">
        <v>125</v>
      </c>
      <c r="F287" s="173" t="s">
        <v>126</v>
      </c>
      <c r="G287" s="160"/>
      <c r="H287" s="160"/>
      <c r="I287" s="163"/>
      <c r="J287" s="174">
        <f>BK287</f>
        <v>0</v>
      </c>
      <c r="K287" s="160"/>
      <c r="L287" s="165"/>
      <c r="M287" s="166"/>
      <c r="N287" s="167"/>
      <c r="O287" s="167"/>
      <c r="P287" s="168">
        <f>SUM(P288:P438)</f>
        <v>0</v>
      </c>
      <c r="Q287" s="167"/>
      <c r="R287" s="168">
        <f>SUM(R288:R438)</f>
        <v>114.3125256</v>
      </c>
      <c r="S287" s="167"/>
      <c r="T287" s="169">
        <f>SUM(T288:T438)</f>
        <v>303.04650000000004</v>
      </c>
      <c r="AR287" s="170" t="s">
        <v>81</v>
      </c>
      <c r="AT287" s="171" t="s">
        <v>72</v>
      </c>
      <c r="AU287" s="171" t="s">
        <v>81</v>
      </c>
      <c r="AY287" s="170" t="s">
        <v>127</v>
      </c>
      <c r="BK287" s="172">
        <f>SUM(BK288:BK438)</f>
        <v>0</v>
      </c>
    </row>
    <row r="288" spans="1:65" s="2" customFormat="1" ht="14.45" customHeight="1">
      <c r="A288" s="36"/>
      <c r="B288" s="37"/>
      <c r="C288" s="175" t="s">
        <v>452</v>
      </c>
      <c r="D288" s="175" t="s">
        <v>130</v>
      </c>
      <c r="E288" s="176" t="s">
        <v>453</v>
      </c>
      <c r="F288" s="177" t="s">
        <v>454</v>
      </c>
      <c r="G288" s="178" t="s">
        <v>214</v>
      </c>
      <c r="H288" s="179">
        <v>39</v>
      </c>
      <c r="I288" s="180"/>
      <c r="J288" s="181">
        <f>ROUND(I288*H288,2)</f>
        <v>0</v>
      </c>
      <c r="K288" s="177" t="s">
        <v>174</v>
      </c>
      <c r="L288" s="41"/>
      <c r="M288" s="182" t="s">
        <v>19</v>
      </c>
      <c r="N288" s="183" t="s">
        <v>44</v>
      </c>
      <c r="O288" s="66"/>
      <c r="P288" s="184">
        <f>O288*H288</f>
        <v>0</v>
      </c>
      <c r="Q288" s="184">
        <v>7.3999999999999999E-4</v>
      </c>
      <c r="R288" s="184">
        <f>Q288*H288</f>
        <v>2.886E-2</v>
      </c>
      <c r="S288" s="184">
        <v>0</v>
      </c>
      <c r="T288" s="185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186" t="s">
        <v>134</v>
      </c>
      <c r="AT288" s="186" t="s">
        <v>130</v>
      </c>
      <c r="AU288" s="186" t="s">
        <v>83</v>
      </c>
      <c r="AY288" s="19" t="s">
        <v>127</v>
      </c>
      <c r="BE288" s="187">
        <f>IF(N288="základní",J288,0)</f>
        <v>0</v>
      </c>
      <c r="BF288" s="187">
        <f>IF(N288="snížená",J288,0)</f>
        <v>0</v>
      </c>
      <c r="BG288" s="187">
        <f>IF(N288="zákl. přenesená",J288,0)</f>
        <v>0</v>
      </c>
      <c r="BH288" s="187">
        <f>IF(N288="sníž. přenesená",J288,0)</f>
        <v>0</v>
      </c>
      <c r="BI288" s="187">
        <f>IF(N288="nulová",J288,0)</f>
        <v>0</v>
      </c>
      <c r="BJ288" s="19" t="s">
        <v>81</v>
      </c>
      <c r="BK288" s="187">
        <f>ROUND(I288*H288,2)</f>
        <v>0</v>
      </c>
      <c r="BL288" s="19" t="s">
        <v>134</v>
      </c>
      <c r="BM288" s="186" t="s">
        <v>455</v>
      </c>
    </row>
    <row r="289" spans="1:65" s="13" customFormat="1">
      <c r="B289" s="188"/>
      <c r="C289" s="189"/>
      <c r="D289" s="190" t="s">
        <v>136</v>
      </c>
      <c r="E289" s="191" t="s">
        <v>19</v>
      </c>
      <c r="F289" s="192" t="s">
        <v>456</v>
      </c>
      <c r="G289" s="189"/>
      <c r="H289" s="193">
        <v>39</v>
      </c>
      <c r="I289" s="194"/>
      <c r="J289" s="189"/>
      <c r="K289" s="189"/>
      <c r="L289" s="195"/>
      <c r="M289" s="196"/>
      <c r="N289" s="197"/>
      <c r="O289" s="197"/>
      <c r="P289" s="197"/>
      <c r="Q289" s="197"/>
      <c r="R289" s="197"/>
      <c r="S289" s="197"/>
      <c r="T289" s="198"/>
      <c r="AT289" s="199" t="s">
        <v>136</v>
      </c>
      <c r="AU289" s="199" t="s">
        <v>83</v>
      </c>
      <c r="AV289" s="13" t="s">
        <v>83</v>
      </c>
      <c r="AW289" s="13" t="s">
        <v>35</v>
      </c>
      <c r="AX289" s="13" t="s">
        <v>73</v>
      </c>
      <c r="AY289" s="199" t="s">
        <v>127</v>
      </c>
    </row>
    <row r="290" spans="1:65" s="14" customFormat="1">
      <c r="B290" s="200"/>
      <c r="C290" s="201"/>
      <c r="D290" s="190" t="s">
        <v>136</v>
      </c>
      <c r="E290" s="202" t="s">
        <v>19</v>
      </c>
      <c r="F290" s="203" t="s">
        <v>138</v>
      </c>
      <c r="G290" s="201"/>
      <c r="H290" s="204">
        <v>39</v>
      </c>
      <c r="I290" s="205"/>
      <c r="J290" s="201"/>
      <c r="K290" s="201"/>
      <c r="L290" s="206"/>
      <c r="M290" s="207"/>
      <c r="N290" s="208"/>
      <c r="O290" s="208"/>
      <c r="P290" s="208"/>
      <c r="Q290" s="208"/>
      <c r="R290" s="208"/>
      <c r="S290" s="208"/>
      <c r="T290" s="209"/>
      <c r="AT290" s="210" t="s">
        <v>136</v>
      </c>
      <c r="AU290" s="210" t="s">
        <v>83</v>
      </c>
      <c r="AV290" s="14" t="s">
        <v>134</v>
      </c>
      <c r="AW290" s="14" t="s">
        <v>35</v>
      </c>
      <c r="AX290" s="14" t="s">
        <v>81</v>
      </c>
      <c r="AY290" s="210" t="s">
        <v>127</v>
      </c>
    </row>
    <row r="291" spans="1:65" s="2" customFormat="1" ht="14.45" customHeight="1">
      <c r="A291" s="36"/>
      <c r="B291" s="37"/>
      <c r="C291" s="224" t="s">
        <v>457</v>
      </c>
      <c r="D291" s="224" t="s">
        <v>258</v>
      </c>
      <c r="E291" s="225" t="s">
        <v>458</v>
      </c>
      <c r="F291" s="226" t="s">
        <v>459</v>
      </c>
      <c r="G291" s="227" t="s">
        <v>214</v>
      </c>
      <c r="H291" s="228">
        <v>39</v>
      </c>
      <c r="I291" s="229"/>
      <c r="J291" s="230">
        <f>ROUND(I291*H291,2)</f>
        <v>0</v>
      </c>
      <c r="K291" s="226" t="s">
        <v>174</v>
      </c>
      <c r="L291" s="231"/>
      <c r="M291" s="232" t="s">
        <v>19</v>
      </c>
      <c r="N291" s="233" t="s">
        <v>44</v>
      </c>
      <c r="O291" s="66"/>
      <c r="P291" s="184">
        <f>O291*H291</f>
        <v>0</v>
      </c>
      <c r="Q291" s="184">
        <v>7.0999999999999994E-2</v>
      </c>
      <c r="R291" s="184">
        <f>Q291*H291</f>
        <v>2.7689999999999997</v>
      </c>
      <c r="S291" s="184">
        <v>0</v>
      </c>
      <c r="T291" s="185">
        <f>S291*H291</f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186" t="s">
        <v>211</v>
      </c>
      <c r="AT291" s="186" t="s">
        <v>258</v>
      </c>
      <c r="AU291" s="186" t="s">
        <v>83</v>
      </c>
      <c r="AY291" s="19" t="s">
        <v>127</v>
      </c>
      <c r="BE291" s="187">
        <f>IF(N291="základní",J291,0)</f>
        <v>0</v>
      </c>
      <c r="BF291" s="187">
        <f>IF(N291="snížená",J291,0)</f>
        <v>0</v>
      </c>
      <c r="BG291" s="187">
        <f>IF(N291="zákl. přenesená",J291,0)</f>
        <v>0</v>
      </c>
      <c r="BH291" s="187">
        <f>IF(N291="sníž. přenesená",J291,0)</f>
        <v>0</v>
      </c>
      <c r="BI291" s="187">
        <f>IF(N291="nulová",J291,0)</f>
        <v>0</v>
      </c>
      <c r="BJ291" s="19" t="s">
        <v>81</v>
      </c>
      <c r="BK291" s="187">
        <f>ROUND(I291*H291,2)</f>
        <v>0</v>
      </c>
      <c r="BL291" s="19" t="s">
        <v>134</v>
      </c>
      <c r="BM291" s="186" t="s">
        <v>460</v>
      </c>
    </row>
    <row r="292" spans="1:65" s="2" customFormat="1" ht="14.45" customHeight="1">
      <c r="A292" s="36"/>
      <c r="B292" s="37"/>
      <c r="C292" s="175" t="s">
        <v>461</v>
      </c>
      <c r="D292" s="175" t="s">
        <v>130</v>
      </c>
      <c r="E292" s="176" t="s">
        <v>462</v>
      </c>
      <c r="F292" s="177" t="s">
        <v>463</v>
      </c>
      <c r="G292" s="178" t="s">
        <v>439</v>
      </c>
      <c r="H292" s="179">
        <v>5</v>
      </c>
      <c r="I292" s="180"/>
      <c r="J292" s="181">
        <f>ROUND(I292*H292,2)</f>
        <v>0</v>
      </c>
      <c r="K292" s="177" t="s">
        <v>174</v>
      </c>
      <c r="L292" s="41"/>
      <c r="M292" s="182" t="s">
        <v>19</v>
      </c>
      <c r="N292" s="183" t="s">
        <v>44</v>
      </c>
      <c r="O292" s="66"/>
      <c r="P292" s="184">
        <f>O292*H292</f>
        <v>0</v>
      </c>
      <c r="Q292" s="184">
        <v>6.9999999999999999E-4</v>
      </c>
      <c r="R292" s="184">
        <f>Q292*H292</f>
        <v>3.5000000000000001E-3</v>
      </c>
      <c r="S292" s="184">
        <v>0</v>
      </c>
      <c r="T292" s="185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186" t="s">
        <v>134</v>
      </c>
      <c r="AT292" s="186" t="s">
        <v>130</v>
      </c>
      <c r="AU292" s="186" t="s">
        <v>83</v>
      </c>
      <c r="AY292" s="19" t="s">
        <v>127</v>
      </c>
      <c r="BE292" s="187">
        <f>IF(N292="základní",J292,0)</f>
        <v>0</v>
      </c>
      <c r="BF292" s="187">
        <f>IF(N292="snížená",J292,0)</f>
        <v>0</v>
      </c>
      <c r="BG292" s="187">
        <f>IF(N292="zákl. přenesená",J292,0)</f>
        <v>0</v>
      </c>
      <c r="BH292" s="187">
        <f>IF(N292="sníž. přenesená",J292,0)</f>
        <v>0</v>
      </c>
      <c r="BI292" s="187">
        <f>IF(N292="nulová",J292,0)</f>
        <v>0</v>
      </c>
      <c r="BJ292" s="19" t="s">
        <v>81</v>
      </c>
      <c r="BK292" s="187">
        <f>ROUND(I292*H292,2)</f>
        <v>0</v>
      </c>
      <c r="BL292" s="19" t="s">
        <v>134</v>
      </c>
      <c r="BM292" s="186" t="s">
        <v>464</v>
      </c>
    </row>
    <row r="293" spans="1:65" s="13" customFormat="1">
      <c r="B293" s="188"/>
      <c r="C293" s="189"/>
      <c r="D293" s="190" t="s">
        <v>136</v>
      </c>
      <c r="E293" s="191" t="s">
        <v>19</v>
      </c>
      <c r="F293" s="192" t="s">
        <v>465</v>
      </c>
      <c r="G293" s="189"/>
      <c r="H293" s="193">
        <v>5</v>
      </c>
      <c r="I293" s="194"/>
      <c r="J293" s="189"/>
      <c r="K293" s="189"/>
      <c r="L293" s="195"/>
      <c r="M293" s="196"/>
      <c r="N293" s="197"/>
      <c r="O293" s="197"/>
      <c r="P293" s="197"/>
      <c r="Q293" s="197"/>
      <c r="R293" s="197"/>
      <c r="S293" s="197"/>
      <c r="T293" s="198"/>
      <c r="AT293" s="199" t="s">
        <v>136</v>
      </c>
      <c r="AU293" s="199" t="s">
        <v>83</v>
      </c>
      <c r="AV293" s="13" t="s">
        <v>83</v>
      </c>
      <c r="AW293" s="13" t="s">
        <v>35</v>
      </c>
      <c r="AX293" s="13" t="s">
        <v>73</v>
      </c>
      <c r="AY293" s="199" t="s">
        <v>127</v>
      </c>
    </row>
    <row r="294" spans="1:65" s="14" customFormat="1">
      <c r="B294" s="200"/>
      <c r="C294" s="201"/>
      <c r="D294" s="190" t="s">
        <v>136</v>
      </c>
      <c r="E294" s="202" t="s">
        <v>19</v>
      </c>
      <c r="F294" s="203" t="s">
        <v>138</v>
      </c>
      <c r="G294" s="201"/>
      <c r="H294" s="204">
        <v>5</v>
      </c>
      <c r="I294" s="205"/>
      <c r="J294" s="201"/>
      <c r="K294" s="201"/>
      <c r="L294" s="206"/>
      <c r="M294" s="207"/>
      <c r="N294" s="208"/>
      <c r="O294" s="208"/>
      <c r="P294" s="208"/>
      <c r="Q294" s="208"/>
      <c r="R294" s="208"/>
      <c r="S294" s="208"/>
      <c r="T294" s="209"/>
      <c r="AT294" s="210" t="s">
        <v>136</v>
      </c>
      <c r="AU294" s="210" t="s">
        <v>83</v>
      </c>
      <c r="AV294" s="14" t="s">
        <v>134</v>
      </c>
      <c r="AW294" s="14" t="s">
        <v>35</v>
      </c>
      <c r="AX294" s="14" t="s">
        <v>81</v>
      </c>
      <c r="AY294" s="210" t="s">
        <v>127</v>
      </c>
    </row>
    <row r="295" spans="1:65" s="2" customFormat="1" ht="14.45" customHeight="1">
      <c r="A295" s="36"/>
      <c r="B295" s="37"/>
      <c r="C295" s="224" t="s">
        <v>466</v>
      </c>
      <c r="D295" s="224" t="s">
        <v>258</v>
      </c>
      <c r="E295" s="225" t="s">
        <v>467</v>
      </c>
      <c r="F295" s="226" t="s">
        <v>468</v>
      </c>
      <c r="G295" s="227" t="s">
        <v>439</v>
      </c>
      <c r="H295" s="228">
        <v>5</v>
      </c>
      <c r="I295" s="229"/>
      <c r="J295" s="230">
        <f>ROUND(I295*H295,2)</f>
        <v>0</v>
      </c>
      <c r="K295" s="226" t="s">
        <v>19</v>
      </c>
      <c r="L295" s="231"/>
      <c r="M295" s="232" t="s">
        <v>19</v>
      </c>
      <c r="N295" s="233" t="s">
        <v>44</v>
      </c>
      <c r="O295" s="66"/>
      <c r="P295" s="184">
        <f>O295*H295</f>
        <v>0</v>
      </c>
      <c r="Q295" s="184">
        <v>5.0000000000000001E-3</v>
      </c>
      <c r="R295" s="184">
        <f>Q295*H295</f>
        <v>2.5000000000000001E-2</v>
      </c>
      <c r="S295" s="184">
        <v>0</v>
      </c>
      <c r="T295" s="185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186" t="s">
        <v>211</v>
      </c>
      <c r="AT295" s="186" t="s">
        <v>258</v>
      </c>
      <c r="AU295" s="186" t="s">
        <v>83</v>
      </c>
      <c r="AY295" s="19" t="s">
        <v>127</v>
      </c>
      <c r="BE295" s="187">
        <f>IF(N295="základní",J295,0)</f>
        <v>0</v>
      </c>
      <c r="BF295" s="187">
        <f>IF(N295="snížená",J295,0)</f>
        <v>0</v>
      </c>
      <c r="BG295" s="187">
        <f>IF(N295="zákl. přenesená",J295,0)</f>
        <v>0</v>
      </c>
      <c r="BH295" s="187">
        <f>IF(N295="sníž. přenesená",J295,0)</f>
        <v>0</v>
      </c>
      <c r="BI295" s="187">
        <f>IF(N295="nulová",J295,0)</f>
        <v>0</v>
      </c>
      <c r="BJ295" s="19" t="s">
        <v>81</v>
      </c>
      <c r="BK295" s="187">
        <f>ROUND(I295*H295,2)</f>
        <v>0</v>
      </c>
      <c r="BL295" s="19" t="s">
        <v>134</v>
      </c>
      <c r="BM295" s="186" t="s">
        <v>469</v>
      </c>
    </row>
    <row r="296" spans="1:65" s="2" customFormat="1" ht="14.45" customHeight="1">
      <c r="A296" s="36"/>
      <c r="B296" s="37"/>
      <c r="C296" s="175" t="s">
        <v>470</v>
      </c>
      <c r="D296" s="175" t="s">
        <v>130</v>
      </c>
      <c r="E296" s="176" t="s">
        <v>471</v>
      </c>
      <c r="F296" s="177" t="s">
        <v>472</v>
      </c>
      <c r="G296" s="178" t="s">
        <v>439</v>
      </c>
      <c r="H296" s="179">
        <v>1</v>
      </c>
      <c r="I296" s="180"/>
      <c r="J296" s="181">
        <f>ROUND(I296*H296,2)</f>
        <v>0</v>
      </c>
      <c r="K296" s="177" t="s">
        <v>174</v>
      </c>
      <c r="L296" s="41"/>
      <c r="M296" s="182" t="s">
        <v>19</v>
      </c>
      <c r="N296" s="183" t="s">
        <v>44</v>
      </c>
      <c r="O296" s="66"/>
      <c r="P296" s="184">
        <f>O296*H296</f>
        <v>0</v>
      </c>
      <c r="Q296" s="184">
        <v>0.10940999999999999</v>
      </c>
      <c r="R296" s="184">
        <f>Q296*H296</f>
        <v>0.10940999999999999</v>
      </c>
      <c r="S296" s="184">
        <v>0</v>
      </c>
      <c r="T296" s="185">
        <f>S296*H296</f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186" t="s">
        <v>134</v>
      </c>
      <c r="AT296" s="186" t="s">
        <v>130</v>
      </c>
      <c r="AU296" s="186" t="s">
        <v>83</v>
      </c>
      <c r="AY296" s="19" t="s">
        <v>127</v>
      </c>
      <c r="BE296" s="187">
        <f>IF(N296="základní",J296,0)</f>
        <v>0</v>
      </c>
      <c r="BF296" s="187">
        <f>IF(N296="snížená",J296,0)</f>
        <v>0</v>
      </c>
      <c r="BG296" s="187">
        <f>IF(N296="zákl. přenesená",J296,0)</f>
        <v>0</v>
      </c>
      <c r="BH296" s="187">
        <f>IF(N296="sníž. přenesená",J296,0)</f>
        <v>0</v>
      </c>
      <c r="BI296" s="187">
        <f>IF(N296="nulová",J296,0)</f>
        <v>0</v>
      </c>
      <c r="BJ296" s="19" t="s">
        <v>81</v>
      </c>
      <c r="BK296" s="187">
        <f>ROUND(I296*H296,2)</f>
        <v>0</v>
      </c>
      <c r="BL296" s="19" t="s">
        <v>134</v>
      </c>
      <c r="BM296" s="186" t="s">
        <v>473</v>
      </c>
    </row>
    <row r="297" spans="1:65" s="2" customFormat="1" ht="14.45" customHeight="1">
      <c r="A297" s="36"/>
      <c r="B297" s="37"/>
      <c r="C297" s="224" t="s">
        <v>474</v>
      </c>
      <c r="D297" s="224" t="s">
        <v>258</v>
      </c>
      <c r="E297" s="225" t="s">
        <v>475</v>
      </c>
      <c r="F297" s="226" t="s">
        <v>476</v>
      </c>
      <c r="G297" s="227" t="s">
        <v>439</v>
      </c>
      <c r="H297" s="228">
        <v>1</v>
      </c>
      <c r="I297" s="229"/>
      <c r="J297" s="230">
        <f>ROUND(I297*H297,2)</f>
        <v>0</v>
      </c>
      <c r="K297" s="226" t="s">
        <v>174</v>
      </c>
      <c r="L297" s="231"/>
      <c r="M297" s="232" t="s">
        <v>19</v>
      </c>
      <c r="N297" s="233" t="s">
        <v>44</v>
      </c>
      <c r="O297" s="66"/>
      <c r="P297" s="184">
        <f>O297*H297</f>
        <v>0</v>
      </c>
      <c r="Q297" s="184">
        <v>6.4999999999999997E-3</v>
      </c>
      <c r="R297" s="184">
        <f>Q297*H297</f>
        <v>6.4999999999999997E-3</v>
      </c>
      <c r="S297" s="184">
        <v>0</v>
      </c>
      <c r="T297" s="185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186" t="s">
        <v>211</v>
      </c>
      <c r="AT297" s="186" t="s">
        <v>258</v>
      </c>
      <c r="AU297" s="186" t="s">
        <v>83</v>
      </c>
      <c r="AY297" s="19" t="s">
        <v>127</v>
      </c>
      <c r="BE297" s="187">
        <f>IF(N297="základní",J297,0)</f>
        <v>0</v>
      </c>
      <c r="BF297" s="187">
        <f>IF(N297="snížená",J297,0)</f>
        <v>0</v>
      </c>
      <c r="BG297" s="187">
        <f>IF(N297="zákl. přenesená",J297,0)</f>
        <v>0</v>
      </c>
      <c r="BH297" s="187">
        <f>IF(N297="sníž. přenesená",J297,0)</f>
        <v>0</v>
      </c>
      <c r="BI297" s="187">
        <f>IF(N297="nulová",J297,0)</f>
        <v>0</v>
      </c>
      <c r="BJ297" s="19" t="s">
        <v>81</v>
      </c>
      <c r="BK297" s="187">
        <f>ROUND(I297*H297,2)</f>
        <v>0</v>
      </c>
      <c r="BL297" s="19" t="s">
        <v>134</v>
      </c>
      <c r="BM297" s="186" t="s">
        <v>477</v>
      </c>
    </row>
    <row r="298" spans="1:65" s="2" customFormat="1" ht="14.45" customHeight="1">
      <c r="A298" s="36"/>
      <c r="B298" s="37"/>
      <c r="C298" s="175" t="s">
        <v>478</v>
      </c>
      <c r="D298" s="175" t="s">
        <v>130</v>
      </c>
      <c r="E298" s="176" t="s">
        <v>479</v>
      </c>
      <c r="F298" s="177" t="s">
        <v>480</v>
      </c>
      <c r="G298" s="178" t="s">
        <v>214</v>
      </c>
      <c r="H298" s="179">
        <v>307</v>
      </c>
      <c r="I298" s="180"/>
      <c r="J298" s="181">
        <f>ROUND(I298*H298,2)</f>
        <v>0</v>
      </c>
      <c r="K298" s="177" t="s">
        <v>174</v>
      </c>
      <c r="L298" s="41"/>
      <c r="M298" s="182" t="s">
        <v>19</v>
      </c>
      <c r="N298" s="183" t="s">
        <v>44</v>
      </c>
      <c r="O298" s="66"/>
      <c r="P298" s="184">
        <f>O298*H298</f>
        <v>0</v>
      </c>
      <c r="Q298" s="184">
        <v>2.1000000000000001E-4</v>
      </c>
      <c r="R298" s="184">
        <f>Q298*H298</f>
        <v>6.447E-2</v>
      </c>
      <c r="S298" s="184">
        <v>0</v>
      </c>
      <c r="T298" s="185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186" t="s">
        <v>134</v>
      </c>
      <c r="AT298" s="186" t="s">
        <v>130</v>
      </c>
      <c r="AU298" s="186" t="s">
        <v>83</v>
      </c>
      <c r="AY298" s="19" t="s">
        <v>127</v>
      </c>
      <c r="BE298" s="187">
        <f>IF(N298="základní",J298,0)</f>
        <v>0</v>
      </c>
      <c r="BF298" s="187">
        <f>IF(N298="snížená",J298,0)</f>
        <v>0</v>
      </c>
      <c r="BG298" s="187">
        <f>IF(N298="zákl. přenesená",J298,0)</f>
        <v>0</v>
      </c>
      <c r="BH298" s="187">
        <f>IF(N298="sníž. přenesená",J298,0)</f>
        <v>0</v>
      </c>
      <c r="BI298" s="187">
        <f>IF(N298="nulová",J298,0)</f>
        <v>0</v>
      </c>
      <c r="BJ298" s="19" t="s">
        <v>81</v>
      </c>
      <c r="BK298" s="187">
        <f>ROUND(I298*H298,2)</f>
        <v>0</v>
      </c>
      <c r="BL298" s="19" t="s">
        <v>134</v>
      </c>
      <c r="BM298" s="186" t="s">
        <v>481</v>
      </c>
    </row>
    <row r="299" spans="1:65" s="13" customFormat="1">
      <c r="B299" s="188"/>
      <c r="C299" s="189"/>
      <c r="D299" s="190" t="s">
        <v>136</v>
      </c>
      <c r="E299" s="191" t="s">
        <v>19</v>
      </c>
      <c r="F299" s="192" t="s">
        <v>482</v>
      </c>
      <c r="G299" s="189"/>
      <c r="H299" s="193">
        <v>198</v>
      </c>
      <c r="I299" s="194"/>
      <c r="J299" s="189"/>
      <c r="K299" s="189"/>
      <c r="L299" s="195"/>
      <c r="M299" s="196"/>
      <c r="N299" s="197"/>
      <c r="O299" s="197"/>
      <c r="P299" s="197"/>
      <c r="Q299" s="197"/>
      <c r="R299" s="197"/>
      <c r="S299" s="197"/>
      <c r="T299" s="198"/>
      <c r="AT299" s="199" t="s">
        <v>136</v>
      </c>
      <c r="AU299" s="199" t="s">
        <v>83</v>
      </c>
      <c r="AV299" s="13" t="s">
        <v>83</v>
      </c>
      <c r="AW299" s="13" t="s">
        <v>35</v>
      </c>
      <c r="AX299" s="13" t="s">
        <v>73</v>
      </c>
      <c r="AY299" s="199" t="s">
        <v>127</v>
      </c>
    </row>
    <row r="300" spans="1:65" s="13" customFormat="1">
      <c r="B300" s="188"/>
      <c r="C300" s="189"/>
      <c r="D300" s="190" t="s">
        <v>136</v>
      </c>
      <c r="E300" s="191" t="s">
        <v>19</v>
      </c>
      <c r="F300" s="192" t="s">
        <v>483</v>
      </c>
      <c r="G300" s="189"/>
      <c r="H300" s="193">
        <v>109</v>
      </c>
      <c r="I300" s="194"/>
      <c r="J300" s="189"/>
      <c r="K300" s="189"/>
      <c r="L300" s="195"/>
      <c r="M300" s="196"/>
      <c r="N300" s="197"/>
      <c r="O300" s="197"/>
      <c r="P300" s="197"/>
      <c r="Q300" s="197"/>
      <c r="R300" s="197"/>
      <c r="S300" s="197"/>
      <c r="T300" s="198"/>
      <c r="AT300" s="199" t="s">
        <v>136</v>
      </c>
      <c r="AU300" s="199" t="s">
        <v>83</v>
      </c>
      <c r="AV300" s="13" t="s">
        <v>83</v>
      </c>
      <c r="AW300" s="13" t="s">
        <v>35</v>
      </c>
      <c r="AX300" s="13" t="s">
        <v>73</v>
      </c>
      <c r="AY300" s="199" t="s">
        <v>127</v>
      </c>
    </row>
    <row r="301" spans="1:65" s="14" customFormat="1">
      <c r="B301" s="200"/>
      <c r="C301" s="201"/>
      <c r="D301" s="190" t="s">
        <v>136</v>
      </c>
      <c r="E301" s="202" t="s">
        <v>19</v>
      </c>
      <c r="F301" s="203" t="s">
        <v>138</v>
      </c>
      <c r="G301" s="201"/>
      <c r="H301" s="204">
        <v>307</v>
      </c>
      <c r="I301" s="205"/>
      <c r="J301" s="201"/>
      <c r="K301" s="201"/>
      <c r="L301" s="206"/>
      <c r="M301" s="207"/>
      <c r="N301" s="208"/>
      <c r="O301" s="208"/>
      <c r="P301" s="208"/>
      <c r="Q301" s="208"/>
      <c r="R301" s="208"/>
      <c r="S301" s="208"/>
      <c r="T301" s="209"/>
      <c r="AT301" s="210" t="s">
        <v>136</v>
      </c>
      <c r="AU301" s="210" t="s">
        <v>83</v>
      </c>
      <c r="AV301" s="14" t="s">
        <v>134</v>
      </c>
      <c r="AW301" s="14" t="s">
        <v>35</v>
      </c>
      <c r="AX301" s="14" t="s">
        <v>81</v>
      </c>
      <c r="AY301" s="210" t="s">
        <v>127</v>
      </c>
    </row>
    <row r="302" spans="1:65" s="2" customFormat="1" ht="14.45" customHeight="1">
      <c r="A302" s="36"/>
      <c r="B302" s="37"/>
      <c r="C302" s="175" t="s">
        <v>484</v>
      </c>
      <c r="D302" s="175" t="s">
        <v>130</v>
      </c>
      <c r="E302" s="176" t="s">
        <v>485</v>
      </c>
      <c r="F302" s="177" t="s">
        <v>480</v>
      </c>
      <c r="G302" s="178" t="s">
        <v>214</v>
      </c>
      <c r="H302" s="179">
        <v>73</v>
      </c>
      <c r="I302" s="180"/>
      <c r="J302" s="181">
        <f>ROUND(I302*H302,2)</f>
        <v>0</v>
      </c>
      <c r="K302" s="177" t="s">
        <v>19</v>
      </c>
      <c r="L302" s="41"/>
      <c r="M302" s="182" t="s">
        <v>19</v>
      </c>
      <c r="N302" s="183" t="s">
        <v>44</v>
      </c>
      <c r="O302" s="66"/>
      <c r="P302" s="184">
        <f>O302*H302</f>
        <v>0</v>
      </c>
      <c r="Q302" s="184">
        <v>2.1000000000000001E-4</v>
      </c>
      <c r="R302" s="184">
        <f>Q302*H302</f>
        <v>1.533E-2</v>
      </c>
      <c r="S302" s="184">
        <v>0</v>
      </c>
      <c r="T302" s="185">
        <f>S302*H302</f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186" t="s">
        <v>134</v>
      </c>
      <c r="AT302" s="186" t="s">
        <v>130</v>
      </c>
      <c r="AU302" s="186" t="s">
        <v>83</v>
      </c>
      <c r="AY302" s="19" t="s">
        <v>127</v>
      </c>
      <c r="BE302" s="187">
        <f>IF(N302="základní",J302,0)</f>
        <v>0</v>
      </c>
      <c r="BF302" s="187">
        <f>IF(N302="snížená",J302,0)</f>
        <v>0</v>
      </c>
      <c r="BG302" s="187">
        <f>IF(N302="zákl. přenesená",J302,0)</f>
        <v>0</v>
      </c>
      <c r="BH302" s="187">
        <f>IF(N302="sníž. přenesená",J302,0)</f>
        <v>0</v>
      </c>
      <c r="BI302" s="187">
        <f>IF(N302="nulová",J302,0)</f>
        <v>0</v>
      </c>
      <c r="BJ302" s="19" t="s">
        <v>81</v>
      </c>
      <c r="BK302" s="187">
        <f>ROUND(I302*H302,2)</f>
        <v>0</v>
      </c>
      <c r="BL302" s="19" t="s">
        <v>134</v>
      </c>
      <c r="BM302" s="186" t="s">
        <v>486</v>
      </c>
    </row>
    <row r="303" spans="1:65" s="13" customFormat="1">
      <c r="B303" s="188"/>
      <c r="C303" s="189"/>
      <c r="D303" s="190" t="s">
        <v>136</v>
      </c>
      <c r="E303" s="191" t="s">
        <v>19</v>
      </c>
      <c r="F303" s="192" t="s">
        <v>487</v>
      </c>
      <c r="G303" s="189"/>
      <c r="H303" s="193">
        <v>73</v>
      </c>
      <c r="I303" s="194"/>
      <c r="J303" s="189"/>
      <c r="K303" s="189"/>
      <c r="L303" s="195"/>
      <c r="M303" s="196"/>
      <c r="N303" s="197"/>
      <c r="O303" s="197"/>
      <c r="P303" s="197"/>
      <c r="Q303" s="197"/>
      <c r="R303" s="197"/>
      <c r="S303" s="197"/>
      <c r="T303" s="198"/>
      <c r="AT303" s="199" t="s">
        <v>136</v>
      </c>
      <c r="AU303" s="199" t="s">
        <v>83</v>
      </c>
      <c r="AV303" s="13" t="s">
        <v>83</v>
      </c>
      <c r="AW303" s="13" t="s">
        <v>35</v>
      </c>
      <c r="AX303" s="13" t="s">
        <v>73</v>
      </c>
      <c r="AY303" s="199" t="s">
        <v>127</v>
      </c>
    </row>
    <row r="304" spans="1:65" s="14" customFormat="1">
      <c r="B304" s="200"/>
      <c r="C304" s="201"/>
      <c r="D304" s="190" t="s">
        <v>136</v>
      </c>
      <c r="E304" s="202" t="s">
        <v>19</v>
      </c>
      <c r="F304" s="203" t="s">
        <v>138</v>
      </c>
      <c r="G304" s="201"/>
      <c r="H304" s="204">
        <v>73</v>
      </c>
      <c r="I304" s="205"/>
      <c r="J304" s="201"/>
      <c r="K304" s="201"/>
      <c r="L304" s="206"/>
      <c r="M304" s="207"/>
      <c r="N304" s="208"/>
      <c r="O304" s="208"/>
      <c r="P304" s="208"/>
      <c r="Q304" s="208"/>
      <c r="R304" s="208"/>
      <c r="S304" s="208"/>
      <c r="T304" s="209"/>
      <c r="AT304" s="210" t="s">
        <v>136</v>
      </c>
      <c r="AU304" s="210" t="s">
        <v>83</v>
      </c>
      <c r="AV304" s="14" t="s">
        <v>134</v>
      </c>
      <c r="AW304" s="14" t="s">
        <v>35</v>
      </c>
      <c r="AX304" s="14" t="s">
        <v>81</v>
      </c>
      <c r="AY304" s="210" t="s">
        <v>127</v>
      </c>
    </row>
    <row r="305" spans="1:65" s="2" customFormat="1" ht="14.45" customHeight="1">
      <c r="A305" s="36"/>
      <c r="B305" s="37"/>
      <c r="C305" s="175" t="s">
        <v>488</v>
      </c>
      <c r="D305" s="175" t="s">
        <v>130</v>
      </c>
      <c r="E305" s="176" t="s">
        <v>489</v>
      </c>
      <c r="F305" s="177" t="s">
        <v>490</v>
      </c>
      <c r="G305" s="178" t="s">
        <v>173</v>
      </c>
      <c r="H305" s="179">
        <v>36</v>
      </c>
      <c r="I305" s="180"/>
      <c r="J305" s="181">
        <f>ROUND(I305*H305,2)</f>
        <v>0</v>
      </c>
      <c r="K305" s="177" t="s">
        <v>174</v>
      </c>
      <c r="L305" s="41"/>
      <c r="M305" s="182" t="s">
        <v>19</v>
      </c>
      <c r="N305" s="183" t="s">
        <v>44</v>
      </c>
      <c r="O305" s="66"/>
      <c r="P305" s="184">
        <f>O305*H305</f>
        <v>0</v>
      </c>
      <c r="Q305" s="184">
        <v>8.4999999999999995E-4</v>
      </c>
      <c r="R305" s="184">
        <f>Q305*H305</f>
        <v>3.0599999999999999E-2</v>
      </c>
      <c r="S305" s="184">
        <v>0</v>
      </c>
      <c r="T305" s="185">
        <f>S305*H305</f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186" t="s">
        <v>134</v>
      </c>
      <c r="AT305" s="186" t="s">
        <v>130</v>
      </c>
      <c r="AU305" s="186" t="s">
        <v>83</v>
      </c>
      <c r="AY305" s="19" t="s">
        <v>127</v>
      </c>
      <c r="BE305" s="187">
        <f>IF(N305="základní",J305,0)</f>
        <v>0</v>
      </c>
      <c r="BF305" s="187">
        <f>IF(N305="snížená",J305,0)</f>
        <v>0</v>
      </c>
      <c r="BG305" s="187">
        <f>IF(N305="zákl. přenesená",J305,0)</f>
        <v>0</v>
      </c>
      <c r="BH305" s="187">
        <f>IF(N305="sníž. přenesená",J305,0)</f>
        <v>0</v>
      </c>
      <c r="BI305" s="187">
        <f>IF(N305="nulová",J305,0)</f>
        <v>0</v>
      </c>
      <c r="BJ305" s="19" t="s">
        <v>81</v>
      </c>
      <c r="BK305" s="187">
        <f>ROUND(I305*H305,2)</f>
        <v>0</v>
      </c>
      <c r="BL305" s="19" t="s">
        <v>134</v>
      </c>
      <c r="BM305" s="186" t="s">
        <v>491</v>
      </c>
    </row>
    <row r="306" spans="1:65" s="13" customFormat="1">
      <c r="B306" s="188"/>
      <c r="C306" s="189"/>
      <c r="D306" s="190" t="s">
        <v>136</v>
      </c>
      <c r="E306" s="191" t="s">
        <v>19</v>
      </c>
      <c r="F306" s="192" t="s">
        <v>492</v>
      </c>
      <c r="G306" s="189"/>
      <c r="H306" s="193">
        <v>8</v>
      </c>
      <c r="I306" s="194"/>
      <c r="J306" s="189"/>
      <c r="K306" s="189"/>
      <c r="L306" s="195"/>
      <c r="M306" s="196"/>
      <c r="N306" s="197"/>
      <c r="O306" s="197"/>
      <c r="P306" s="197"/>
      <c r="Q306" s="197"/>
      <c r="R306" s="197"/>
      <c r="S306" s="197"/>
      <c r="T306" s="198"/>
      <c r="AT306" s="199" t="s">
        <v>136</v>
      </c>
      <c r="AU306" s="199" t="s">
        <v>83</v>
      </c>
      <c r="AV306" s="13" t="s">
        <v>83</v>
      </c>
      <c r="AW306" s="13" t="s">
        <v>35</v>
      </c>
      <c r="AX306" s="13" t="s">
        <v>73</v>
      </c>
      <c r="AY306" s="199" t="s">
        <v>127</v>
      </c>
    </row>
    <row r="307" spans="1:65" s="13" customFormat="1">
      <c r="B307" s="188"/>
      <c r="C307" s="189"/>
      <c r="D307" s="190" t="s">
        <v>136</v>
      </c>
      <c r="E307" s="191" t="s">
        <v>19</v>
      </c>
      <c r="F307" s="192" t="s">
        <v>493</v>
      </c>
      <c r="G307" s="189"/>
      <c r="H307" s="193">
        <v>28</v>
      </c>
      <c r="I307" s="194"/>
      <c r="J307" s="189"/>
      <c r="K307" s="189"/>
      <c r="L307" s="195"/>
      <c r="M307" s="196"/>
      <c r="N307" s="197"/>
      <c r="O307" s="197"/>
      <c r="P307" s="197"/>
      <c r="Q307" s="197"/>
      <c r="R307" s="197"/>
      <c r="S307" s="197"/>
      <c r="T307" s="198"/>
      <c r="AT307" s="199" t="s">
        <v>136</v>
      </c>
      <c r="AU307" s="199" t="s">
        <v>83</v>
      </c>
      <c r="AV307" s="13" t="s">
        <v>83</v>
      </c>
      <c r="AW307" s="13" t="s">
        <v>35</v>
      </c>
      <c r="AX307" s="13" t="s">
        <v>73</v>
      </c>
      <c r="AY307" s="199" t="s">
        <v>127</v>
      </c>
    </row>
    <row r="308" spans="1:65" s="14" customFormat="1">
      <c r="B308" s="200"/>
      <c r="C308" s="201"/>
      <c r="D308" s="190" t="s">
        <v>136</v>
      </c>
      <c r="E308" s="202" t="s">
        <v>19</v>
      </c>
      <c r="F308" s="203" t="s">
        <v>138</v>
      </c>
      <c r="G308" s="201"/>
      <c r="H308" s="204">
        <v>36</v>
      </c>
      <c r="I308" s="205"/>
      <c r="J308" s="201"/>
      <c r="K308" s="201"/>
      <c r="L308" s="206"/>
      <c r="M308" s="207"/>
      <c r="N308" s="208"/>
      <c r="O308" s="208"/>
      <c r="P308" s="208"/>
      <c r="Q308" s="208"/>
      <c r="R308" s="208"/>
      <c r="S308" s="208"/>
      <c r="T308" s="209"/>
      <c r="AT308" s="210" t="s">
        <v>136</v>
      </c>
      <c r="AU308" s="210" t="s">
        <v>83</v>
      </c>
      <c r="AV308" s="14" t="s">
        <v>134</v>
      </c>
      <c r="AW308" s="14" t="s">
        <v>35</v>
      </c>
      <c r="AX308" s="14" t="s">
        <v>81</v>
      </c>
      <c r="AY308" s="210" t="s">
        <v>127</v>
      </c>
    </row>
    <row r="309" spans="1:65" s="2" customFormat="1" ht="14.45" customHeight="1">
      <c r="A309" s="36"/>
      <c r="B309" s="37"/>
      <c r="C309" s="175" t="s">
        <v>494</v>
      </c>
      <c r="D309" s="175" t="s">
        <v>130</v>
      </c>
      <c r="E309" s="176" t="s">
        <v>495</v>
      </c>
      <c r="F309" s="177" t="s">
        <v>496</v>
      </c>
      <c r="G309" s="178" t="s">
        <v>214</v>
      </c>
      <c r="H309" s="179">
        <v>307</v>
      </c>
      <c r="I309" s="180"/>
      <c r="J309" s="181">
        <f>ROUND(I309*H309,2)</f>
        <v>0</v>
      </c>
      <c r="K309" s="177" t="s">
        <v>174</v>
      </c>
      <c r="L309" s="41"/>
      <c r="M309" s="182" t="s">
        <v>19</v>
      </c>
      <c r="N309" s="183" t="s">
        <v>44</v>
      </c>
      <c r="O309" s="66"/>
      <c r="P309" s="184">
        <f>O309*H309</f>
        <v>0</v>
      </c>
      <c r="Q309" s="184">
        <v>6.4999999999999997E-4</v>
      </c>
      <c r="R309" s="184">
        <f>Q309*H309</f>
        <v>0.19954999999999998</v>
      </c>
      <c r="S309" s="184">
        <v>0</v>
      </c>
      <c r="T309" s="185">
        <f>S309*H309</f>
        <v>0</v>
      </c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R309" s="186" t="s">
        <v>134</v>
      </c>
      <c r="AT309" s="186" t="s">
        <v>130</v>
      </c>
      <c r="AU309" s="186" t="s">
        <v>83</v>
      </c>
      <c r="AY309" s="19" t="s">
        <v>127</v>
      </c>
      <c r="BE309" s="187">
        <f>IF(N309="základní",J309,0)</f>
        <v>0</v>
      </c>
      <c r="BF309" s="187">
        <f>IF(N309="snížená",J309,0)</f>
        <v>0</v>
      </c>
      <c r="BG309" s="187">
        <f>IF(N309="zákl. přenesená",J309,0)</f>
        <v>0</v>
      </c>
      <c r="BH309" s="187">
        <f>IF(N309="sníž. přenesená",J309,0)</f>
        <v>0</v>
      </c>
      <c r="BI309" s="187">
        <f>IF(N309="nulová",J309,0)</f>
        <v>0</v>
      </c>
      <c r="BJ309" s="19" t="s">
        <v>81</v>
      </c>
      <c r="BK309" s="187">
        <f>ROUND(I309*H309,2)</f>
        <v>0</v>
      </c>
      <c r="BL309" s="19" t="s">
        <v>134</v>
      </c>
      <c r="BM309" s="186" t="s">
        <v>497</v>
      </c>
    </row>
    <row r="310" spans="1:65" s="13" customFormat="1">
      <c r="B310" s="188"/>
      <c r="C310" s="189"/>
      <c r="D310" s="190" t="s">
        <v>136</v>
      </c>
      <c r="E310" s="191" t="s">
        <v>19</v>
      </c>
      <c r="F310" s="192" t="s">
        <v>482</v>
      </c>
      <c r="G310" s="189"/>
      <c r="H310" s="193">
        <v>198</v>
      </c>
      <c r="I310" s="194"/>
      <c r="J310" s="189"/>
      <c r="K310" s="189"/>
      <c r="L310" s="195"/>
      <c r="M310" s="196"/>
      <c r="N310" s="197"/>
      <c r="O310" s="197"/>
      <c r="P310" s="197"/>
      <c r="Q310" s="197"/>
      <c r="R310" s="197"/>
      <c r="S310" s="197"/>
      <c r="T310" s="198"/>
      <c r="AT310" s="199" t="s">
        <v>136</v>
      </c>
      <c r="AU310" s="199" t="s">
        <v>83</v>
      </c>
      <c r="AV310" s="13" t="s">
        <v>83</v>
      </c>
      <c r="AW310" s="13" t="s">
        <v>35</v>
      </c>
      <c r="AX310" s="13" t="s">
        <v>73</v>
      </c>
      <c r="AY310" s="199" t="s">
        <v>127</v>
      </c>
    </row>
    <row r="311" spans="1:65" s="13" customFormat="1">
      <c r="B311" s="188"/>
      <c r="C311" s="189"/>
      <c r="D311" s="190" t="s">
        <v>136</v>
      </c>
      <c r="E311" s="191" t="s">
        <v>19</v>
      </c>
      <c r="F311" s="192" t="s">
        <v>483</v>
      </c>
      <c r="G311" s="189"/>
      <c r="H311" s="193">
        <v>109</v>
      </c>
      <c r="I311" s="194"/>
      <c r="J311" s="189"/>
      <c r="K311" s="189"/>
      <c r="L311" s="195"/>
      <c r="M311" s="196"/>
      <c r="N311" s="197"/>
      <c r="O311" s="197"/>
      <c r="P311" s="197"/>
      <c r="Q311" s="197"/>
      <c r="R311" s="197"/>
      <c r="S311" s="197"/>
      <c r="T311" s="198"/>
      <c r="AT311" s="199" t="s">
        <v>136</v>
      </c>
      <c r="AU311" s="199" t="s">
        <v>83</v>
      </c>
      <c r="AV311" s="13" t="s">
        <v>83</v>
      </c>
      <c r="AW311" s="13" t="s">
        <v>35</v>
      </c>
      <c r="AX311" s="13" t="s">
        <v>73</v>
      </c>
      <c r="AY311" s="199" t="s">
        <v>127</v>
      </c>
    </row>
    <row r="312" spans="1:65" s="14" customFormat="1">
      <c r="B312" s="200"/>
      <c r="C312" s="201"/>
      <c r="D312" s="190" t="s">
        <v>136</v>
      </c>
      <c r="E312" s="202" t="s">
        <v>19</v>
      </c>
      <c r="F312" s="203" t="s">
        <v>138</v>
      </c>
      <c r="G312" s="201"/>
      <c r="H312" s="204">
        <v>307</v>
      </c>
      <c r="I312" s="205"/>
      <c r="J312" s="201"/>
      <c r="K312" s="201"/>
      <c r="L312" s="206"/>
      <c r="M312" s="207"/>
      <c r="N312" s="208"/>
      <c r="O312" s="208"/>
      <c r="P312" s="208"/>
      <c r="Q312" s="208"/>
      <c r="R312" s="208"/>
      <c r="S312" s="208"/>
      <c r="T312" s="209"/>
      <c r="AT312" s="210" t="s">
        <v>136</v>
      </c>
      <c r="AU312" s="210" t="s">
        <v>83</v>
      </c>
      <c r="AV312" s="14" t="s">
        <v>134</v>
      </c>
      <c r="AW312" s="14" t="s">
        <v>35</v>
      </c>
      <c r="AX312" s="14" t="s">
        <v>81</v>
      </c>
      <c r="AY312" s="210" t="s">
        <v>127</v>
      </c>
    </row>
    <row r="313" spans="1:65" s="2" customFormat="1" ht="14.45" customHeight="1">
      <c r="A313" s="36"/>
      <c r="B313" s="37"/>
      <c r="C313" s="175" t="s">
        <v>498</v>
      </c>
      <c r="D313" s="175" t="s">
        <v>130</v>
      </c>
      <c r="E313" s="176" t="s">
        <v>499</v>
      </c>
      <c r="F313" s="177" t="s">
        <v>496</v>
      </c>
      <c r="G313" s="178" t="s">
        <v>214</v>
      </c>
      <c r="H313" s="179">
        <v>73</v>
      </c>
      <c r="I313" s="180"/>
      <c r="J313" s="181">
        <f>ROUND(I313*H313,2)</f>
        <v>0</v>
      </c>
      <c r="K313" s="177" t="s">
        <v>19</v>
      </c>
      <c r="L313" s="41"/>
      <c r="M313" s="182" t="s">
        <v>19</v>
      </c>
      <c r="N313" s="183" t="s">
        <v>44</v>
      </c>
      <c r="O313" s="66"/>
      <c r="P313" s="184">
        <f>O313*H313</f>
        <v>0</v>
      </c>
      <c r="Q313" s="184">
        <v>6.4999999999999997E-4</v>
      </c>
      <c r="R313" s="184">
        <f>Q313*H313</f>
        <v>4.7449999999999999E-2</v>
      </c>
      <c r="S313" s="184">
        <v>0</v>
      </c>
      <c r="T313" s="185">
        <f>S313*H313</f>
        <v>0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186" t="s">
        <v>134</v>
      </c>
      <c r="AT313" s="186" t="s">
        <v>130</v>
      </c>
      <c r="AU313" s="186" t="s">
        <v>83</v>
      </c>
      <c r="AY313" s="19" t="s">
        <v>127</v>
      </c>
      <c r="BE313" s="187">
        <f>IF(N313="základní",J313,0)</f>
        <v>0</v>
      </c>
      <c r="BF313" s="187">
        <f>IF(N313="snížená",J313,0)</f>
        <v>0</v>
      </c>
      <c r="BG313" s="187">
        <f>IF(N313="zákl. přenesená",J313,0)</f>
        <v>0</v>
      </c>
      <c r="BH313" s="187">
        <f>IF(N313="sníž. přenesená",J313,0)</f>
        <v>0</v>
      </c>
      <c r="BI313" s="187">
        <f>IF(N313="nulová",J313,0)</f>
        <v>0</v>
      </c>
      <c r="BJ313" s="19" t="s">
        <v>81</v>
      </c>
      <c r="BK313" s="187">
        <f>ROUND(I313*H313,2)</f>
        <v>0</v>
      </c>
      <c r="BL313" s="19" t="s">
        <v>134</v>
      </c>
      <c r="BM313" s="186" t="s">
        <v>500</v>
      </c>
    </row>
    <row r="314" spans="1:65" s="13" customFormat="1">
      <c r="B314" s="188"/>
      <c r="C314" s="189"/>
      <c r="D314" s="190" t="s">
        <v>136</v>
      </c>
      <c r="E314" s="191" t="s">
        <v>19</v>
      </c>
      <c r="F314" s="192" t="s">
        <v>487</v>
      </c>
      <c r="G314" s="189"/>
      <c r="H314" s="193">
        <v>73</v>
      </c>
      <c r="I314" s="194"/>
      <c r="J314" s="189"/>
      <c r="K314" s="189"/>
      <c r="L314" s="195"/>
      <c r="M314" s="196"/>
      <c r="N314" s="197"/>
      <c r="O314" s="197"/>
      <c r="P314" s="197"/>
      <c r="Q314" s="197"/>
      <c r="R314" s="197"/>
      <c r="S314" s="197"/>
      <c r="T314" s="198"/>
      <c r="AT314" s="199" t="s">
        <v>136</v>
      </c>
      <c r="AU314" s="199" t="s">
        <v>83</v>
      </c>
      <c r="AV314" s="13" t="s">
        <v>83</v>
      </c>
      <c r="AW314" s="13" t="s">
        <v>35</v>
      </c>
      <c r="AX314" s="13" t="s">
        <v>73</v>
      </c>
      <c r="AY314" s="199" t="s">
        <v>127</v>
      </c>
    </row>
    <row r="315" spans="1:65" s="14" customFormat="1">
      <c r="B315" s="200"/>
      <c r="C315" s="201"/>
      <c r="D315" s="190" t="s">
        <v>136</v>
      </c>
      <c r="E315" s="202" t="s">
        <v>19</v>
      </c>
      <c r="F315" s="203" t="s">
        <v>138</v>
      </c>
      <c r="G315" s="201"/>
      <c r="H315" s="204">
        <v>73</v>
      </c>
      <c r="I315" s="205"/>
      <c r="J315" s="201"/>
      <c r="K315" s="201"/>
      <c r="L315" s="206"/>
      <c r="M315" s="207"/>
      <c r="N315" s="208"/>
      <c r="O315" s="208"/>
      <c r="P315" s="208"/>
      <c r="Q315" s="208"/>
      <c r="R315" s="208"/>
      <c r="S315" s="208"/>
      <c r="T315" s="209"/>
      <c r="AT315" s="210" t="s">
        <v>136</v>
      </c>
      <c r="AU315" s="210" t="s">
        <v>83</v>
      </c>
      <c r="AV315" s="14" t="s">
        <v>134</v>
      </c>
      <c r="AW315" s="14" t="s">
        <v>35</v>
      </c>
      <c r="AX315" s="14" t="s">
        <v>81</v>
      </c>
      <c r="AY315" s="210" t="s">
        <v>127</v>
      </c>
    </row>
    <row r="316" spans="1:65" s="2" customFormat="1" ht="14.45" customHeight="1">
      <c r="A316" s="36"/>
      <c r="B316" s="37"/>
      <c r="C316" s="175" t="s">
        <v>501</v>
      </c>
      <c r="D316" s="175" t="s">
        <v>130</v>
      </c>
      <c r="E316" s="176" t="s">
        <v>502</v>
      </c>
      <c r="F316" s="177" t="s">
        <v>503</v>
      </c>
      <c r="G316" s="178" t="s">
        <v>173</v>
      </c>
      <c r="H316" s="179">
        <v>36</v>
      </c>
      <c r="I316" s="180"/>
      <c r="J316" s="181">
        <f>ROUND(I316*H316,2)</f>
        <v>0</v>
      </c>
      <c r="K316" s="177" t="s">
        <v>174</v>
      </c>
      <c r="L316" s="41"/>
      <c r="M316" s="182" t="s">
        <v>19</v>
      </c>
      <c r="N316" s="183" t="s">
        <v>44</v>
      </c>
      <c r="O316" s="66"/>
      <c r="P316" s="184">
        <f>O316*H316</f>
        <v>0</v>
      </c>
      <c r="Q316" s="184">
        <v>2.5999999999999999E-3</v>
      </c>
      <c r="R316" s="184">
        <f>Q316*H316</f>
        <v>9.3599999999999989E-2</v>
      </c>
      <c r="S316" s="184">
        <v>0</v>
      </c>
      <c r="T316" s="185">
        <f>S316*H316</f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186" t="s">
        <v>134</v>
      </c>
      <c r="AT316" s="186" t="s">
        <v>130</v>
      </c>
      <c r="AU316" s="186" t="s">
        <v>83</v>
      </c>
      <c r="AY316" s="19" t="s">
        <v>127</v>
      </c>
      <c r="BE316" s="187">
        <f>IF(N316="základní",J316,0)</f>
        <v>0</v>
      </c>
      <c r="BF316" s="187">
        <f>IF(N316="snížená",J316,0)</f>
        <v>0</v>
      </c>
      <c r="BG316" s="187">
        <f>IF(N316="zákl. přenesená",J316,0)</f>
        <v>0</v>
      </c>
      <c r="BH316" s="187">
        <f>IF(N316="sníž. přenesená",J316,0)</f>
        <v>0</v>
      </c>
      <c r="BI316" s="187">
        <f>IF(N316="nulová",J316,0)</f>
        <v>0</v>
      </c>
      <c r="BJ316" s="19" t="s">
        <v>81</v>
      </c>
      <c r="BK316" s="187">
        <f>ROUND(I316*H316,2)</f>
        <v>0</v>
      </c>
      <c r="BL316" s="19" t="s">
        <v>134</v>
      </c>
      <c r="BM316" s="186" t="s">
        <v>504</v>
      </c>
    </row>
    <row r="317" spans="1:65" s="13" customFormat="1">
      <c r="B317" s="188"/>
      <c r="C317" s="189"/>
      <c r="D317" s="190" t="s">
        <v>136</v>
      </c>
      <c r="E317" s="191" t="s">
        <v>19</v>
      </c>
      <c r="F317" s="192" t="s">
        <v>492</v>
      </c>
      <c r="G317" s="189"/>
      <c r="H317" s="193">
        <v>8</v>
      </c>
      <c r="I317" s="194"/>
      <c r="J317" s="189"/>
      <c r="K317" s="189"/>
      <c r="L317" s="195"/>
      <c r="M317" s="196"/>
      <c r="N317" s="197"/>
      <c r="O317" s="197"/>
      <c r="P317" s="197"/>
      <c r="Q317" s="197"/>
      <c r="R317" s="197"/>
      <c r="S317" s="197"/>
      <c r="T317" s="198"/>
      <c r="AT317" s="199" t="s">
        <v>136</v>
      </c>
      <c r="AU317" s="199" t="s">
        <v>83</v>
      </c>
      <c r="AV317" s="13" t="s">
        <v>83</v>
      </c>
      <c r="AW317" s="13" t="s">
        <v>35</v>
      </c>
      <c r="AX317" s="13" t="s">
        <v>73</v>
      </c>
      <c r="AY317" s="199" t="s">
        <v>127</v>
      </c>
    </row>
    <row r="318" spans="1:65" s="13" customFormat="1">
      <c r="B318" s="188"/>
      <c r="C318" s="189"/>
      <c r="D318" s="190" t="s">
        <v>136</v>
      </c>
      <c r="E318" s="191" t="s">
        <v>19</v>
      </c>
      <c r="F318" s="192" t="s">
        <v>493</v>
      </c>
      <c r="G318" s="189"/>
      <c r="H318" s="193">
        <v>28</v>
      </c>
      <c r="I318" s="194"/>
      <c r="J318" s="189"/>
      <c r="K318" s="189"/>
      <c r="L318" s="195"/>
      <c r="M318" s="196"/>
      <c r="N318" s="197"/>
      <c r="O318" s="197"/>
      <c r="P318" s="197"/>
      <c r="Q318" s="197"/>
      <c r="R318" s="197"/>
      <c r="S318" s="197"/>
      <c r="T318" s="198"/>
      <c r="AT318" s="199" t="s">
        <v>136</v>
      </c>
      <c r="AU318" s="199" t="s">
        <v>83</v>
      </c>
      <c r="AV318" s="13" t="s">
        <v>83</v>
      </c>
      <c r="AW318" s="13" t="s">
        <v>35</v>
      </c>
      <c r="AX318" s="13" t="s">
        <v>73</v>
      </c>
      <c r="AY318" s="199" t="s">
        <v>127</v>
      </c>
    </row>
    <row r="319" spans="1:65" s="14" customFormat="1">
      <c r="B319" s="200"/>
      <c r="C319" s="201"/>
      <c r="D319" s="190" t="s">
        <v>136</v>
      </c>
      <c r="E319" s="202" t="s">
        <v>19</v>
      </c>
      <c r="F319" s="203" t="s">
        <v>138</v>
      </c>
      <c r="G319" s="201"/>
      <c r="H319" s="204">
        <v>36</v>
      </c>
      <c r="I319" s="205"/>
      <c r="J319" s="201"/>
      <c r="K319" s="201"/>
      <c r="L319" s="206"/>
      <c r="M319" s="207"/>
      <c r="N319" s="208"/>
      <c r="O319" s="208"/>
      <c r="P319" s="208"/>
      <c r="Q319" s="208"/>
      <c r="R319" s="208"/>
      <c r="S319" s="208"/>
      <c r="T319" s="209"/>
      <c r="AT319" s="210" t="s">
        <v>136</v>
      </c>
      <c r="AU319" s="210" t="s">
        <v>83</v>
      </c>
      <c r="AV319" s="14" t="s">
        <v>134</v>
      </c>
      <c r="AW319" s="14" t="s">
        <v>35</v>
      </c>
      <c r="AX319" s="14" t="s">
        <v>81</v>
      </c>
      <c r="AY319" s="210" t="s">
        <v>127</v>
      </c>
    </row>
    <row r="320" spans="1:65" s="2" customFormat="1" ht="14.45" customHeight="1">
      <c r="A320" s="36"/>
      <c r="B320" s="37"/>
      <c r="C320" s="175" t="s">
        <v>505</v>
      </c>
      <c r="D320" s="175" t="s">
        <v>130</v>
      </c>
      <c r="E320" s="176" t="s">
        <v>506</v>
      </c>
      <c r="F320" s="177" t="s">
        <v>507</v>
      </c>
      <c r="G320" s="178" t="s">
        <v>214</v>
      </c>
      <c r="H320" s="179">
        <v>47</v>
      </c>
      <c r="I320" s="180"/>
      <c r="J320" s="181">
        <f>ROUND(I320*H320,2)</f>
        <v>0</v>
      </c>
      <c r="K320" s="177" t="s">
        <v>19</v>
      </c>
      <c r="L320" s="41"/>
      <c r="M320" s="182" t="s">
        <v>19</v>
      </c>
      <c r="N320" s="183" t="s">
        <v>44</v>
      </c>
      <c r="O320" s="66"/>
      <c r="P320" s="184">
        <f>O320*H320</f>
        <v>0</v>
      </c>
      <c r="Q320" s="184">
        <v>1.3999999999999999E-4</v>
      </c>
      <c r="R320" s="184">
        <f>Q320*H320</f>
        <v>6.579999999999999E-3</v>
      </c>
      <c r="S320" s="184">
        <v>0</v>
      </c>
      <c r="T320" s="185">
        <f>S320*H320</f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186" t="s">
        <v>134</v>
      </c>
      <c r="AT320" s="186" t="s">
        <v>130</v>
      </c>
      <c r="AU320" s="186" t="s">
        <v>83</v>
      </c>
      <c r="AY320" s="19" t="s">
        <v>127</v>
      </c>
      <c r="BE320" s="187">
        <f>IF(N320="základní",J320,0)</f>
        <v>0</v>
      </c>
      <c r="BF320" s="187">
        <f>IF(N320="snížená",J320,0)</f>
        <v>0</v>
      </c>
      <c r="BG320" s="187">
        <f>IF(N320="zákl. přenesená",J320,0)</f>
        <v>0</v>
      </c>
      <c r="BH320" s="187">
        <f>IF(N320="sníž. přenesená",J320,0)</f>
        <v>0</v>
      </c>
      <c r="BI320" s="187">
        <f>IF(N320="nulová",J320,0)</f>
        <v>0</v>
      </c>
      <c r="BJ320" s="19" t="s">
        <v>81</v>
      </c>
      <c r="BK320" s="187">
        <f>ROUND(I320*H320,2)</f>
        <v>0</v>
      </c>
      <c r="BL320" s="19" t="s">
        <v>134</v>
      </c>
      <c r="BM320" s="186" t="s">
        <v>508</v>
      </c>
    </row>
    <row r="321" spans="1:65" s="13" customFormat="1">
      <c r="B321" s="188"/>
      <c r="C321" s="189"/>
      <c r="D321" s="190" t="s">
        <v>136</v>
      </c>
      <c r="E321" s="191" t="s">
        <v>19</v>
      </c>
      <c r="F321" s="192" t="s">
        <v>509</v>
      </c>
      <c r="G321" s="189"/>
      <c r="H321" s="193">
        <v>47</v>
      </c>
      <c r="I321" s="194"/>
      <c r="J321" s="189"/>
      <c r="K321" s="189"/>
      <c r="L321" s="195"/>
      <c r="M321" s="196"/>
      <c r="N321" s="197"/>
      <c r="O321" s="197"/>
      <c r="P321" s="197"/>
      <c r="Q321" s="197"/>
      <c r="R321" s="197"/>
      <c r="S321" s="197"/>
      <c r="T321" s="198"/>
      <c r="AT321" s="199" t="s">
        <v>136</v>
      </c>
      <c r="AU321" s="199" t="s">
        <v>83</v>
      </c>
      <c r="AV321" s="13" t="s">
        <v>83</v>
      </c>
      <c r="AW321" s="13" t="s">
        <v>35</v>
      </c>
      <c r="AX321" s="13" t="s">
        <v>73</v>
      </c>
      <c r="AY321" s="199" t="s">
        <v>127</v>
      </c>
    </row>
    <row r="322" spans="1:65" s="14" customFormat="1">
      <c r="B322" s="200"/>
      <c r="C322" s="201"/>
      <c r="D322" s="190" t="s">
        <v>136</v>
      </c>
      <c r="E322" s="202" t="s">
        <v>19</v>
      </c>
      <c r="F322" s="203" t="s">
        <v>138</v>
      </c>
      <c r="G322" s="201"/>
      <c r="H322" s="204">
        <v>47</v>
      </c>
      <c r="I322" s="205"/>
      <c r="J322" s="201"/>
      <c r="K322" s="201"/>
      <c r="L322" s="206"/>
      <c r="M322" s="207"/>
      <c r="N322" s="208"/>
      <c r="O322" s="208"/>
      <c r="P322" s="208"/>
      <c r="Q322" s="208"/>
      <c r="R322" s="208"/>
      <c r="S322" s="208"/>
      <c r="T322" s="209"/>
      <c r="AT322" s="210" t="s">
        <v>136</v>
      </c>
      <c r="AU322" s="210" t="s">
        <v>83</v>
      </c>
      <c r="AV322" s="14" t="s">
        <v>134</v>
      </c>
      <c r="AW322" s="14" t="s">
        <v>35</v>
      </c>
      <c r="AX322" s="14" t="s">
        <v>81</v>
      </c>
      <c r="AY322" s="210" t="s">
        <v>127</v>
      </c>
    </row>
    <row r="323" spans="1:65" s="2" customFormat="1" ht="24.2" customHeight="1">
      <c r="A323" s="36"/>
      <c r="B323" s="37"/>
      <c r="C323" s="175" t="s">
        <v>510</v>
      </c>
      <c r="D323" s="175" t="s">
        <v>130</v>
      </c>
      <c r="E323" s="176" t="s">
        <v>511</v>
      </c>
      <c r="F323" s="177" t="s">
        <v>512</v>
      </c>
      <c r="G323" s="178" t="s">
        <v>214</v>
      </c>
      <c r="H323" s="179">
        <v>16</v>
      </c>
      <c r="I323" s="180"/>
      <c r="J323" s="181">
        <f>ROUND(I323*H323,2)</f>
        <v>0</v>
      </c>
      <c r="K323" s="177" t="s">
        <v>174</v>
      </c>
      <c r="L323" s="41"/>
      <c r="M323" s="182" t="s">
        <v>19</v>
      </c>
      <c r="N323" s="183" t="s">
        <v>44</v>
      </c>
      <c r="O323" s="66"/>
      <c r="P323" s="184">
        <f>O323*H323</f>
        <v>0</v>
      </c>
      <c r="Q323" s="184">
        <v>0.12095</v>
      </c>
      <c r="R323" s="184">
        <f>Q323*H323</f>
        <v>1.9352</v>
      </c>
      <c r="S323" s="184">
        <v>0</v>
      </c>
      <c r="T323" s="185">
        <f>S323*H323</f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186" t="s">
        <v>134</v>
      </c>
      <c r="AT323" s="186" t="s">
        <v>130</v>
      </c>
      <c r="AU323" s="186" t="s">
        <v>83</v>
      </c>
      <c r="AY323" s="19" t="s">
        <v>127</v>
      </c>
      <c r="BE323" s="187">
        <f>IF(N323="základní",J323,0)</f>
        <v>0</v>
      </c>
      <c r="BF323" s="187">
        <f>IF(N323="snížená",J323,0)</f>
        <v>0</v>
      </c>
      <c r="BG323" s="187">
        <f>IF(N323="zákl. přenesená",J323,0)</f>
        <v>0</v>
      </c>
      <c r="BH323" s="187">
        <f>IF(N323="sníž. přenesená",J323,0)</f>
        <v>0</v>
      </c>
      <c r="BI323" s="187">
        <f>IF(N323="nulová",J323,0)</f>
        <v>0</v>
      </c>
      <c r="BJ323" s="19" t="s">
        <v>81</v>
      </c>
      <c r="BK323" s="187">
        <f>ROUND(I323*H323,2)</f>
        <v>0</v>
      </c>
      <c r="BL323" s="19" t="s">
        <v>134</v>
      </c>
      <c r="BM323" s="186" t="s">
        <v>513</v>
      </c>
    </row>
    <row r="324" spans="1:65" s="13" customFormat="1">
      <c r="B324" s="188"/>
      <c r="C324" s="189"/>
      <c r="D324" s="190" t="s">
        <v>136</v>
      </c>
      <c r="E324" s="191" t="s">
        <v>19</v>
      </c>
      <c r="F324" s="192" t="s">
        <v>514</v>
      </c>
      <c r="G324" s="189"/>
      <c r="H324" s="193">
        <v>16</v>
      </c>
      <c r="I324" s="194"/>
      <c r="J324" s="189"/>
      <c r="K324" s="189"/>
      <c r="L324" s="195"/>
      <c r="M324" s="196"/>
      <c r="N324" s="197"/>
      <c r="O324" s="197"/>
      <c r="P324" s="197"/>
      <c r="Q324" s="197"/>
      <c r="R324" s="197"/>
      <c r="S324" s="197"/>
      <c r="T324" s="198"/>
      <c r="AT324" s="199" t="s">
        <v>136</v>
      </c>
      <c r="AU324" s="199" t="s">
        <v>83</v>
      </c>
      <c r="AV324" s="13" t="s">
        <v>83</v>
      </c>
      <c r="AW324" s="13" t="s">
        <v>35</v>
      </c>
      <c r="AX324" s="13" t="s">
        <v>73</v>
      </c>
      <c r="AY324" s="199" t="s">
        <v>127</v>
      </c>
    </row>
    <row r="325" spans="1:65" s="14" customFormat="1">
      <c r="B325" s="200"/>
      <c r="C325" s="201"/>
      <c r="D325" s="190" t="s">
        <v>136</v>
      </c>
      <c r="E325" s="202" t="s">
        <v>19</v>
      </c>
      <c r="F325" s="203" t="s">
        <v>138</v>
      </c>
      <c r="G325" s="201"/>
      <c r="H325" s="204">
        <v>16</v>
      </c>
      <c r="I325" s="205"/>
      <c r="J325" s="201"/>
      <c r="K325" s="201"/>
      <c r="L325" s="206"/>
      <c r="M325" s="207"/>
      <c r="N325" s="208"/>
      <c r="O325" s="208"/>
      <c r="P325" s="208"/>
      <c r="Q325" s="208"/>
      <c r="R325" s="208"/>
      <c r="S325" s="208"/>
      <c r="T325" s="209"/>
      <c r="AT325" s="210" t="s">
        <v>136</v>
      </c>
      <c r="AU325" s="210" t="s">
        <v>83</v>
      </c>
      <c r="AV325" s="14" t="s">
        <v>134</v>
      </c>
      <c r="AW325" s="14" t="s">
        <v>35</v>
      </c>
      <c r="AX325" s="14" t="s">
        <v>81</v>
      </c>
      <c r="AY325" s="210" t="s">
        <v>127</v>
      </c>
    </row>
    <row r="326" spans="1:65" s="2" customFormat="1" ht="14.45" customHeight="1">
      <c r="A326" s="36"/>
      <c r="B326" s="37"/>
      <c r="C326" s="224" t="s">
        <v>515</v>
      </c>
      <c r="D326" s="224" t="s">
        <v>258</v>
      </c>
      <c r="E326" s="225" t="s">
        <v>516</v>
      </c>
      <c r="F326" s="226" t="s">
        <v>517</v>
      </c>
      <c r="G326" s="227" t="s">
        <v>214</v>
      </c>
      <c r="H326" s="228">
        <v>16.646000000000001</v>
      </c>
      <c r="I326" s="229"/>
      <c r="J326" s="230">
        <f>ROUND(I326*H326,2)</f>
        <v>0</v>
      </c>
      <c r="K326" s="226" t="s">
        <v>174</v>
      </c>
      <c r="L326" s="231"/>
      <c r="M326" s="232" t="s">
        <v>19</v>
      </c>
      <c r="N326" s="233" t="s">
        <v>44</v>
      </c>
      <c r="O326" s="66"/>
      <c r="P326" s="184">
        <f>O326*H326</f>
        <v>0</v>
      </c>
      <c r="Q326" s="184">
        <v>4.5999999999999999E-2</v>
      </c>
      <c r="R326" s="184">
        <f>Q326*H326</f>
        <v>0.76571600000000006</v>
      </c>
      <c r="S326" s="184">
        <v>0</v>
      </c>
      <c r="T326" s="185">
        <f>S326*H326</f>
        <v>0</v>
      </c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R326" s="186" t="s">
        <v>211</v>
      </c>
      <c r="AT326" s="186" t="s">
        <v>258</v>
      </c>
      <c r="AU326" s="186" t="s">
        <v>83</v>
      </c>
      <c r="AY326" s="19" t="s">
        <v>127</v>
      </c>
      <c r="BE326" s="187">
        <f>IF(N326="základní",J326,0)</f>
        <v>0</v>
      </c>
      <c r="BF326" s="187">
        <f>IF(N326="snížená",J326,0)</f>
        <v>0</v>
      </c>
      <c r="BG326" s="187">
        <f>IF(N326="zákl. přenesená",J326,0)</f>
        <v>0</v>
      </c>
      <c r="BH326" s="187">
        <f>IF(N326="sníž. přenesená",J326,0)</f>
        <v>0</v>
      </c>
      <c r="BI326" s="187">
        <f>IF(N326="nulová",J326,0)</f>
        <v>0</v>
      </c>
      <c r="BJ326" s="19" t="s">
        <v>81</v>
      </c>
      <c r="BK326" s="187">
        <f>ROUND(I326*H326,2)</f>
        <v>0</v>
      </c>
      <c r="BL326" s="19" t="s">
        <v>134</v>
      </c>
      <c r="BM326" s="186" t="s">
        <v>518</v>
      </c>
    </row>
    <row r="327" spans="1:65" s="13" customFormat="1">
      <c r="B327" s="188"/>
      <c r="C327" s="189"/>
      <c r="D327" s="190" t="s">
        <v>136</v>
      </c>
      <c r="E327" s="191" t="s">
        <v>19</v>
      </c>
      <c r="F327" s="192" t="s">
        <v>519</v>
      </c>
      <c r="G327" s="189"/>
      <c r="H327" s="193">
        <v>16.32</v>
      </c>
      <c r="I327" s="194"/>
      <c r="J327" s="189"/>
      <c r="K327" s="189"/>
      <c r="L327" s="195"/>
      <c r="M327" s="196"/>
      <c r="N327" s="197"/>
      <c r="O327" s="197"/>
      <c r="P327" s="197"/>
      <c r="Q327" s="197"/>
      <c r="R327" s="197"/>
      <c r="S327" s="197"/>
      <c r="T327" s="198"/>
      <c r="AT327" s="199" t="s">
        <v>136</v>
      </c>
      <c r="AU327" s="199" t="s">
        <v>83</v>
      </c>
      <c r="AV327" s="13" t="s">
        <v>83</v>
      </c>
      <c r="AW327" s="13" t="s">
        <v>35</v>
      </c>
      <c r="AX327" s="13" t="s">
        <v>73</v>
      </c>
      <c r="AY327" s="199" t="s">
        <v>127</v>
      </c>
    </row>
    <row r="328" spans="1:65" s="14" customFormat="1">
      <c r="B328" s="200"/>
      <c r="C328" s="201"/>
      <c r="D328" s="190" t="s">
        <v>136</v>
      </c>
      <c r="E328" s="202" t="s">
        <v>19</v>
      </c>
      <c r="F328" s="203" t="s">
        <v>138</v>
      </c>
      <c r="G328" s="201"/>
      <c r="H328" s="204">
        <v>16.32</v>
      </c>
      <c r="I328" s="205"/>
      <c r="J328" s="201"/>
      <c r="K328" s="201"/>
      <c r="L328" s="206"/>
      <c r="M328" s="207"/>
      <c r="N328" s="208"/>
      <c r="O328" s="208"/>
      <c r="P328" s="208"/>
      <c r="Q328" s="208"/>
      <c r="R328" s="208"/>
      <c r="S328" s="208"/>
      <c r="T328" s="209"/>
      <c r="AT328" s="210" t="s">
        <v>136</v>
      </c>
      <c r="AU328" s="210" t="s">
        <v>83</v>
      </c>
      <c r="AV328" s="14" t="s">
        <v>134</v>
      </c>
      <c r="AW328" s="14" t="s">
        <v>35</v>
      </c>
      <c r="AX328" s="14" t="s">
        <v>81</v>
      </c>
      <c r="AY328" s="210" t="s">
        <v>127</v>
      </c>
    </row>
    <row r="329" spans="1:65" s="13" customFormat="1">
      <c r="B329" s="188"/>
      <c r="C329" s="189"/>
      <c r="D329" s="190" t="s">
        <v>136</v>
      </c>
      <c r="E329" s="189"/>
      <c r="F329" s="192" t="s">
        <v>520</v>
      </c>
      <c r="G329" s="189"/>
      <c r="H329" s="193">
        <v>16.646000000000001</v>
      </c>
      <c r="I329" s="194"/>
      <c r="J329" s="189"/>
      <c r="K329" s="189"/>
      <c r="L329" s="195"/>
      <c r="M329" s="196"/>
      <c r="N329" s="197"/>
      <c r="O329" s="197"/>
      <c r="P329" s="197"/>
      <c r="Q329" s="197"/>
      <c r="R329" s="197"/>
      <c r="S329" s="197"/>
      <c r="T329" s="198"/>
      <c r="AT329" s="199" t="s">
        <v>136</v>
      </c>
      <c r="AU329" s="199" t="s">
        <v>83</v>
      </c>
      <c r="AV329" s="13" t="s">
        <v>83</v>
      </c>
      <c r="AW329" s="13" t="s">
        <v>4</v>
      </c>
      <c r="AX329" s="13" t="s">
        <v>81</v>
      </c>
      <c r="AY329" s="199" t="s">
        <v>127</v>
      </c>
    </row>
    <row r="330" spans="1:65" s="2" customFormat="1" ht="24.2" customHeight="1">
      <c r="A330" s="36"/>
      <c r="B330" s="37"/>
      <c r="C330" s="175" t="s">
        <v>521</v>
      </c>
      <c r="D330" s="175" t="s">
        <v>130</v>
      </c>
      <c r="E330" s="176" t="s">
        <v>522</v>
      </c>
      <c r="F330" s="177" t="s">
        <v>523</v>
      </c>
      <c r="G330" s="178" t="s">
        <v>214</v>
      </c>
      <c r="H330" s="179">
        <v>236</v>
      </c>
      <c r="I330" s="180"/>
      <c r="J330" s="181">
        <f>ROUND(I330*H330,2)</f>
        <v>0</v>
      </c>
      <c r="K330" s="177" t="s">
        <v>174</v>
      </c>
      <c r="L330" s="41"/>
      <c r="M330" s="182" t="s">
        <v>19</v>
      </c>
      <c r="N330" s="183" t="s">
        <v>44</v>
      </c>
      <c r="O330" s="66"/>
      <c r="P330" s="184">
        <f>O330*H330</f>
        <v>0</v>
      </c>
      <c r="Q330" s="184">
        <v>0.16849</v>
      </c>
      <c r="R330" s="184">
        <f>Q330*H330</f>
        <v>39.763640000000002</v>
      </c>
      <c r="S330" s="184">
        <v>0</v>
      </c>
      <c r="T330" s="185">
        <f>S330*H330</f>
        <v>0</v>
      </c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R330" s="186" t="s">
        <v>134</v>
      </c>
      <c r="AT330" s="186" t="s">
        <v>130</v>
      </c>
      <c r="AU330" s="186" t="s">
        <v>83</v>
      </c>
      <c r="AY330" s="19" t="s">
        <v>127</v>
      </c>
      <c r="BE330" s="187">
        <f>IF(N330="základní",J330,0)</f>
        <v>0</v>
      </c>
      <c r="BF330" s="187">
        <f>IF(N330="snížená",J330,0)</f>
        <v>0</v>
      </c>
      <c r="BG330" s="187">
        <f>IF(N330="zákl. přenesená",J330,0)</f>
        <v>0</v>
      </c>
      <c r="BH330" s="187">
        <f>IF(N330="sníž. přenesená",J330,0)</f>
        <v>0</v>
      </c>
      <c r="BI330" s="187">
        <f>IF(N330="nulová",J330,0)</f>
        <v>0</v>
      </c>
      <c r="BJ330" s="19" t="s">
        <v>81</v>
      </c>
      <c r="BK330" s="187">
        <f>ROUND(I330*H330,2)</f>
        <v>0</v>
      </c>
      <c r="BL330" s="19" t="s">
        <v>134</v>
      </c>
      <c r="BM330" s="186" t="s">
        <v>524</v>
      </c>
    </row>
    <row r="331" spans="1:65" s="13" customFormat="1">
      <c r="B331" s="188"/>
      <c r="C331" s="189"/>
      <c r="D331" s="190" t="s">
        <v>136</v>
      </c>
      <c r="E331" s="191" t="s">
        <v>19</v>
      </c>
      <c r="F331" s="192" t="s">
        <v>525</v>
      </c>
      <c r="G331" s="189"/>
      <c r="H331" s="193">
        <v>236</v>
      </c>
      <c r="I331" s="194"/>
      <c r="J331" s="189"/>
      <c r="K331" s="189"/>
      <c r="L331" s="195"/>
      <c r="M331" s="196"/>
      <c r="N331" s="197"/>
      <c r="O331" s="197"/>
      <c r="P331" s="197"/>
      <c r="Q331" s="197"/>
      <c r="R331" s="197"/>
      <c r="S331" s="197"/>
      <c r="T331" s="198"/>
      <c r="AT331" s="199" t="s">
        <v>136</v>
      </c>
      <c r="AU331" s="199" t="s">
        <v>83</v>
      </c>
      <c r="AV331" s="13" t="s">
        <v>83</v>
      </c>
      <c r="AW331" s="13" t="s">
        <v>35</v>
      </c>
      <c r="AX331" s="13" t="s">
        <v>73</v>
      </c>
      <c r="AY331" s="199" t="s">
        <v>127</v>
      </c>
    </row>
    <row r="332" spans="1:65" s="14" customFormat="1">
      <c r="B332" s="200"/>
      <c r="C332" s="201"/>
      <c r="D332" s="190" t="s">
        <v>136</v>
      </c>
      <c r="E332" s="202" t="s">
        <v>19</v>
      </c>
      <c r="F332" s="203" t="s">
        <v>138</v>
      </c>
      <c r="G332" s="201"/>
      <c r="H332" s="204">
        <v>236</v>
      </c>
      <c r="I332" s="205"/>
      <c r="J332" s="201"/>
      <c r="K332" s="201"/>
      <c r="L332" s="206"/>
      <c r="M332" s="207"/>
      <c r="N332" s="208"/>
      <c r="O332" s="208"/>
      <c r="P332" s="208"/>
      <c r="Q332" s="208"/>
      <c r="R332" s="208"/>
      <c r="S332" s="208"/>
      <c r="T332" s="209"/>
      <c r="AT332" s="210" t="s">
        <v>136</v>
      </c>
      <c r="AU332" s="210" t="s">
        <v>83</v>
      </c>
      <c r="AV332" s="14" t="s">
        <v>134</v>
      </c>
      <c r="AW332" s="14" t="s">
        <v>35</v>
      </c>
      <c r="AX332" s="14" t="s">
        <v>81</v>
      </c>
      <c r="AY332" s="210" t="s">
        <v>127</v>
      </c>
    </row>
    <row r="333" spans="1:65" s="2" customFormat="1" ht="14.45" customHeight="1">
      <c r="A333" s="36"/>
      <c r="B333" s="37"/>
      <c r="C333" s="224" t="s">
        <v>526</v>
      </c>
      <c r="D333" s="224" t="s">
        <v>258</v>
      </c>
      <c r="E333" s="225" t="s">
        <v>527</v>
      </c>
      <c r="F333" s="226" t="s">
        <v>528</v>
      </c>
      <c r="G333" s="227" t="s">
        <v>214</v>
      </c>
      <c r="H333" s="228">
        <v>240.72</v>
      </c>
      <c r="I333" s="229"/>
      <c r="J333" s="230">
        <f>ROUND(I333*H333,2)</f>
        <v>0</v>
      </c>
      <c r="K333" s="226" t="s">
        <v>174</v>
      </c>
      <c r="L333" s="231"/>
      <c r="M333" s="232" t="s">
        <v>19</v>
      </c>
      <c r="N333" s="233" t="s">
        <v>44</v>
      </c>
      <c r="O333" s="66"/>
      <c r="P333" s="184">
        <f>O333*H333</f>
        <v>0</v>
      </c>
      <c r="Q333" s="184">
        <v>3.5999999999999997E-2</v>
      </c>
      <c r="R333" s="184">
        <f>Q333*H333</f>
        <v>8.6659199999999998</v>
      </c>
      <c r="S333" s="184">
        <v>0</v>
      </c>
      <c r="T333" s="185">
        <f>S333*H333</f>
        <v>0</v>
      </c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R333" s="186" t="s">
        <v>211</v>
      </c>
      <c r="AT333" s="186" t="s">
        <v>258</v>
      </c>
      <c r="AU333" s="186" t="s">
        <v>83</v>
      </c>
      <c r="AY333" s="19" t="s">
        <v>127</v>
      </c>
      <c r="BE333" s="187">
        <f>IF(N333="základní",J333,0)</f>
        <v>0</v>
      </c>
      <c r="BF333" s="187">
        <f>IF(N333="snížená",J333,0)</f>
        <v>0</v>
      </c>
      <c r="BG333" s="187">
        <f>IF(N333="zákl. přenesená",J333,0)</f>
        <v>0</v>
      </c>
      <c r="BH333" s="187">
        <f>IF(N333="sníž. přenesená",J333,0)</f>
        <v>0</v>
      </c>
      <c r="BI333" s="187">
        <f>IF(N333="nulová",J333,0)</f>
        <v>0</v>
      </c>
      <c r="BJ333" s="19" t="s">
        <v>81</v>
      </c>
      <c r="BK333" s="187">
        <f>ROUND(I333*H333,2)</f>
        <v>0</v>
      </c>
      <c r="BL333" s="19" t="s">
        <v>134</v>
      </c>
      <c r="BM333" s="186" t="s">
        <v>529</v>
      </c>
    </row>
    <row r="334" spans="1:65" s="13" customFormat="1">
      <c r="B334" s="188"/>
      <c r="C334" s="189"/>
      <c r="D334" s="190" t="s">
        <v>136</v>
      </c>
      <c r="E334" s="191" t="s">
        <v>19</v>
      </c>
      <c r="F334" s="192" t="s">
        <v>530</v>
      </c>
      <c r="G334" s="189"/>
      <c r="H334" s="193">
        <v>240.72</v>
      </c>
      <c r="I334" s="194"/>
      <c r="J334" s="189"/>
      <c r="K334" s="189"/>
      <c r="L334" s="195"/>
      <c r="M334" s="196"/>
      <c r="N334" s="197"/>
      <c r="O334" s="197"/>
      <c r="P334" s="197"/>
      <c r="Q334" s="197"/>
      <c r="R334" s="197"/>
      <c r="S334" s="197"/>
      <c r="T334" s="198"/>
      <c r="AT334" s="199" t="s">
        <v>136</v>
      </c>
      <c r="AU334" s="199" t="s">
        <v>83</v>
      </c>
      <c r="AV334" s="13" t="s">
        <v>83</v>
      </c>
      <c r="AW334" s="13" t="s">
        <v>35</v>
      </c>
      <c r="AX334" s="13" t="s">
        <v>73</v>
      </c>
      <c r="AY334" s="199" t="s">
        <v>127</v>
      </c>
    </row>
    <row r="335" spans="1:65" s="14" customFormat="1">
      <c r="B335" s="200"/>
      <c r="C335" s="201"/>
      <c r="D335" s="190" t="s">
        <v>136</v>
      </c>
      <c r="E335" s="202" t="s">
        <v>19</v>
      </c>
      <c r="F335" s="203" t="s">
        <v>138</v>
      </c>
      <c r="G335" s="201"/>
      <c r="H335" s="204">
        <v>240.72</v>
      </c>
      <c r="I335" s="205"/>
      <c r="J335" s="201"/>
      <c r="K335" s="201"/>
      <c r="L335" s="206"/>
      <c r="M335" s="207"/>
      <c r="N335" s="208"/>
      <c r="O335" s="208"/>
      <c r="P335" s="208"/>
      <c r="Q335" s="208"/>
      <c r="R335" s="208"/>
      <c r="S335" s="208"/>
      <c r="T335" s="209"/>
      <c r="AT335" s="210" t="s">
        <v>136</v>
      </c>
      <c r="AU335" s="210" t="s">
        <v>83</v>
      </c>
      <c r="AV335" s="14" t="s">
        <v>134</v>
      </c>
      <c r="AW335" s="14" t="s">
        <v>35</v>
      </c>
      <c r="AX335" s="14" t="s">
        <v>81</v>
      </c>
      <c r="AY335" s="210" t="s">
        <v>127</v>
      </c>
    </row>
    <row r="336" spans="1:65" s="2" customFormat="1" ht="24.2" customHeight="1">
      <c r="A336" s="36"/>
      <c r="B336" s="37"/>
      <c r="C336" s="175" t="s">
        <v>531</v>
      </c>
      <c r="D336" s="175" t="s">
        <v>130</v>
      </c>
      <c r="E336" s="176" t="s">
        <v>532</v>
      </c>
      <c r="F336" s="177" t="s">
        <v>533</v>
      </c>
      <c r="G336" s="178" t="s">
        <v>214</v>
      </c>
      <c r="H336" s="179">
        <v>183.04</v>
      </c>
      <c r="I336" s="180"/>
      <c r="J336" s="181">
        <f>ROUND(I336*H336,2)</f>
        <v>0</v>
      </c>
      <c r="K336" s="177" t="s">
        <v>174</v>
      </c>
      <c r="L336" s="41"/>
      <c r="M336" s="182" t="s">
        <v>19</v>
      </c>
      <c r="N336" s="183" t="s">
        <v>44</v>
      </c>
      <c r="O336" s="66"/>
      <c r="P336" s="184">
        <f>O336*H336</f>
        <v>0</v>
      </c>
      <c r="Q336" s="184">
        <v>0.16849</v>
      </c>
      <c r="R336" s="184">
        <f>Q336*H336</f>
        <v>30.840409599999997</v>
      </c>
      <c r="S336" s="184">
        <v>0</v>
      </c>
      <c r="T336" s="185">
        <f>S336*H336</f>
        <v>0</v>
      </c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R336" s="186" t="s">
        <v>134</v>
      </c>
      <c r="AT336" s="186" t="s">
        <v>130</v>
      </c>
      <c r="AU336" s="186" t="s">
        <v>83</v>
      </c>
      <c r="AY336" s="19" t="s">
        <v>127</v>
      </c>
      <c r="BE336" s="187">
        <f>IF(N336="základní",J336,0)</f>
        <v>0</v>
      </c>
      <c r="BF336" s="187">
        <f>IF(N336="snížená",J336,0)</f>
        <v>0</v>
      </c>
      <c r="BG336" s="187">
        <f>IF(N336="zákl. přenesená",J336,0)</f>
        <v>0</v>
      </c>
      <c r="BH336" s="187">
        <f>IF(N336="sníž. přenesená",J336,0)</f>
        <v>0</v>
      </c>
      <c r="BI336" s="187">
        <f>IF(N336="nulová",J336,0)</f>
        <v>0</v>
      </c>
      <c r="BJ336" s="19" t="s">
        <v>81</v>
      </c>
      <c r="BK336" s="187">
        <f>ROUND(I336*H336,2)</f>
        <v>0</v>
      </c>
      <c r="BL336" s="19" t="s">
        <v>134</v>
      </c>
      <c r="BM336" s="186" t="s">
        <v>534</v>
      </c>
    </row>
    <row r="337" spans="1:65" s="15" customFormat="1">
      <c r="B337" s="211"/>
      <c r="C337" s="212"/>
      <c r="D337" s="190" t="s">
        <v>136</v>
      </c>
      <c r="E337" s="213" t="s">
        <v>19</v>
      </c>
      <c r="F337" s="214" t="s">
        <v>535</v>
      </c>
      <c r="G337" s="212"/>
      <c r="H337" s="213" t="s">
        <v>19</v>
      </c>
      <c r="I337" s="215"/>
      <c r="J337" s="212"/>
      <c r="K337" s="212"/>
      <c r="L337" s="216"/>
      <c r="M337" s="217"/>
      <c r="N337" s="218"/>
      <c r="O337" s="218"/>
      <c r="P337" s="218"/>
      <c r="Q337" s="218"/>
      <c r="R337" s="218"/>
      <c r="S337" s="218"/>
      <c r="T337" s="219"/>
      <c r="AT337" s="220" t="s">
        <v>136</v>
      </c>
      <c r="AU337" s="220" t="s">
        <v>83</v>
      </c>
      <c r="AV337" s="15" t="s">
        <v>81</v>
      </c>
      <c r="AW337" s="15" t="s">
        <v>35</v>
      </c>
      <c r="AX337" s="15" t="s">
        <v>73</v>
      </c>
      <c r="AY337" s="220" t="s">
        <v>127</v>
      </c>
    </row>
    <row r="338" spans="1:65" s="13" customFormat="1">
      <c r="B338" s="188"/>
      <c r="C338" s="189"/>
      <c r="D338" s="190" t="s">
        <v>136</v>
      </c>
      <c r="E338" s="191" t="s">
        <v>19</v>
      </c>
      <c r="F338" s="192" t="s">
        <v>536</v>
      </c>
      <c r="G338" s="189"/>
      <c r="H338" s="193">
        <v>159</v>
      </c>
      <c r="I338" s="194"/>
      <c r="J338" s="189"/>
      <c r="K338" s="189"/>
      <c r="L338" s="195"/>
      <c r="M338" s="196"/>
      <c r="N338" s="197"/>
      <c r="O338" s="197"/>
      <c r="P338" s="197"/>
      <c r="Q338" s="197"/>
      <c r="R338" s="197"/>
      <c r="S338" s="197"/>
      <c r="T338" s="198"/>
      <c r="AT338" s="199" t="s">
        <v>136</v>
      </c>
      <c r="AU338" s="199" t="s">
        <v>83</v>
      </c>
      <c r="AV338" s="13" t="s">
        <v>83</v>
      </c>
      <c r="AW338" s="13" t="s">
        <v>35</v>
      </c>
      <c r="AX338" s="13" t="s">
        <v>73</v>
      </c>
      <c r="AY338" s="199" t="s">
        <v>127</v>
      </c>
    </row>
    <row r="339" spans="1:65" s="13" customFormat="1">
      <c r="B339" s="188"/>
      <c r="C339" s="189"/>
      <c r="D339" s="190" t="s">
        <v>136</v>
      </c>
      <c r="E339" s="191" t="s">
        <v>19</v>
      </c>
      <c r="F339" s="192" t="s">
        <v>537</v>
      </c>
      <c r="G339" s="189"/>
      <c r="H339" s="193">
        <v>24.04</v>
      </c>
      <c r="I339" s="194"/>
      <c r="J339" s="189"/>
      <c r="K339" s="189"/>
      <c r="L339" s="195"/>
      <c r="M339" s="196"/>
      <c r="N339" s="197"/>
      <c r="O339" s="197"/>
      <c r="P339" s="197"/>
      <c r="Q339" s="197"/>
      <c r="R339" s="197"/>
      <c r="S339" s="197"/>
      <c r="T339" s="198"/>
      <c r="AT339" s="199" t="s">
        <v>136</v>
      </c>
      <c r="AU339" s="199" t="s">
        <v>83</v>
      </c>
      <c r="AV339" s="13" t="s">
        <v>83</v>
      </c>
      <c r="AW339" s="13" t="s">
        <v>35</v>
      </c>
      <c r="AX339" s="13" t="s">
        <v>73</v>
      </c>
      <c r="AY339" s="199" t="s">
        <v>127</v>
      </c>
    </row>
    <row r="340" spans="1:65" s="14" customFormat="1">
      <c r="B340" s="200"/>
      <c r="C340" s="201"/>
      <c r="D340" s="190" t="s">
        <v>136</v>
      </c>
      <c r="E340" s="202" t="s">
        <v>19</v>
      </c>
      <c r="F340" s="203" t="s">
        <v>138</v>
      </c>
      <c r="G340" s="201"/>
      <c r="H340" s="204">
        <v>183.04</v>
      </c>
      <c r="I340" s="205"/>
      <c r="J340" s="201"/>
      <c r="K340" s="201"/>
      <c r="L340" s="206"/>
      <c r="M340" s="207"/>
      <c r="N340" s="208"/>
      <c r="O340" s="208"/>
      <c r="P340" s="208"/>
      <c r="Q340" s="208"/>
      <c r="R340" s="208"/>
      <c r="S340" s="208"/>
      <c r="T340" s="209"/>
      <c r="AT340" s="210" t="s">
        <v>136</v>
      </c>
      <c r="AU340" s="210" t="s">
        <v>83</v>
      </c>
      <c r="AV340" s="14" t="s">
        <v>134</v>
      </c>
      <c r="AW340" s="14" t="s">
        <v>35</v>
      </c>
      <c r="AX340" s="14" t="s">
        <v>81</v>
      </c>
      <c r="AY340" s="210" t="s">
        <v>127</v>
      </c>
    </row>
    <row r="341" spans="1:65" s="2" customFormat="1" ht="14.45" customHeight="1">
      <c r="A341" s="36"/>
      <c r="B341" s="37"/>
      <c r="C341" s="224" t="s">
        <v>538</v>
      </c>
      <c r="D341" s="224" t="s">
        <v>258</v>
      </c>
      <c r="E341" s="225" t="s">
        <v>539</v>
      </c>
      <c r="F341" s="226" t="s">
        <v>540</v>
      </c>
      <c r="G341" s="227" t="s">
        <v>214</v>
      </c>
      <c r="H341" s="228">
        <v>162.18</v>
      </c>
      <c r="I341" s="229"/>
      <c r="J341" s="230">
        <f>ROUND(I341*H341,2)</f>
        <v>0</v>
      </c>
      <c r="K341" s="226" t="s">
        <v>174</v>
      </c>
      <c r="L341" s="231"/>
      <c r="M341" s="232" t="s">
        <v>19</v>
      </c>
      <c r="N341" s="233" t="s">
        <v>44</v>
      </c>
      <c r="O341" s="66"/>
      <c r="P341" s="184">
        <f>O341*H341</f>
        <v>0</v>
      </c>
      <c r="Q341" s="184">
        <v>0.125</v>
      </c>
      <c r="R341" s="184">
        <f>Q341*H341</f>
        <v>20.272500000000001</v>
      </c>
      <c r="S341" s="184">
        <v>0</v>
      </c>
      <c r="T341" s="185">
        <f>S341*H341</f>
        <v>0</v>
      </c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R341" s="186" t="s">
        <v>211</v>
      </c>
      <c r="AT341" s="186" t="s">
        <v>258</v>
      </c>
      <c r="AU341" s="186" t="s">
        <v>83</v>
      </c>
      <c r="AY341" s="19" t="s">
        <v>127</v>
      </c>
      <c r="BE341" s="187">
        <f>IF(N341="základní",J341,0)</f>
        <v>0</v>
      </c>
      <c r="BF341" s="187">
        <f>IF(N341="snížená",J341,0)</f>
        <v>0</v>
      </c>
      <c r="BG341" s="187">
        <f>IF(N341="zákl. přenesená",J341,0)</f>
        <v>0</v>
      </c>
      <c r="BH341" s="187">
        <f>IF(N341="sníž. přenesená",J341,0)</f>
        <v>0</v>
      </c>
      <c r="BI341" s="187">
        <f>IF(N341="nulová",J341,0)</f>
        <v>0</v>
      </c>
      <c r="BJ341" s="19" t="s">
        <v>81</v>
      </c>
      <c r="BK341" s="187">
        <f>ROUND(I341*H341,2)</f>
        <v>0</v>
      </c>
      <c r="BL341" s="19" t="s">
        <v>134</v>
      </c>
      <c r="BM341" s="186" t="s">
        <v>541</v>
      </c>
    </row>
    <row r="342" spans="1:65" s="13" customFormat="1">
      <c r="B342" s="188"/>
      <c r="C342" s="189"/>
      <c r="D342" s="190" t="s">
        <v>136</v>
      </c>
      <c r="E342" s="191" t="s">
        <v>19</v>
      </c>
      <c r="F342" s="192" t="s">
        <v>542</v>
      </c>
      <c r="G342" s="189"/>
      <c r="H342" s="193">
        <v>162.18</v>
      </c>
      <c r="I342" s="194"/>
      <c r="J342" s="189"/>
      <c r="K342" s="189"/>
      <c r="L342" s="195"/>
      <c r="M342" s="196"/>
      <c r="N342" s="197"/>
      <c r="O342" s="197"/>
      <c r="P342" s="197"/>
      <c r="Q342" s="197"/>
      <c r="R342" s="197"/>
      <c r="S342" s="197"/>
      <c r="T342" s="198"/>
      <c r="AT342" s="199" t="s">
        <v>136</v>
      </c>
      <c r="AU342" s="199" t="s">
        <v>83</v>
      </c>
      <c r="AV342" s="13" t="s">
        <v>83</v>
      </c>
      <c r="AW342" s="13" t="s">
        <v>35</v>
      </c>
      <c r="AX342" s="13" t="s">
        <v>73</v>
      </c>
      <c r="AY342" s="199" t="s">
        <v>127</v>
      </c>
    </row>
    <row r="343" spans="1:65" s="14" customFormat="1">
      <c r="B343" s="200"/>
      <c r="C343" s="201"/>
      <c r="D343" s="190" t="s">
        <v>136</v>
      </c>
      <c r="E343" s="202" t="s">
        <v>19</v>
      </c>
      <c r="F343" s="203" t="s">
        <v>138</v>
      </c>
      <c r="G343" s="201"/>
      <c r="H343" s="204">
        <v>162.18</v>
      </c>
      <c r="I343" s="205"/>
      <c r="J343" s="201"/>
      <c r="K343" s="201"/>
      <c r="L343" s="206"/>
      <c r="M343" s="207"/>
      <c r="N343" s="208"/>
      <c r="O343" s="208"/>
      <c r="P343" s="208"/>
      <c r="Q343" s="208"/>
      <c r="R343" s="208"/>
      <c r="S343" s="208"/>
      <c r="T343" s="209"/>
      <c r="AT343" s="210" t="s">
        <v>136</v>
      </c>
      <c r="AU343" s="210" t="s">
        <v>83</v>
      </c>
      <c r="AV343" s="14" t="s">
        <v>134</v>
      </c>
      <c r="AW343" s="14" t="s">
        <v>35</v>
      </c>
      <c r="AX343" s="14" t="s">
        <v>81</v>
      </c>
      <c r="AY343" s="210" t="s">
        <v>127</v>
      </c>
    </row>
    <row r="344" spans="1:65" s="2" customFormat="1" ht="14.45" customHeight="1">
      <c r="A344" s="36"/>
      <c r="B344" s="37"/>
      <c r="C344" s="224" t="s">
        <v>543</v>
      </c>
      <c r="D344" s="224" t="s">
        <v>258</v>
      </c>
      <c r="E344" s="225" t="s">
        <v>544</v>
      </c>
      <c r="F344" s="226" t="s">
        <v>545</v>
      </c>
      <c r="G344" s="227" t="s">
        <v>214</v>
      </c>
      <c r="H344" s="228">
        <v>24.521000000000001</v>
      </c>
      <c r="I344" s="229"/>
      <c r="J344" s="230">
        <f>ROUND(I344*H344,2)</f>
        <v>0</v>
      </c>
      <c r="K344" s="226" t="s">
        <v>174</v>
      </c>
      <c r="L344" s="231"/>
      <c r="M344" s="232" t="s">
        <v>19</v>
      </c>
      <c r="N344" s="233" t="s">
        <v>44</v>
      </c>
      <c r="O344" s="66"/>
      <c r="P344" s="184">
        <f>O344*H344</f>
        <v>0</v>
      </c>
      <c r="Q344" s="184">
        <v>0.15</v>
      </c>
      <c r="R344" s="184">
        <f>Q344*H344</f>
        <v>3.67815</v>
      </c>
      <c r="S344" s="184">
        <v>0</v>
      </c>
      <c r="T344" s="185">
        <f>S344*H344</f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186" t="s">
        <v>211</v>
      </c>
      <c r="AT344" s="186" t="s">
        <v>258</v>
      </c>
      <c r="AU344" s="186" t="s">
        <v>83</v>
      </c>
      <c r="AY344" s="19" t="s">
        <v>127</v>
      </c>
      <c r="BE344" s="187">
        <f>IF(N344="základní",J344,0)</f>
        <v>0</v>
      </c>
      <c r="BF344" s="187">
        <f>IF(N344="snížená",J344,0)</f>
        <v>0</v>
      </c>
      <c r="BG344" s="187">
        <f>IF(N344="zákl. přenesená",J344,0)</f>
        <v>0</v>
      </c>
      <c r="BH344" s="187">
        <f>IF(N344="sníž. přenesená",J344,0)</f>
        <v>0</v>
      </c>
      <c r="BI344" s="187">
        <f>IF(N344="nulová",J344,0)</f>
        <v>0</v>
      </c>
      <c r="BJ344" s="19" t="s">
        <v>81</v>
      </c>
      <c r="BK344" s="187">
        <f>ROUND(I344*H344,2)</f>
        <v>0</v>
      </c>
      <c r="BL344" s="19" t="s">
        <v>134</v>
      </c>
      <c r="BM344" s="186" t="s">
        <v>546</v>
      </c>
    </row>
    <row r="345" spans="1:65" s="15" customFormat="1">
      <c r="B345" s="211"/>
      <c r="C345" s="212"/>
      <c r="D345" s="190" t="s">
        <v>136</v>
      </c>
      <c r="E345" s="213" t="s">
        <v>19</v>
      </c>
      <c r="F345" s="214" t="s">
        <v>547</v>
      </c>
      <c r="G345" s="212"/>
      <c r="H345" s="213" t="s">
        <v>19</v>
      </c>
      <c r="I345" s="215"/>
      <c r="J345" s="212"/>
      <c r="K345" s="212"/>
      <c r="L345" s="216"/>
      <c r="M345" s="217"/>
      <c r="N345" s="218"/>
      <c r="O345" s="218"/>
      <c r="P345" s="218"/>
      <c r="Q345" s="218"/>
      <c r="R345" s="218"/>
      <c r="S345" s="218"/>
      <c r="T345" s="219"/>
      <c r="AT345" s="220" t="s">
        <v>136</v>
      </c>
      <c r="AU345" s="220" t="s">
        <v>83</v>
      </c>
      <c r="AV345" s="15" t="s">
        <v>81</v>
      </c>
      <c r="AW345" s="15" t="s">
        <v>35</v>
      </c>
      <c r="AX345" s="15" t="s">
        <v>73</v>
      </c>
      <c r="AY345" s="220" t="s">
        <v>127</v>
      </c>
    </row>
    <row r="346" spans="1:65" s="13" customFormat="1">
      <c r="B346" s="188"/>
      <c r="C346" s="189"/>
      <c r="D346" s="190" t="s">
        <v>136</v>
      </c>
      <c r="E346" s="191" t="s">
        <v>19</v>
      </c>
      <c r="F346" s="192" t="s">
        <v>548</v>
      </c>
      <c r="G346" s="189"/>
      <c r="H346" s="193">
        <v>3.1720000000000002</v>
      </c>
      <c r="I346" s="194"/>
      <c r="J346" s="189"/>
      <c r="K346" s="189"/>
      <c r="L346" s="195"/>
      <c r="M346" s="196"/>
      <c r="N346" s="197"/>
      <c r="O346" s="197"/>
      <c r="P346" s="197"/>
      <c r="Q346" s="197"/>
      <c r="R346" s="197"/>
      <c r="S346" s="197"/>
      <c r="T346" s="198"/>
      <c r="AT346" s="199" t="s">
        <v>136</v>
      </c>
      <c r="AU346" s="199" t="s">
        <v>83</v>
      </c>
      <c r="AV346" s="13" t="s">
        <v>83</v>
      </c>
      <c r="AW346" s="13" t="s">
        <v>35</v>
      </c>
      <c r="AX346" s="13" t="s">
        <v>73</v>
      </c>
      <c r="AY346" s="199" t="s">
        <v>127</v>
      </c>
    </row>
    <row r="347" spans="1:65" s="13" customFormat="1">
      <c r="B347" s="188"/>
      <c r="C347" s="189"/>
      <c r="D347" s="190" t="s">
        <v>136</v>
      </c>
      <c r="E347" s="191" t="s">
        <v>19</v>
      </c>
      <c r="F347" s="192" t="s">
        <v>549</v>
      </c>
      <c r="G347" s="189"/>
      <c r="H347" s="193">
        <v>8.66</v>
      </c>
      <c r="I347" s="194"/>
      <c r="J347" s="189"/>
      <c r="K347" s="189"/>
      <c r="L347" s="195"/>
      <c r="M347" s="196"/>
      <c r="N347" s="197"/>
      <c r="O347" s="197"/>
      <c r="P347" s="197"/>
      <c r="Q347" s="197"/>
      <c r="R347" s="197"/>
      <c r="S347" s="197"/>
      <c r="T347" s="198"/>
      <c r="AT347" s="199" t="s">
        <v>136</v>
      </c>
      <c r="AU347" s="199" t="s">
        <v>83</v>
      </c>
      <c r="AV347" s="13" t="s">
        <v>83</v>
      </c>
      <c r="AW347" s="13" t="s">
        <v>35</v>
      </c>
      <c r="AX347" s="13" t="s">
        <v>73</v>
      </c>
      <c r="AY347" s="199" t="s">
        <v>127</v>
      </c>
    </row>
    <row r="348" spans="1:65" s="13" customFormat="1">
      <c r="B348" s="188"/>
      <c r="C348" s="189"/>
      <c r="D348" s="190" t="s">
        <v>136</v>
      </c>
      <c r="E348" s="191" t="s">
        <v>19</v>
      </c>
      <c r="F348" s="192" t="s">
        <v>550</v>
      </c>
      <c r="G348" s="189"/>
      <c r="H348" s="193">
        <v>2.448</v>
      </c>
      <c r="I348" s="194"/>
      <c r="J348" s="189"/>
      <c r="K348" s="189"/>
      <c r="L348" s="195"/>
      <c r="M348" s="196"/>
      <c r="N348" s="197"/>
      <c r="O348" s="197"/>
      <c r="P348" s="197"/>
      <c r="Q348" s="197"/>
      <c r="R348" s="197"/>
      <c r="S348" s="197"/>
      <c r="T348" s="198"/>
      <c r="AT348" s="199" t="s">
        <v>136</v>
      </c>
      <c r="AU348" s="199" t="s">
        <v>83</v>
      </c>
      <c r="AV348" s="13" t="s">
        <v>83</v>
      </c>
      <c r="AW348" s="13" t="s">
        <v>35</v>
      </c>
      <c r="AX348" s="13" t="s">
        <v>73</v>
      </c>
      <c r="AY348" s="199" t="s">
        <v>127</v>
      </c>
    </row>
    <row r="349" spans="1:65" s="13" customFormat="1">
      <c r="B349" s="188"/>
      <c r="C349" s="189"/>
      <c r="D349" s="190" t="s">
        <v>136</v>
      </c>
      <c r="E349" s="191" t="s">
        <v>19</v>
      </c>
      <c r="F349" s="192" t="s">
        <v>551</v>
      </c>
      <c r="G349" s="189"/>
      <c r="H349" s="193">
        <v>6.8650000000000002</v>
      </c>
      <c r="I349" s="194"/>
      <c r="J349" s="189"/>
      <c r="K349" s="189"/>
      <c r="L349" s="195"/>
      <c r="M349" s="196"/>
      <c r="N349" s="197"/>
      <c r="O349" s="197"/>
      <c r="P349" s="197"/>
      <c r="Q349" s="197"/>
      <c r="R349" s="197"/>
      <c r="S349" s="197"/>
      <c r="T349" s="198"/>
      <c r="AT349" s="199" t="s">
        <v>136</v>
      </c>
      <c r="AU349" s="199" t="s">
        <v>83</v>
      </c>
      <c r="AV349" s="13" t="s">
        <v>83</v>
      </c>
      <c r="AW349" s="13" t="s">
        <v>35</v>
      </c>
      <c r="AX349" s="13" t="s">
        <v>73</v>
      </c>
      <c r="AY349" s="199" t="s">
        <v>127</v>
      </c>
    </row>
    <row r="350" spans="1:65" s="13" customFormat="1">
      <c r="B350" s="188"/>
      <c r="C350" s="189"/>
      <c r="D350" s="190" t="s">
        <v>136</v>
      </c>
      <c r="E350" s="191" t="s">
        <v>19</v>
      </c>
      <c r="F350" s="192" t="s">
        <v>552</v>
      </c>
      <c r="G350" s="189"/>
      <c r="H350" s="193">
        <v>3.3759999999999999</v>
      </c>
      <c r="I350" s="194"/>
      <c r="J350" s="189"/>
      <c r="K350" s="189"/>
      <c r="L350" s="195"/>
      <c r="M350" s="196"/>
      <c r="N350" s="197"/>
      <c r="O350" s="197"/>
      <c r="P350" s="197"/>
      <c r="Q350" s="197"/>
      <c r="R350" s="197"/>
      <c r="S350" s="197"/>
      <c r="T350" s="198"/>
      <c r="AT350" s="199" t="s">
        <v>136</v>
      </c>
      <c r="AU350" s="199" t="s">
        <v>83</v>
      </c>
      <c r="AV350" s="13" t="s">
        <v>83</v>
      </c>
      <c r="AW350" s="13" t="s">
        <v>35</v>
      </c>
      <c r="AX350" s="13" t="s">
        <v>73</v>
      </c>
      <c r="AY350" s="199" t="s">
        <v>127</v>
      </c>
    </row>
    <row r="351" spans="1:65" s="14" customFormat="1">
      <c r="B351" s="200"/>
      <c r="C351" s="201"/>
      <c r="D351" s="190" t="s">
        <v>136</v>
      </c>
      <c r="E351" s="202" t="s">
        <v>19</v>
      </c>
      <c r="F351" s="203" t="s">
        <v>138</v>
      </c>
      <c r="G351" s="201"/>
      <c r="H351" s="204">
        <v>24.521000000000004</v>
      </c>
      <c r="I351" s="205"/>
      <c r="J351" s="201"/>
      <c r="K351" s="201"/>
      <c r="L351" s="206"/>
      <c r="M351" s="207"/>
      <c r="N351" s="208"/>
      <c r="O351" s="208"/>
      <c r="P351" s="208"/>
      <c r="Q351" s="208"/>
      <c r="R351" s="208"/>
      <c r="S351" s="208"/>
      <c r="T351" s="209"/>
      <c r="AT351" s="210" t="s">
        <v>136</v>
      </c>
      <c r="AU351" s="210" t="s">
        <v>83</v>
      </c>
      <c r="AV351" s="14" t="s">
        <v>134</v>
      </c>
      <c r="AW351" s="14" t="s">
        <v>35</v>
      </c>
      <c r="AX351" s="14" t="s">
        <v>81</v>
      </c>
      <c r="AY351" s="210" t="s">
        <v>127</v>
      </c>
    </row>
    <row r="352" spans="1:65" s="2" customFormat="1" ht="14.45" customHeight="1">
      <c r="A352" s="36"/>
      <c r="B352" s="37"/>
      <c r="C352" s="175" t="s">
        <v>553</v>
      </c>
      <c r="D352" s="175" t="s">
        <v>130</v>
      </c>
      <c r="E352" s="176" t="s">
        <v>554</v>
      </c>
      <c r="F352" s="177" t="s">
        <v>555</v>
      </c>
      <c r="G352" s="178" t="s">
        <v>214</v>
      </c>
      <c r="H352" s="179">
        <v>355</v>
      </c>
      <c r="I352" s="180"/>
      <c r="J352" s="181">
        <f>ROUND(I352*H352,2)</f>
        <v>0</v>
      </c>
      <c r="K352" s="177" t="s">
        <v>174</v>
      </c>
      <c r="L352" s="41"/>
      <c r="M352" s="182" t="s">
        <v>19</v>
      </c>
      <c r="N352" s="183" t="s">
        <v>44</v>
      </c>
      <c r="O352" s="66"/>
      <c r="P352" s="184">
        <f>O352*H352</f>
        <v>0</v>
      </c>
      <c r="Q352" s="184">
        <v>0</v>
      </c>
      <c r="R352" s="184">
        <f>Q352*H352</f>
        <v>0</v>
      </c>
      <c r="S352" s="184">
        <v>0</v>
      </c>
      <c r="T352" s="185">
        <f>S352*H352</f>
        <v>0</v>
      </c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R352" s="186" t="s">
        <v>134</v>
      </c>
      <c r="AT352" s="186" t="s">
        <v>130</v>
      </c>
      <c r="AU352" s="186" t="s">
        <v>83</v>
      </c>
      <c r="AY352" s="19" t="s">
        <v>127</v>
      </c>
      <c r="BE352" s="187">
        <f>IF(N352="základní",J352,0)</f>
        <v>0</v>
      </c>
      <c r="BF352" s="187">
        <f>IF(N352="snížená",J352,0)</f>
        <v>0</v>
      </c>
      <c r="BG352" s="187">
        <f>IF(N352="zákl. přenesená",J352,0)</f>
        <v>0</v>
      </c>
      <c r="BH352" s="187">
        <f>IF(N352="sníž. přenesená",J352,0)</f>
        <v>0</v>
      </c>
      <c r="BI352" s="187">
        <f>IF(N352="nulová",J352,0)</f>
        <v>0</v>
      </c>
      <c r="BJ352" s="19" t="s">
        <v>81</v>
      </c>
      <c r="BK352" s="187">
        <f>ROUND(I352*H352,2)</f>
        <v>0</v>
      </c>
      <c r="BL352" s="19" t="s">
        <v>134</v>
      </c>
      <c r="BM352" s="186" t="s">
        <v>556</v>
      </c>
    </row>
    <row r="353" spans="1:65" s="13" customFormat="1">
      <c r="B353" s="188"/>
      <c r="C353" s="189"/>
      <c r="D353" s="190" t="s">
        <v>136</v>
      </c>
      <c r="E353" s="191" t="s">
        <v>19</v>
      </c>
      <c r="F353" s="192" t="s">
        <v>557</v>
      </c>
      <c r="G353" s="189"/>
      <c r="H353" s="193">
        <v>355</v>
      </c>
      <c r="I353" s="194"/>
      <c r="J353" s="189"/>
      <c r="K353" s="189"/>
      <c r="L353" s="195"/>
      <c r="M353" s="196"/>
      <c r="N353" s="197"/>
      <c r="O353" s="197"/>
      <c r="P353" s="197"/>
      <c r="Q353" s="197"/>
      <c r="R353" s="197"/>
      <c r="S353" s="197"/>
      <c r="T353" s="198"/>
      <c r="AT353" s="199" t="s">
        <v>136</v>
      </c>
      <c r="AU353" s="199" t="s">
        <v>83</v>
      </c>
      <c r="AV353" s="13" t="s">
        <v>83</v>
      </c>
      <c r="AW353" s="13" t="s">
        <v>35</v>
      </c>
      <c r="AX353" s="13" t="s">
        <v>73</v>
      </c>
      <c r="AY353" s="199" t="s">
        <v>127</v>
      </c>
    </row>
    <row r="354" spans="1:65" s="14" customFormat="1">
      <c r="B354" s="200"/>
      <c r="C354" s="201"/>
      <c r="D354" s="190" t="s">
        <v>136</v>
      </c>
      <c r="E354" s="202" t="s">
        <v>19</v>
      </c>
      <c r="F354" s="203" t="s">
        <v>138</v>
      </c>
      <c r="G354" s="201"/>
      <c r="H354" s="204">
        <v>355</v>
      </c>
      <c r="I354" s="205"/>
      <c r="J354" s="201"/>
      <c r="K354" s="201"/>
      <c r="L354" s="206"/>
      <c r="M354" s="207"/>
      <c r="N354" s="208"/>
      <c r="O354" s="208"/>
      <c r="P354" s="208"/>
      <c r="Q354" s="208"/>
      <c r="R354" s="208"/>
      <c r="S354" s="208"/>
      <c r="T354" s="209"/>
      <c r="AT354" s="210" t="s">
        <v>136</v>
      </c>
      <c r="AU354" s="210" t="s">
        <v>83</v>
      </c>
      <c r="AV354" s="14" t="s">
        <v>134</v>
      </c>
      <c r="AW354" s="14" t="s">
        <v>35</v>
      </c>
      <c r="AX354" s="14" t="s">
        <v>81</v>
      </c>
      <c r="AY354" s="210" t="s">
        <v>127</v>
      </c>
    </row>
    <row r="355" spans="1:65" s="2" customFormat="1" ht="24.2" customHeight="1">
      <c r="A355" s="36"/>
      <c r="B355" s="37"/>
      <c r="C355" s="175" t="s">
        <v>558</v>
      </c>
      <c r="D355" s="175" t="s">
        <v>130</v>
      </c>
      <c r="E355" s="176" t="s">
        <v>559</v>
      </c>
      <c r="F355" s="177" t="s">
        <v>560</v>
      </c>
      <c r="G355" s="178" t="s">
        <v>214</v>
      </c>
      <c r="H355" s="179">
        <v>355</v>
      </c>
      <c r="I355" s="180"/>
      <c r="J355" s="181">
        <f>ROUND(I355*H355,2)</f>
        <v>0</v>
      </c>
      <c r="K355" s="177" t="s">
        <v>174</v>
      </c>
      <c r="L355" s="41"/>
      <c r="M355" s="182" t="s">
        <v>19</v>
      </c>
      <c r="N355" s="183" t="s">
        <v>44</v>
      </c>
      <c r="O355" s="66"/>
      <c r="P355" s="184">
        <f>O355*H355</f>
        <v>0</v>
      </c>
      <c r="Q355" s="184">
        <v>9.0000000000000006E-5</v>
      </c>
      <c r="R355" s="184">
        <f>Q355*H355</f>
        <v>3.1949999999999999E-2</v>
      </c>
      <c r="S355" s="184">
        <v>0</v>
      </c>
      <c r="T355" s="185">
        <f>S355*H355</f>
        <v>0</v>
      </c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R355" s="186" t="s">
        <v>134</v>
      </c>
      <c r="AT355" s="186" t="s">
        <v>130</v>
      </c>
      <c r="AU355" s="186" t="s">
        <v>83</v>
      </c>
      <c r="AY355" s="19" t="s">
        <v>127</v>
      </c>
      <c r="BE355" s="187">
        <f>IF(N355="základní",J355,0)</f>
        <v>0</v>
      </c>
      <c r="BF355" s="187">
        <f>IF(N355="snížená",J355,0)</f>
        <v>0</v>
      </c>
      <c r="BG355" s="187">
        <f>IF(N355="zákl. přenesená",J355,0)</f>
        <v>0</v>
      </c>
      <c r="BH355" s="187">
        <f>IF(N355="sníž. přenesená",J355,0)</f>
        <v>0</v>
      </c>
      <c r="BI355" s="187">
        <f>IF(N355="nulová",J355,0)</f>
        <v>0</v>
      </c>
      <c r="BJ355" s="19" t="s">
        <v>81</v>
      </c>
      <c r="BK355" s="187">
        <f>ROUND(I355*H355,2)</f>
        <v>0</v>
      </c>
      <c r="BL355" s="19" t="s">
        <v>134</v>
      </c>
      <c r="BM355" s="186" t="s">
        <v>561</v>
      </c>
    </row>
    <row r="356" spans="1:65" s="13" customFormat="1">
      <c r="B356" s="188"/>
      <c r="C356" s="189"/>
      <c r="D356" s="190" t="s">
        <v>136</v>
      </c>
      <c r="E356" s="191" t="s">
        <v>19</v>
      </c>
      <c r="F356" s="192" t="s">
        <v>557</v>
      </c>
      <c r="G356" s="189"/>
      <c r="H356" s="193">
        <v>355</v>
      </c>
      <c r="I356" s="194"/>
      <c r="J356" s="189"/>
      <c r="K356" s="189"/>
      <c r="L356" s="195"/>
      <c r="M356" s="196"/>
      <c r="N356" s="197"/>
      <c r="O356" s="197"/>
      <c r="P356" s="197"/>
      <c r="Q356" s="197"/>
      <c r="R356" s="197"/>
      <c r="S356" s="197"/>
      <c r="T356" s="198"/>
      <c r="AT356" s="199" t="s">
        <v>136</v>
      </c>
      <c r="AU356" s="199" t="s">
        <v>83</v>
      </c>
      <c r="AV356" s="13" t="s">
        <v>83</v>
      </c>
      <c r="AW356" s="13" t="s">
        <v>35</v>
      </c>
      <c r="AX356" s="13" t="s">
        <v>73</v>
      </c>
      <c r="AY356" s="199" t="s">
        <v>127</v>
      </c>
    </row>
    <row r="357" spans="1:65" s="14" customFormat="1">
      <c r="B357" s="200"/>
      <c r="C357" s="201"/>
      <c r="D357" s="190" t="s">
        <v>136</v>
      </c>
      <c r="E357" s="202" t="s">
        <v>19</v>
      </c>
      <c r="F357" s="203" t="s">
        <v>138</v>
      </c>
      <c r="G357" s="201"/>
      <c r="H357" s="204">
        <v>355</v>
      </c>
      <c r="I357" s="205"/>
      <c r="J357" s="201"/>
      <c r="K357" s="201"/>
      <c r="L357" s="206"/>
      <c r="M357" s="207"/>
      <c r="N357" s="208"/>
      <c r="O357" s="208"/>
      <c r="P357" s="208"/>
      <c r="Q357" s="208"/>
      <c r="R357" s="208"/>
      <c r="S357" s="208"/>
      <c r="T357" s="209"/>
      <c r="AT357" s="210" t="s">
        <v>136</v>
      </c>
      <c r="AU357" s="210" t="s">
        <v>83</v>
      </c>
      <c r="AV357" s="14" t="s">
        <v>134</v>
      </c>
      <c r="AW357" s="14" t="s">
        <v>35</v>
      </c>
      <c r="AX357" s="14" t="s">
        <v>81</v>
      </c>
      <c r="AY357" s="210" t="s">
        <v>127</v>
      </c>
    </row>
    <row r="358" spans="1:65" s="2" customFormat="1" ht="14.45" customHeight="1">
      <c r="A358" s="36"/>
      <c r="B358" s="37"/>
      <c r="C358" s="175" t="s">
        <v>562</v>
      </c>
      <c r="D358" s="175" t="s">
        <v>130</v>
      </c>
      <c r="E358" s="176" t="s">
        <v>563</v>
      </c>
      <c r="F358" s="177" t="s">
        <v>564</v>
      </c>
      <c r="G358" s="178" t="s">
        <v>173</v>
      </c>
      <c r="H358" s="179">
        <v>1609.5</v>
      </c>
      <c r="I358" s="180"/>
      <c r="J358" s="181">
        <f>ROUND(I358*H358,2)</f>
        <v>0</v>
      </c>
      <c r="K358" s="177" t="s">
        <v>174</v>
      </c>
      <c r="L358" s="41"/>
      <c r="M358" s="182" t="s">
        <v>19</v>
      </c>
      <c r="N358" s="183" t="s">
        <v>44</v>
      </c>
      <c r="O358" s="66"/>
      <c r="P358" s="184">
        <f>O358*H358</f>
        <v>0</v>
      </c>
      <c r="Q358" s="184">
        <v>3.6999999999999999E-4</v>
      </c>
      <c r="R358" s="184">
        <f>Q358*H358</f>
        <v>0.59551500000000002</v>
      </c>
      <c r="S358" s="184">
        <v>0</v>
      </c>
      <c r="T358" s="185">
        <f>S358*H358</f>
        <v>0</v>
      </c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R358" s="186" t="s">
        <v>134</v>
      </c>
      <c r="AT358" s="186" t="s">
        <v>130</v>
      </c>
      <c r="AU358" s="186" t="s">
        <v>83</v>
      </c>
      <c r="AY358" s="19" t="s">
        <v>127</v>
      </c>
      <c r="BE358" s="187">
        <f>IF(N358="základní",J358,0)</f>
        <v>0</v>
      </c>
      <c r="BF358" s="187">
        <f>IF(N358="snížená",J358,0)</f>
        <v>0</v>
      </c>
      <c r="BG358" s="187">
        <f>IF(N358="zákl. přenesená",J358,0)</f>
        <v>0</v>
      </c>
      <c r="BH358" s="187">
        <f>IF(N358="sníž. přenesená",J358,0)</f>
        <v>0</v>
      </c>
      <c r="BI358" s="187">
        <f>IF(N358="nulová",J358,0)</f>
        <v>0</v>
      </c>
      <c r="BJ358" s="19" t="s">
        <v>81</v>
      </c>
      <c r="BK358" s="187">
        <f>ROUND(I358*H358,2)</f>
        <v>0</v>
      </c>
      <c r="BL358" s="19" t="s">
        <v>134</v>
      </c>
      <c r="BM358" s="186" t="s">
        <v>565</v>
      </c>
    </row>
    <row r="359" spans="1:65" s="13" customFormat="1">
      <c r="B359" s="188"/>
      <c r="C359" s="189"/>
      <c r="D359" s="190" t="s">
        <v>136</v>
      </c>
      <c r="E359" s="191" t="s">
        <v>19</v>
      </c>
      <c r="F359" s="192" t="s">
        <v>566</v>
      </c>
      <c r="G359" s="189"/>
      <c r="H359" s="193">
        <v>1609.5</v>
      </c>
      <c r="I359" s="194"/>
      <c r="J359" s="189"/>
      <c r="K359" s="189"/>
      <c r="L359" s="195"/>
      <c r="M359" s="196"/>
      <c r="N359" s="197"/>
      <c r="O359" s="197"/>
      <c r="P359" s="197"/>
      <c r="Q359" s="197"/>
      <c r="R359" s="197"/>
      <c r="S359" s="197"/>
      <c r="T359" s="198"/>
      <c r="AT359" s="199" t="s">
        <v>136</v>
      </c>
      <c r="AU359" s="199" t="s">
        <v>83</v>
      </c>
      <c r="AV359" s="13" t="s">
        <v>83</v>
      </c>
      <c r="AW359" s="13" t="s">
        <v>35</v>
      </c>
      <c r="AX359" s="13" t="s">
        <v>73</v>
      </c>
      <c r="AY359" s="199" t="s">
        <v>127</v>
      </c>
    </row>
    <row r="360" spans="1:65" s="14" customFormat="1">
      <c r="B360" s="200"/>
      <c r="C360" s="201"/>
      <c r="D360" s="190" t="s">
        <v>136</v>
      </c>
      <c r="E360" s="202" t="s">
        <v>19</v>
      </c>
      <c r="F360" s="203" t="s">
        <v>138</v>
      </c>
      <c r="G360" s="201"/>
      <c r="H360" s="204">
        <v>1609.5</v>
      </c>
      <c r="I360" s="205"/>
      <c r="J360" s="201"/>
      <c r="K360" s="201"/>
      <c r="L360" s="206"/>
      <c r="M360" s="207"/>
      <c r="N360" s="208"/>
      <c r="O360" s="208"/>
      <c r="P360" s="208"/>
      <c r="Q360" s="208"/>
      <c r="R360" s="208"/>
      <c r="S360" s="208"/>
      <c r="T360" s="209"/>
      <c r="AT360" s="210" t="s">
        <v>136</v>
      </c>
      <c r="AU360" s="210" t="s">
        <v>83</v>
      </c>
      <c r="AV360" s="14" t="s">
        <v>134</v>
      </c>
      <c r="AW360" s="14" t="s">
        <v>35</v>
      </c>
      <c r="AX360" s="14" t="s">
        <v>81</v>
      </c>
      <c r="AY360" s="210" t="s">
        <v>127</v>
      </c>
    </row>
    <row r="361" spans="1:65" s="2" customFormat="1" ht="14.45" customHeight="1">
      <c r="A361" s="36"/>
      <c r="B361" s="37"/>
      <c r="C361" s="175" t="s">
        <v>567</v>
      </c>
      <c r="D361" s="175" t="s">
        <v>130</v>
      </c>
      <c r="E361" s="176" t="s">
        <v>568</v>
      </c>
      <c r="F361" s="177" t="s">
        <v>569</v>
      </c>
      <c r="G361" s="178" t="s">
        <v>173</v>
      </c>
      <c r="H361" s="179">
        <v>97.5</v>
      </c>
      <c r="I361" s="180"/>
      <c r="J361" s="181">
        <f>ROUND(I361*H361,2)</f>
        <v>0</v>
      </c>
      <c r="K361" s="177" t="s">
        <v>174</v>
      </c>
      <c r="L361" s="41"/>
      <c r="M361" s="182" t="s">
        <v>19</v>
      </c>
      <c r="N361" s="183" t="s">
        <v>44</v>
      </c>
      <c r="O361" s="66"/>
      <c r="P361" s="184">
        <f>O361*H361</f>
        <v>0</v>
      </c>
      <c r="Q361" s="184">
        <v>6.8999999999999997E-4</v>
      </c>
      <c r="R361" s="184">
        <f>Q361*H361</f>
        <v>6.7275000000000001E-2</v>
      </c>
      <c r="S361" s="184">
        <v>0</v>
      </c>
      <c r="T361" s="185">
        <f>S361*H361</f>
        <v>0</v>
      </c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R361" s="186" t="s">
        <v>134</v>
      </c>
      <c r="AT361" s="186" t="s">
        <v>130</v>
      </c>
      <c r="AU361" s="186" t="s">
        <v>83</v>
      </c>
      <c r="AY361" s="19" t="s">
        <v>127</v>
      </c>
      <c r="BE361" s="187">
        <f>IF(N361="základní",J361,0)</f>
        <v>0</v>
      </c>
      <c r="BF361" s="187">
        <f>IF(N361="snížená",J361,0)</f>
        <v>0</v>
      </c>
      <c r="BG361" s="187">
        <f>IF(N361="zákl. přenesená",J361,0)</f>
        <v>0</v>
      </c>
      <c r="BH361" s="187">
        <f>IF(N361="sníž. přenesená",J361,0)</f>
        <v>0</v>
      </c>
      <c r="BI361" s="187">
        <f>IF(N361="nulová",J361,0)</f>
        <v>0</v>
      </c>
      <c r="BJ361" s="19" t="s">
        <v>81</v>
      </c>
      <c r="BK361" s="187">
        <f>ROUND(I361*H361,2)</f>
        <v>0</v>
      </c>
      <c r="BL361" s="19" t="s">
        <v>134</v>
      </c>
      <c r="BM361" s="186" t="s">
        <v>570</v>
      </c>
    </row>
    <row r="362" spans="1:65" s="13" customFormat="1">
      <c r="B362" s="188"/>
      <c r="C362" s="189"/>
      <c r="D362" s="190" t="s">
        <v>136</v>
      </c>
      <c r="E362" s="191" t="s">
        <v>19</v>
      </c>
      <c r="F362" s="192" t="s">
        <v>571</v>
      </c>
      <c r="G362" s="189"/>
      <c r="H362" s="193">
        <v>97.5</v>
      </c>
      <c r="I362" s="194"/>
      <c r="J362" s="189"/>
      <c r="K362" s="189"/>
      <c r="L362" s="195"/>
      <c r="M362" s="196"/>
      <c r="N362" s="197"/>
      <c r="O362" s="197"/>
      <c r="P362" s="197"/>
      <c r="Q362" s="197"/>
      <c r="R362" s="197"/>
      <c r="S362" s="197"/>
      <c r="T362" s="198"/>
      <c r="AT362" s="199" t="s">
        <v>136</v>
      </c>
      <c r="AU362" s="199" t="s">
        <v>83</v>
      </c>
      <c r="AV362" s="13" t="s">
        <v>83</v>
      </c>
      <c r="AW362" s="13" t="s">
        <v>35</v>
      </c>
      <c r="AX362" s="13" t="s">
        <v>73</v>
      </c>
      <c r="AY362" s="199" t="s">
        <v>127</v>
      </c>
    </row>
    <row r="363" spans="1:65" s="14" customFormat="1">
      <c r="B363" s="200"/>
      <c r="C363" s="201"/>
      <c r="D363" s="190" t="s">
        <v>136</v>
      </c>
      <c r="E363" s="202" t="s">
        <v>19</v>
      </c>
      <c r="F363" s="203" t="s">
        <v>138</v>
      </c>
      <c r="G363" s="201"/>
      <c r="H363" s="204">
        <v>97.5</v>
      </c>
      <c r="I363" s="205"/>
      <c r="J363" s="201"/>
      <c r="K363" s="201"/>
      <c r="L363" s="206"/>
      <c r="M363" s="207"/>
      <c r="N363" s="208"/>
      <c r="O363" s="208"/>
      <c r="P363" s="208"/>
      <c r="Q363" s="208"/>
      <c r="R363" s="208"/>
      <c r="S363" s="208"/>
      <c r="T363" s="209"/>
      <c r="AT363" s="210" t="s">
        <v>136</v>
      </c>
      <c r="AU363" s="210" t="s">
        <v>83</v>
      </c>
      <c r="AV363" s="14" t="s">
        <v>134</v>
      </c>
      <c r="AW363" s="14" t="s">
        <v>35</v>
      </c>
      <c r="AX363" s="14" t="s">
        <v>81</v>
      </c>
      <c r="AY363" s="210" t="s">
        <v>127</v>
      </c>
    </row>
    <row r="364" spans="1:65" s="2" customFormat="1" ht="14.45" customHeight="1">
      <c r="A364" s="36"/>
      <c r="B364" s="37"/>
      <c r="C364" s="175" t="s">
        <v>572</v>
      </c>
      <c r="D364" s="175" t="s">
        <v>130</v>
      </c>
      <c r="E364" s="176" t="s">
        <v>573</v>
      </c>
      <c r="F364" s="177" t="s">
        <v>574</v>
      </c>
      <c r="G364" s="178" t="s">
        <v>214</v>
      </c>
      <c r="H364" s="179">
        <v>537</v>
      </c>
      <c r="I364" s="180"/>
      <c r="J364" s="181">
        <f>ROUND(I364*H364,2)</f>
        <v>0</v>
      </c>
      <c r="K364" s="177" t="s">
        <v>174</v>
      </c>
      <c r="L364" s="41"/>
      <c r="M364" s="182" t="s">
        <v>19</v>
      </c>
      <c r="N364" s="183" t="s">
        <v>44</v>
      </c>
      <c r="O364" s="66"/>
      <c r="P364" s="184">
        <f>O364*H364</f>
        <v>0</v>
      </c>
      <c r="Q364" s="184">
        <v>0</v>
      </c>
      <c r="R364" s="184">
        <f>Q364*H364</f>
        <v>0</v>
      </c>
      <c r="S364" s="184">
        <v>0</v>
      </c>
      <c r="T364" s="185">
        <f>S364*H364</f>
        <v>0</v>
      </c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R364" s="186" t="s">
        <v>134</v>
      </c>
      <c r="AT364" s="186" t="s">
        <v>130</v>
      </c>
      <c r="AU364" s="186" t="s">
        <v>83</v>
      </c>
      <c r="AY364" s="19" t="s">
        <v>127</v>
      </c>
      <c r="BE364" s="187">
        <f>IF(N364="základní",J364,0)</f>
        <v>0</v>
      </c>
      <c r="BF364" s="187">
        <f>IF(N364="snížená",J364,0)</f>
        <v>0</v>
      </c>
      <c r="BG364" s="187">
        <f>IF(N364="zákl. přenesená",J364,0)</f>
        <v>0</v>
      </c>
      <c r="BH364" s="187">
        <f>IF(N364="sníž. přenesená",J364,0)</f>
        <v>0</v>
      </c>
      <c r="BI364" s="187">
        <f>IF(N364="nulová",J364,0)</f>
        <v>0</v>
      </c>
      <c r="BJ364" s="19" t="s">
        <v>81</v>
      </c>
      <c r="BK364" s="187">
        <f>ROUND(I364*H364,2)</f>
        <v>0</v>
      </c>
      <c r="BL364" s="19" t="s">
        <v>134</v>
      </c>
      <c r="BM364" s="186" t="s">
        <v>575</v>
      </c>
    </row>
    <row r="365" spans="1:65" s="13" customFormat="1">
      <c r="B365" s="188"/>
      <c r="C365" s="189"/>
      <c r="D365" s="190" t="s">
        <v>136</v>
      </c>
      <c r="E365" s="191" t="s">
        <v>19</v>
      </c>
      <c r="F365" s="192" t="s">
        <v>576</v>
      </c>
      <c r="G365" s="189"/>
      <c r="H365" s="193">
        <v>537</v>
      </c>
      <c r="I365" s="194"/>
      <c r="J365" s="189"/>
      <c r="K365" s="189"/>
      <c r="L365" s="195"/>
      <c r="M365" s="196"/>
      <c r="N365" s="197"/>
      <c r="O365" s="197"/>
      <c r="P365" s="197"/>
      <c r="Q365" s="197"/>
      <c r="R365" s="197"/>
      <c r="S365" s="197"/>
      <c r="T365" s="198"/>
      <c r="AT365" s="199" t="s">
        <v>136</v>
      </c>
      <c r="AU365" s="199" t="s">
        <v>83</v>
      </c>
      <c r="AV365" s="13" t="s">
        <v>83</v>
      </c>
      <c r="AW365" s="13" t="s">
        <v>35</v>
      </c>
      <c r="AX365" s="13" t="s">
        <v>73</v>
      </c>
      <c r="AY365" s="199" t="s">
        <v>127</v>
      </c>
    </row>
    <row r="366" spans="1:65" s="14" customFormat="1">
      <c r="B366" s="200"/>
      <c r="C366" s="201"/>
      <c r="D366" s="190" t="s">
        <v>136</v>
      </c>
      <c r="E366" s="202" t="s">
        <v>19</v>
      </c>
      <c r="F366" s="203" t="s">
        <v>138</v>
      </c>
      <c r="G366" s="201"/>
      <c r="H366" s="204">
        <v>537</v>
      </c>
      <c r="I366" s="205"/>
      <c r="J366" s="201"/>
      <c r="K366" s="201"/>
      <c r="L366" s="206"/>
      <c r="M366" s="207"/>
      <c r="N366" s="208"/>
      <c r="O366" s="208"/>
      <c r="P366" s="208"/>
      <c r="Q366" s="208"/>
      <c r="R366" s="208"/>
      <c r="S366" s="208"/>
      <c r="T366" s="209"/>
      <c r="AT366" s="210" t="s">
        <v>136</v>
      </c>
      <c r="AU366" s="210" t="s">
        <v>83</v>
      </c>
      <c r="AV366" s="14" t="s">
        <v>134</v>
      </c>
      <c r="AW366" s="14" t="s">
        <v>35</v>
      </c>
      <c r="AX366" s="14" t="s">
        <v>81</v>
      </c>
      <c r="AY366" s="210" t="s">
        <v>127</v>
      </c>
    </row>
    <row r="367" spans="1:65" s="2" customFormat="1" ht="24.2" customHeight="1">
      <c r="A367" s="36"/>
      <c r="B367" s="37"/>
      <c r="C367" s="175" t="s">
        <v>577</v>
      </c>
      <c r="D367" s="175" t="s">
        <v>130</v>
      </c>
      <c r="E367" s="176" t="s">
        <v>578</v>
      </c>
      <c r="F367" s="177" t="s">
        <v>579</v>
      </c>
      <c r="G367" s="178" t="s">
        <v>439</v>
      </c>
      <c r="H367" s="179">
        <v>3</v>
      </c>
      <c r="I367" s="180"/>
      <c r="J367" s="181">
        <f>ROUND(I367*H367,2)</f>
        <v>0</v>
      </c>
      <c r="K367" s="177" t="s">
        <v>174</v>
      </c>
      <c r="L367" s="41"/>
      <c r="M367" s="182" t="s">
        <v>19</v>
      </c>
      <c r="N367" s="183" t="s">
        <v>44</v>
      </c>
      <c r="O367" s="66"/>
      <c r="P367" s="184">
        <f>O367*H367</f>
        <v>0</v>
      </c>
      <c r="Q367" s="184">
        <v>0</v>
      </c>
      <c r="R367" s="184">
        <f>Q367*H367</f>
        <v>0</v>
      </c>
      <c r="S367" s="184">
        <v>0</v>
      </c>
      <c r="T367" s="185">
        <f>S367*H367</f>
        <v>0</v>
      </c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R367" s="186" t="s">
        <v>134</v>
      </c>
      <c r="AT367" s="186" t="s">
        <v>130</v>
      </c>
      <c r="AU367" s="186" t="s">
        <v>83</v>
      </c>
      <c r="AY367" s="19" t="s">
        <v>127</v>
      </c>
      <c r="BE367" s="187">
        <f>IF(N367="základní",J367,0)</f>
        <v>0</v>
      </c>
      <c r="BF367" s="187">
        <f>IF(N367="snížená",J367,0)</f>
        <v>0</v>
      </c>
      <c r="BG367" s="187">
        <f>IF(N367="zákl. přenesená",J367,0)</f>
        <v>0</v>
      </c>
      <c r="BH367" s="187">
        <f>IF(N367="sníž. přenesená",J367,0)</f>
        <v>0</v>
      </c>
      <c r="BI367" s="187">
        <f>IF(N367="nulová",J367,0)</f>
        <v>0</v>
      </c>
      <c r="BJ367" s="19" t="s">
        <v>81</v>
      </c>
      <c r="BK367" s="187">
        <f>ROUND(I367*H367,2)</f>
        <v>0</v>
      </c>
      <c r="BL367" s="19" t="s">
        <v>134</v>
      </c>
      <c r="BM367" s="186" t="s">
        <v>580</v>
      </c>
    </row>
    <row r="368" spans="1:65" s="13" customFormat="1">
      <c r="B368" s="188"/>
      <c r="C368" s="189"/>
      <c r="D368" s="190" t="s">
        <v>136</v>
      </c>
      <c r="E368" s="191" t="s">
        <v>19</v>
      </c>
      <c r="F368" s="192" t="s">
        <v>581</v>
      </c>
      <c r="G368" s="189"/>
      <c r="H368" s="193">
        <v>3</v>
      </c>
      <c r="I368" s="194"/>
      <c r="J368" s="189"/>
      <c r="K368" s="189"/>
      <c r="L368" s="195"/>
      <c r="M368" s="196"/>
      <c r="N368" s="197"/>
      <c r="O368" s="197"/>
      <c r="P368" s="197"/>
      <c r="Q368" s="197"/>
      <c r="R368" s="197"/>
      <c r="S368" s="197"/>
      <c r="T368" s="198"/>
      <c r="AT368" s="199" t="s">
        <v>136</v>
      </c>
      <c r="AU368" s="199" t="s">
        <v>83</v>
      </c>
      <c r="AV368" s="13" t="s">
        <v>83</v>
      </c>
      <c r="AW368" s="13" t="s">
        <v>35</v>
      </c>
      <c r="AX368" s="13" t="s">
        <v>73</v>
      </c>
      <c r="AY368" s="199" t="s">
        <v>127</v>
      </c>
    </row>
    <row r="369" spans="1:65" s="14" customFormat="1">
      <c r="B369" s="200"/>
      <c r="C369" s="201"/>
      <c r="D369" s="190" t="s">
        <v>136</v>
      </c>
      <c r="E369" s="202" t="s">
        <v>19</v>
      </c>
      <c r="F369" s="203" t="s">
        <v>138</v>
      </c>
      <c r="G369" s="201"/>
      <c r="H369" s="204">
        <v>3</v>
      </c>
      <c r="I369" s="205"/>
      <c r="J369" s="201"/>
      <c r="K369" s="201"/>
      <c r="L369" s="206"/>
      <c r="M369" s="207"/>
      <c r="N369" s="208"/>
      <c r="O369" s="208"/>
      <c r="P369" s="208"/>
      <c r="Q369" s="208"/>
      <c r="R369" s="208"/>
      <c r="S369" s="208"/>
      <c r="T369" s="209"/>
      <c r="AT369" s="210" t="s">
        <v>136</v>
      </c>
      <c r="AU369" s="210" t="s">
        <v>83</v>
      </c>
      <c r="AV369" s="14" t="s">
        <v>134</v>
      </c>
      <c r="AW369" s="14" t="s">
        <v>35</v>
      </c>
      <c r="AX369" s="14" t="s">
        <v>81</v>
      </c>
      <c r="AY369" s="210" t="s">
        <v>127</v>
      </c>
    </row>
    <row r="370" spans="1:65" s="2" customFormat="1" ht="14.45" customHeight="1">
      <c r="A370" s="36"/>
      <c r="B370" s="37"/>
      <c r="C370" s="224" t="s">
        <v>582</v>
      </c>
      <c r="D370" s="224" t="s">
        <v>258</v>
      </c>
      <c r="E370" s="225" t="s">
        <v>583</v>
      </c>
      <c r="F370" s="226" t="s">
        <v>584</v>
      </c>
      <c r="G370" s="227" t="s">
        <v>439</v>
      </c>
      <c r="H370" s="228">
        <v>3</v>
      </c>
      <c r="I370" s="229"/>
      <c r="J370" s="230">
        <f>ROUND(I370*H370,2)</f>
        <v>0</v>
      </c>
      <c r="K370" s="226" t="s">
        <v>19</v>
      </c>
      <c r="L370" s="231"/>
      <c r="M370" s="232" t="s">
        <v>19</v>
      </c>
      <c r="N370" s="233" t="s">
        <v>44</v>
      </c>
      <c r="O370" s="66"/>
      <c r="P370" s="184">
        <f>O370*H370</f>
        <v>0</v>
      </c>
      <c r="Q370" s="184">
        <v>5.1999999999999998E-2</v>
      </c>
      <c r="R370" s="184">
        <f>Q370*H370</f>
        <v>0.156</v>
      </c>
      <c r="S370" s="184">
        <v>0</v>
      </c>
      <c r="T370" s="185">
        <f>S370*H370</f>
        <v>0</v>
      </c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R370" s="186" t="s">
        <v>211</v>
      </c>
      <c r="AT370" s="186" t="s">
        <v>258</v>
      </c>
      <c r="AU370" s="186" t="s">
        <v>83</v>
      </c>
      <c r="AY370" s="19" t="s">
        <v>127</v>
      </c>
      <c r="BE370" s="187">
        <f>IF(N370="základní",J370,0)</f>
        <v>0</v>
      </c>
      <c r="BF370" s="187">
        <f>IF(N370="snížená",J370,0)</f>
        <v>0</v>
      </c>
      <c r="BG370" s="187">
        <f>IF(N370="zákl. přenesená",J370,0)</f>
        <v>0</v>
      </c>
      <c r="BH370" s="187">
        <f>IF(N370="sníž. přenesená",J370,0)</f>
        <v>0</v>
      </c>
      <c r="BI370" s="187">
        <f>IF(N370="nulová",J370,0)</f>
        <v>0</v>
      </c>
      <c r="BJ370" s="19" t="s">
        <v>81</v>
      </c>
      <c r="BK370" s="187">
        <f>ROUND(I370*H370,2)</f>
        <v>0</v>
      </c>
      <c r="BL370" s="19" t="s">
        <v>134</v>
      </c>
      <c r="BM370" s="186" t="s">
        <v>585</v>
      </c>
    </row>
    <row r="371" spans="1:65" s="2" customFormat="1" ht="14.45" customHeight="1">
      <c r="A371" s="36"/>
      <c r="B371" s="37"/>
      <c r="C371" s="175" t="s">
        <v>586</v>
      </c>
      <c r="D371" s="175" t="s">
        <v>130</v>
      </c>
      <c r="E371" s="176" t="s">
        <v>587</v>
      </c>
      <c r="F371" s="177" t="s">
        <v>588</v>
      </c>
      <c r="G371" s="178" t="s">
        <v>439</v>
      </c>
      <c r="H371" s="179">
        <v>10</v>
      </c>
      <c r="I371" s="180"/>
      <c r="J371" s="181">
        <f>ROUND(I371*H371,2)</f>
        <v>0</v>
      </c>
      <c r="K371" s="177" t="s">
        <v>174</v>
      </c>
      <c r="L371" s="41"/>
      <c r="M371" s="182" t="s">
        <v>19</v>
      </c>
      <c r="N371" s="183" t="s">
        <v>44</v>
      </c>
      <c r="O371" s="66"/>
      <c r="P371" s="184">
        <f>O371*H371</f>
        <v>0</v>
      </c>
      <c r="Q371" s="184">
        <v>0.35743999999999998</v>
      </c>
      <c r="R371" s="184">
        <f>Q371*H371</f>
        <v>3.5743999999999998</v>
      </c>
      <c r="S371" s="184">
        <v>0</v>
      </c>
      <c r="T371" s="185">
        <f>S371*H371</f>
        <v>0</v>
      </c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R371" s="186" t="s">
        <v>134</v>
      </c>
      <c r="AT371" s="186" t="s">
        <v>130</v>
      </c>
      <c r="AU371" s="186" t="s">
        <v>83</v>
      </c>
      <c r="AY371" s="19" t="s">
        <v>127</v>
      </c>
      <c r="BE371" s="187">
        <f>IF(N371="základní",J371,0)</f>
        <v>0</v>
      </c>
      <c r="BF371" s="187">
        <f>IF(N371="snížená",J371,0)</f>
        <v>0</v>
      </c>
      <c r="BG371" s="187">
        <f>IF(N371="zákl. přenesená",J371,0)</f>
        <v>0</v>
      </c>
      <c r="BH371" s="187">
        <f>IF(N371="sníž. přenesená",J371,0)</f>
        <v>0</v>
      </c>
      <c r="BI371" s="187">
        <f>IF(N371="nulová",J371,0)</f>
        <v>0</v>
      </c>
      <c r="BJ371" s="19" t="s">
        <v>81</v>
      </c>
      <c r="BK371" s="187">
        <f>ROUND(I371*H371,2)</f>
        <v>0</v>
      </c>
      <c r="BL371" s="19" t="s">
        <v>134</v>
      </c>
      <c r="BM371" s="186" t="s">
        <v>589</v>
      </c>
    </row>
    <row r="372" spans="1:65" s="13" customFormat="1">
      <c r="B372" s="188"/>
      <c r="C372" s="189"/>
      <c r="D372" s="190" t="s">
        <v>136</v>
      </c>
      <c r="E372" s="191" t="s">
        <v>19</v>
      </c>
      <c r="F372" s="192" t="s">
        <v>590</v>
      </c>
      <c r="G372" s="189"/>
      <c r="H372" s="193">
        <v>10</v>
      </c>
      <c r="I372" s="194"/>
      <c r="J372" s="189"/>
      <c r="K372" s="189"/>
      <c r="L372" s="195"/>
      <c r="M372" s="196"/>
      <c r="N372" s="197"/>
      <c r="O372" s="197"/>
      <c r="P372" s="197"/>
      <c r="Q372" s="197"/>
      <c r="R372" s="197"/>
      <c r="S372" s="197"/>
      <c r="T372" s="198"/>
      <c r="AT372" s="199" t="s">
        <v>136</v>
      </c>
      <c r="AU372" s="199" t="s">
        <v>83</v>
      </c>
      <c r="AV372" s="13" t="s">
        <v>83</v>
      </c>
      <c r="AW372" s="13" t="s">
        <v>35</v>
      </c>
      <c r="AX372" s="13" t="s">
        <v>73</v>
      </c>
      <c r="AY372" s="199" t="s">
        <v>127</v>
      </c>
    </row>
    <row r="373" spans="1:65" s="14" customFormat="1">
      <c r="B373" s="200"/>
      <c r="C373" s="201"/>
      <c r="D373" s="190" t="s">
        <v>136</v>
      </c>
      <c r="E373" s="202" t="s">
        <v>19</v>
      </c>
      <c r="F373" s="203" t="s">
        <v>138</v>
      </c>
      <c r="G373" s="201"/>
      <c r="H373" s="204">
        <v>10</v>
      </c>
      <c r="I373" s="205"/>
      <c r="J373" s="201"/>
      <c r="K373" s="201"/>
      <c r="L373" s="206"/>
      <c r="M373" s="207"/>
      <c r="N373" s="208"/>
      <c r="O373" s="208"/>
      <c r="P373" s="208"/>
      <c r="Q373" s="208"/>
      <c r="R373" s="208"/>
      <c r="S373" s="208"/>
      <c r="T373" s="209"/>
      <c r="AT373" s="210" t="s">
        <v>136</v>
      </c>
      <c r="AU373" s="210" t="s">
        <v>83</v>
      </c>
      <c r="AV373" s="14" t="s">
        <v>134</v>
      </c>
      <c r="AW373" s="14" t="s">
        <v>35</v>
      </c>
      <c r="AX373" s="14" t="s">
        <v>81</v>
      </c>
      <c r="AY373" s="210" t="s">
        <v>127</v>
      </c>
    </row>
    <row r="374" spans="1:65" s="2" customFormat="1" ht="14.45" customHeight="1">
      <c r="A374" s="36"/>
      <c r="B374" s="37"/>
      <c r="C374" s="224" t="s">
        <v>591</v>
      </c>
      <c r="D374" s="224" t="s">
        <v>258</v>
      </c>
      <c r="E374" s="225" t="s">
        <v>592</v>
      </c>
      <c r="F374" s="226" t="s">
        <v>593</v>
      </c>
      <c r="G374" s="227" t="s">
        <v>439</v>
      </c>
      <c r="H374" s="228">
        <v>10</v>
      </c>
      <c r="I374" s="229"/>
      <c r="J374" s="230">
        <f>ROUND(I374*H374,2)</f>
        <v>0</v>
      </c>
      <c r="K374" s="226" t="s">
        <v>19</v>
      </c>
      <c r="L374" s="231"/>
      <c r="M374" s="232" t="s">
        <v>19</v>
      </c>
      <c r="N374" s="233" t="s">
        <v>44</v>
      </c>
      <c r="O374" s="66"/>
      <c r="P374" s="184">
        <f>O374*H374</f>
        <v>0</v>
      </c>
      <c r="Q374" s="184">
        <v>5.6599999999999998E-2</v>
      </c>
      <c r="R374" s="184">
        <f>Q374*H374</f>
        <v>0.56599999999999995</v>
      </c>
      <c r="S374" s="184">
        <v>0</v>
      </c>
      <c r="T374" s="185">
        <f>S374*H374</f>
        <v>0</v>
      </c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R374" s="186" t="s">
        <v>211</v>
      </c>
      <c r="AT374" s="186" t="s">
        <v>258</v>
      </c>
      <c r="AU374" s="186" t="s">
        <v>83</v>
      </c>
      <c r="AY374" s="19" t="s">
        <v>127</v>
      </c>
      <c r="BE374" s="187">
        <f>IF(N374="základní",J374,0)</f>
        <v>0</v>
      </c>
      <c r="BF374" s="187">
        <f>IF(N374="snížená",J374,0)</f>
        <v>0</v>
      </c>
      <c r="BG374" s="187">
        <f>IF(N374="zákl. přenesená",J374,0)</f>
        <v>0</v>
      </c>
      <c r="BH374" s="187">
        <f>IF(N374="sníž. přenesená",J374,0)</f>
        <v>0</v>
      </c>
      <c r="BI374" s="187">
        <f>IF(N374="nulová",J374,0)</f>
        <v>0</v>
      </c>
      <c r="BJ374" s="19" t="s">
        <v>81</v>
      </c>
      <c r="BK374" s="187">
        <f>ROUND(I374*H374,2)</f>
        <v>0</v>
      </c>
      <c r="BL374" s="19" t="s">
        <v>134</v>
      </c>
      <c r="BM374" s="186" t="s">
        <v>594</v>
      </c>
    </row>
    <row r="375" spans="1:65" s="13" customFormat="1">
      <c r="B375" s="188"/>
      <c r="C375" s="189"/>
      <c r="D375" s="190" t="s">
        <v>136</v>
      </c>
      <c r="E375" s="191" t="s">
        <v>19</v>
      </c>
      <c r="F375" s="192" t="s">
        <v>595</v>
      </c>
      <c r="G375" s="189"/>
      <c r="H375" s="193">
        <v>10</v>
      </c>
      <c r="I375" s="194"/>
      <c r="J375" s="189"/>
      <c r="K375" s="189"/>
      <c r="L375" s="195"/>
      <c r="M375" s="196"/>
      <c r="N375" s="197"/>
      <c r="O375" s="197"/>
      <c r="P375" s="197"/>
      <c r="Q375" s="197"/>
      <c r="R375" s="197"/>
      <c r="S375" s="197"/>
      <c r="T375" s="198"/>
      <c r="AT375" s="199" t="s">
        <v>136</v>
      </c>
      <c r="AU375" s="199" t="s">
        <v>83</v>
      </c>
      <c r="AV375" s="13" t="s">
        <v>83</v>
      </c>
      <c r="AW375" s="13" t="s">
        <v>35</v>
      </c>
      <c r="AX375" s="13" t="s">
        <v>73</v>
      </c>
      <c r="AY375" s="199" t="s">
        <v>127</v>
      </c>
    </row>
    <row r="376" spans="1:65" s="14" customFormat="1">
      <c r="B376" s="200"/>
      <c r="C376" s="201"/>
      <c r="D376" s="190" t="s">
        <v>136</v>
      </c>
      <c r="E376" s="202" t="s">
        <v>19</v>
      </c>
      <c r="F376" s="203" t="s">
        <v>138</v>
      </c>
      <c r="G376" s="201"/>
      <c r="H376" s="204">
        <v>10</v>
      </c>
      <c r="I376" s="205"/>
      <c r="J376" s="201"/>
      <c r="K376" s="201"/>
      <c r="L376" s="206"/>
      <c r="M376" s="207"/>
      <c r="N376" s="208"/>
      <c r="O376" s="208"/>
      <c r="P376" s="208"/>
      <c r="Q376" s="208"/>
      <c r="R376" s="208"/>
      <c r="S376" s="208"/>
      <c r="T376" s="209"/>
      <c r="AT376" s="210" t="s">
        <v>136</v>
      </c>
      <c r="AU376" s="210" t="s">
        <v>83</v>
      </c>
      <c r="AV376" s="14" t="s">
        <v>134</v>
      </c>
      <c r="AW376" s="14" t="s">
        <v>35</v>
      </c>
      <c r="AX376" s="14" t="s">
        <v>81</v>
      </c>
      <c r="AY376" s="210" t="s">
        <v>127</v>
      </c>
    </row>
    <row r="377" spans="1:65" s="2" customFormat="1" ht="24.2" customHeight="1">
      <c r="A377" s="36"/>
      <c r="B377" s="37"/>
      <c r="C377" s="175" t="s">
        <v>596</v>
      </c>
      <c r="D377" s="175" t="s">
        <v>130</v>
      </c>
      <c r="E377" s="176" t="s">
        <v>597</v>
      </c>
      <c r="F377" s="177" t="s">
        <v>598</v>
      </c>
      <c r="G377" s="178" t="s">
        <v>173</v>
      </c>
      <c r="H377" s="179">
        <v>15000</v>
      </c>
      <c r="I377" s="180"/>
      <c r="J377" s="181">
        <f>ROUND(I377*H377,2)</f>
        <v>0</v>
      </c>
      <c r="K377" s="177" t="s">
        <v>174</v>
      </c>
      <c r="L377" s="41"/>
      <c r="M377" s="182" t="s">
        <v>19</v>
      </c>
      <c r="N377" s="183" t="s">
        <v>44</v>
      </c>
      <c r="O377" s="66"/>
      <c r="P377" s="184">
        <f>O377*H377</f>
        <v>0</v>
      </c>
      <c r="Q377" s="184">
        <v>0</v>
      </c>
      <c r="R377" s="184">
        <f>Q377*H377</f>
        <v>0</v>
      </c>
      <c r="S377" s="184">
        <v>0.02</v>
      </c>
      <c r="T377" s="185">
        <f>S377*H377</f>
        <v>300</v>
      </c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R377" s="186" t="s">
        <v>252</v>
      </c>
      <c r="AT377" s="186" t="s">
        <v>130</v>
      </c>
      <c r="AU377" s="186" t="s">
        <v>83</v>
      </c>
      <c r="AY377" s="19" t="s">
        <v>127</v>
      </c>
      <c r="BE377" s="187">
        <f>IF(N377="základní",J377,0)</f>
        <v>0</v>
      </c>
      <c r="BF377" s="187">
        <f>IF(N377="snížená",J377,0)</f>
        <v>0</v>
      </c>
      <c r="BG377" s="187">
        <f>IF(N377="zákl. přenesená",J377,0)</f>
        <v>0</v>
      </c>
      <c r="BH377" s="187">
        <f>IF(N377="sníž. přenesená",J377,0)</f>
        <v>0</v>
      </c>
      <c r="BI377" s="187">
        <f>IF(N377="nulová",J377,0)</f>
        <v>0</v>
      </c>
      <c r="BJ377" s="19" t="s">
        <v>81</v>
      </c>
      <c r="BK377" s="187">
        <f>ROUND(I377*H377,2)</f>
        <v>0</v>
      </c>
      <c r="BL377" s="19" t="s">
        <v>252</v>
      </c>
      <c r="BM377" s="186" t="s">
        <v>599</v>
      </c>
    </row>
    <row r="378" spans="1:65" s="13" customFormat="1">
      <c r="B378" s="188"/>
      <c r="C378" s="189"/>
      <c r="D378" s="190" t="s">
        <v>136</v>
      </c>
      <c r="E378" s="191" t="s">
        <v>19</v>
      </c>
      <c r="F378" s="192" t="s">
        <v>600</v>
      </c>
      <c r="G378" s="189"/>
      <c r="H378" s="193">
        <v>15000</v>
      </c>
      <c r="I378" s="194"/>
      <c r="J378" s="189"/>
      <c r="K378" s="189"/>
      <c r="L378" s="195"/>
      <c r="M378" s="196"/>
      <c r="N378" s="197"/>
      <c r="O378" s="197"/>
      <c r="P378" s="197"/>
      <c r="Q378" s="197"/>
      <c r="R378" s="197"/>
      <c r="S378" s="197"/>
      <c r="T378" s="198"/>
      <c r="AT378" s="199" t="s">
        <v>136</v>
      </c>
      <c r="AU378" s="199" t="s">
        <v>83</v>
      </c>
      <c r="AV378" s="13" t="s">
        <v>83</v>
      </c>
      <c r="AW378" s="13" t="s">
        <v>35</v>
      </c>
      <c r="AX378" s="13" t="s">
        <v>73</v>
      </c>
      <c r="AY378" s="199" t="s">
        <v>127</v>
      </c>
    </row>
    <row r="379" spans="1:65" s="14" customFormat="1">
      <c r="B379" s="200"/>
      <c r="C379" s="201"/>
      <c r="D379" s="190" t="s">
        <v>136</v>
      </c>
      <c r="E379" s="202" t="s">
        <v>19</v>
      </c>
      <c r="F379" s="203" t="s">
        <v>138</v>
      </c>
      <c r="G379" s="201"/>
      <c r="H379" s="204">
        <v>15000</v>
      </c>
      <c r="I379" s="205"/>
      <c r="J379" s="201"/>
      <c r="K379" s="201"/>
      <c r="L379" s="206"/>
      <c r="M379" s="207"/>
      <c r="N379" s="208"/>
      <c r="O379" s="208"/>
      <c r="P379" s="208"/>
      <c r="Q379" s="208"/>
      <c r="R379" s="208"/>
      <c r="S379" s="208"/>
      <c r="T379" s="209"/>
      <c r="AT379" s="210" t="s">
        <v>136</v>
      </c>
      <c r="AU379" s="210" t="s">
        <v>83</v>
      </c>
      <c r="AV379" s="14" t="s">
        <v>134</v>
      </c>
      <c r="AW379" s="14" t="s">
        <v>35</v>
      </c>
      <c r="AX379" s="14" t="s">
        <v>81</v>
      </c>
      <c r="AY379" s="210" t="s">
        <v>127</v>
      </c>
    </row>
    <row r="380" spans="1:65" s="2" customFormat="1" ht="14.45" customHeight="1">
      <c r="A380" s="36"/>
      <c r="B380" s="37"/>
      <c r="C380" s="175" t="s">
        <v>601</v>
      </c>
      <c r="D380" s="175" t="s">
        <v>130</v>
      </c>
      <c r="E380" s="176" t="s">
        <v>602</v>
      </c>
      <c r="F380" s="177" t="s">
        <v>603</v>
      </c>
      <c r="G380" s="178" t="s">
        <v>133</v>
      </c>
      <c r="H380" s="179">
        <v>2</v>
      </c>
      <c r="I380" s="180"/>
      <c r="J380" s="181">
        <f>ROUND(I380*H380,2)</f>
        <v>0</v>
      </c>
      <c r="K380" s="177" t="s">
        <v>19</v>
      </c>
      <c r="L380" s="41"/>
      <c r="M380" s="182" t="s">
        <v>19</v>
      </c>
      <c r="N380" s="183" t="s">
        <v>44</v>
      </c>
      <c r="O380" s="66"/>
      <c r="P380" s="184">
        <f>O380*H380</f>
        <v>0</v>
      </c>
      <c r="Q380" s="184">
        <v>0</v>
      </c>
      <c r="R380" s="184">
        <f>Q380*H380</f>
        <v>0</v>
      </c>
      <c r="S380" s="184">
        <v>0</v>
      </c>
      <c r="T380" s="185">
        <f>S380*H380</f>
        <v>0</v>
      </c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R380" s="186" t="s">
        <v>134</v>
      </c>
      <c r="AT380" s="186" t="s">
        <v>130</v>
      </c>
      <c r="AU380" s="186" t="s">
        <v>83</v>
      </c>
      <c r="AY380" s="19" t="s">
        <v>127</v>
      </c>
      <c r="BE380" s="187">
        <f>IF(N380="základní",J380,0)</f>
        <v>0</v>
      </c>
      <c r="BF380" s="187">
        <f>IF(N380="snížená",J380,0)</f>
        <v>0</v>
      </c>
      <c r="BG380" s="187">
        <f>IF(N380="zákl. přenesená",J380,0)</f>
        <v>0</v>
      </c>
      <c r="BH380" s="187">
        <f>IF(N380="sníž. přenesená",J380,0)</f>
        <v>0</v>
      </c>
      <c r="BI380" s="187">
        <f>IF(N380="nulová",J380,0)</f>
        <v>0</v>
      </c>
      <c r="BJ380" s="19" t="s">
        <v>81</v>
      </c>
      <c r="BK380" s="187">
        <f>ROUND(I380*H380,2)</f>
        <v>0</v>
      </c>
      <c r="BL380" s="19" t="s">
        <v>134</v>
      </c>
      <c r="BM380" s="186" t="s">
        <v>604</v>
      </c>
    </row>
    <row r="381" spans="1:65" s="13" customFormat="1">
      <c r="B381" s="188"/>
      <c r="C381" s="189"/>
      <c r="D381" s="190" t="s">
        <v>136</v>
      </c>
      <c r="E381" s="191" t="s">
        <v>19</v>
      </c>
      <c r="F381" s="192" t="s">
        <v>605</v>
      </c>
      <c r="G381" s="189"/>
      <c r="H381" s="193">
        <v>2</v>
      </c>
      <c r="I381" s="194"/>
      <c r="J381" s="189"/>
      <c r="K381" s="189"/>
      <c r="L381" s="195"/>
      <c r="M381" s="196"/>
      <c r="N381" s="197"/>
      <c r="O381" s="197"/>
      <c r="P381" s="197"/>
      <c r="Q381" s="197"/>
      <c r="R381" s="197"/>
      <c r="S381" s="197"/>
      <c r="T381" s="198"/>
      <c r="AT381" s="199" t="s">
        <v>136</v>
      </c>
      <c r="AU381" s="199" t="s">
        <v>83</v>
      </c>
      <c r="AV381" s="13" t="s">
        <v>83</v>
      </c>
      <c r="AW381" s="13" t="s">
        <v>35</v>
      </c>
      <c r="AX381" s="13" t="s">
        <v>73</v>
      </c>
      <c r="AY381" s="199" t="s">
        <v>127</v>
      </c>
    </row>
    <row r="382" spans="1:65" s="14" customFormat="1">
      <c r="B382" s="200"/>
      <c r="C382" s="201"/>
      <c r="D382" s="190" t="s">
        <v>136</v>
      </c>
      <c r="E382" s="202" t="s">
        <v>19</v>
      </c>
      <c r="F382" s="203" t="s">
        <v>138</v>
      </c>
      <c r="G382" s="201"/>
      <c r="H382" s="204">
        <v>2</v>
      </c>
      <c r="I382" s="205"/>
      <c r="J382" s="201"/>
      <c r="K382" s="201"/>
      <c r="L382" s="206"/>
      <c r="M382" s="207"/>
      <c r="N382" s="208"/>
      <c r="O382" s="208"/>
      <c r="P382" s="208"/>
      <c r="Q382" s="208"/>
      <c r="R382" s="208"/>
      <c r="S382" s="208"/>
      <c r="T382" s="209"/>
      <c r="AT382" s="210" t="s">
        <v>136</v>
      </c>
      <c r="AU382" s="210" t="s">
        <v>83</v>
      </c>
      <c r="AV382" s="14" t="s">
        <v>134</v>
      </c>
      <c r="AW382" s="14" t="s">
        <v>4</v>
      </c>
      <c r="AX382" s="14" t="s">
        <v>81</v>
      </c>
      <c r="AY382" s="210" t="s">
        <v>127</v>
      </c>
    </row>
    <row r="383" spans="1:65" s="2" customFormat="1" ht="14.45" customHeight="1">
      <c r="A383" s="36"/>
      <c r="B383" s="37"/>
      <c r="C383" s="175" t="s">
        <v>606</v>
      </c>
      <c r="D383" s="175" t="s">
        <v>130</v>
      </c>
      <c r="E383" s="176" t="s">
        <v>607</v>
      </c>
      <c r="F383" s="177" t="s">
        <v>608</v>
      </c>
      <c r="G383" s="178" t="s">
        <v>439</v>
      </c>
      <c r="H383" s="179">
        <v>5</v>
      </c>
      <c r="I383" s="180"/>
      <c r="J383" s="181">
        <f>ROUND(I383*H383,2)</f>
        <v>0</v>
      </c>
      <c r="K383" s="177" t="s">
        <v>174</v>
      </c>
      <c r="L383" s="41"/>
      <c r="M383" s="182" t="s">
        <v>19</v>
      </c>
      <c r="N383" s="183" t="s">
        <v>44</v>
      </c>
      <c r="O383" s="66"/>
      <c r="P383" s="184">
        <f>O383*H383</f>
        <v>0</v>
      </c>
      <c r="Q383" s="184">
        <v>0</v>
      </c>
      <c r="R383" s="184">
        <f>Q383*H383</f>
        <v>0</v>
      </c>
      <c r="S383" s="184">
        <v>0.48199999999999998</v>
      </c>
      <c r="T383" s="185">
        <f>S383*H383</f>
        <v>2.41</v>
      </c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R383" s="186" t="s">
        <v>134</v>
      </c>
      <c r="AT383" s="186" t="s">
        <v>130</v>
      </c>
      <c r="AU383" s="186" t="s">
        <v>83</v>
      </c>
      <c r="AY383" s="19" t="s">
        <v>127</v>
      </c>
      <c r="BE383" s="187">
        <f>IF(N383="základní",J383,0)</f>
        <v>0</v>
      </c>
      <c r="BF383" s="187">
        <f>IF(N383="snížená",J383,0)</f>
        <v>0</v>
      </c>
      <c r="BG383" s="187">
        <f>IF(N383="zákl. přenesená",J383,0)</f>
        <v>0</v>
      </c>
      <c r="BH383" s="187">
        <f>IF(N383="sníž. přenesená",J383,0)</f>
        <v>0</v>
      </c>
      <c r="BI383" s="187">
        <f>IF(N383="nulová",J383,0)</f>
        <v>0</v>
      </c>
      <c r="BJ383" s="19" t="s">
        <v>81</v>
      </c>
      <c r="BK383" s="187">
        <f>ROUND(I383*H383,2)</f>
        <v>0</v>
      </c>
      <c r="BL383" s="19" t="s">
        <v>134</v>
      </c>
      <c r="BM383" s="186" t="s">
        <v>609</v>
      </c>
    </row>
    <row r="384" spans="1:65" s="2" customFormat="1" ht="14.45" customHeight="1">
      <c r="A384" s="36"/>
      <c r="B384" s="37"/>
      <c r="C384" s="175" t="s">
        <v>610</v>
      </c>
      <c r="D384" s="175" t="s">
        <v>130</v>
      </c>
      <c r="E384" s="176" t="s">
        <v>611</v>
      </c>
      <c r="F384" s="177" t="s">
        <v>612</v>
      </c>
      <c r="G384" s="178" t="s">
        <v>439</v>
      </c>
      <c r="H384" s="179">
        <v>1</v>
      </c>
      <c r="I384" s="180"/>
      <c r="J384" s="181">
        <f>ROUND(I384*H384,2)</f>
        <v>0</v>
      </c>
      <c r="K384" s="177" t="s">
        <v>174</v>
      </c>
      <c r="L384" s="41"/>
      <c r="M384" s="182" t="s">
        <v>19</v>
      </c>
      <c r="N384" s="183" t="s">
        <v>44</v>
      </c>
      <c r="O384" s="66"/>
      <c r="P384" s="184">
        <f>O384*H384</f>
        <v>0</v>
      </c>
      <c r="Q384" s="184">
        <v>0</v>
      </c>
      <c r="R384" s="184">
        <f>Q384*H384</f>
        <v>0</v>
      </c>
      <c r="S384" s="184">
        <v>8.6999999999999994E-2</v>
      </c>
      <c r="T384" s="185">
        <f>S384*H384</f>
        <v>8.6999999999999994E-2</v>
      </c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R384" s="186" t="s">
        <v>134</v>
      </c>
      <c r="AT384" s="186" t="s">
        <v>130</v>
      </c>
      <c r="AU384" s="186" t="s">
        <v>83</v>
      </c>
      <c r="AY384" s="19" t="s">
        <v>127</v>
      </c>
      <c r="BE384" s="187">
        <f>IF(N384="základní",J384,0)</f>
        <v>0</v>
      </c>
      <c r="BF384" s="187">
        <f>IF(N384="snížená",J384,0)</f>
        <v>0</v>
      </c>
      <c r="BG384" s="187">
        <f>IF(N384="zákl. přenesená",J384,0)</f>
        <v>0</v>
      </c>
      <c r="BH384" s="187">
        <f>IF(N384="sníž. přenesená",J384,0)</f>
        <v>0</v>
      </c>
      <c r="BI384" s="187">
        <f>IF(N384="nulová",J384,0)</f>
        <v>0</v>
      </c>
      <c r="BJ384" s="19" t="s">
        <v>81</v>
      </c>
      <c r="BK384" s="187">
        <f>ROUND(I384*H384,2)</f>
        <v>0</v>
      </c>
      <c r="BL384" s="19" t="s">
        <v>134</v>
      </c>
      <c r="BM384" s="186" t="s">
        <v>613</v>
      </c>
    </row>
    <row r="385" spans="1:65" s="13" customFormat="1">
      <c r="B385" s="188"/>
      <c r="C385" s="189"/>
      <c r="D385" s="190" t="s">
        <v>136</v>
      </c>
      <c r="E385" s="191" t="s">
        <v>19</v>
      </c>
      <c r="F385" s="192" t="s">
        <v>614</v>
      </c>
      <c r="G385" s="189"/>
      <c r="H385" s="193">
        <v>1</v>
      </c>
      <c r="I385" s="194"/>
      <c r="J385" s="189"/>
      <c r="K385" s="189"/>
      <c r="L385" s="195"/>
      <c r="M385" s="196"/>
      <c r="N385" s="197"/>
      <c r="O385" s="197"/>
      <c r="P385" s="197"/>
      <c r="Q385" s="197"/>
      <c r="R385" s="197"/>
      <c r="S385" s="197"/>
      <c r="T385" s="198"/>
      <c r="AT385" s="199" t="s">
        <v>136</v>
      </c>
      <c r="AU385" s="199" t="s">
        <v>83</v>
      </c>
      <c r="AV385" s="13" t="s">
        <v>83</v>
      </c>
      <c r="AW385" s="13" t="s">
        <v>35</v>
      </c>
      <c r="AX385" s="13" t="s">
        <v>73</v>
      </c>
      <c r="AY385" s="199" t="s">
        <v>127</v>
      </c>
    </row>
    <row r="386" spans="1:65" s="14" customFormat="1">
      <c r="B386" s="200"/>
      <c r="C386" s="201"/>
      <c r="D386" s="190" t="s">
        <v>136</v>
      </c>
      <c r="E386" s="202" t="s">
        <v>19</v>
      </c>
      <c r="F386" s="203" t="s">
        <v>138</v>
      </c>
      <c r="G386" s="201"/>
      <c r="H386" s="204">
        <v>1</v>
      </c>
      <c r="I386" s="205"/>
      <c r="J386" s="201"/>
      <c r="K386" s="201"/>
      <c r="L386" s="206"/>
      <c r="M386" s="207"/>
      <c r="N386" s="208"/>
      <c r="O386" s="208"/>
      <c r="P386" s="208"/>
      <c r="Q386" s="208"/>
      <c r="R386" s="208"/>
      <c r="S386" s="208"/>
      <c r="T386" s="209"/>
      <c r="AT386" s="210" t="s">
        <v>136</v>
      </c>
      <c r="AU386" s="210" t="s">
        <v>83</v>
      </c>
      <c r="AV386" s="14" t="s">
        <v>134</v>
      </c>
      <c r="AW386" s="14" t="s">
        <v>35</v>
      </c>
      <c r="AX386" s="14" t="s">
        <v>81</v>
      </c>
      <c r="AY386" s="210" t="s">
        <v>127</v>
      </c>
    </row>
    <row r="387" spans="1:65" s="2" customFormat="1" ht="14.45" customHeight="1">
      <c r="A387" s="36"/>
      <c r="B387" s="37"/>
      <c r="C387" s="175" t="s">
        <v>615</v>
      </c>
      <c r="D387" s="175" t="s">
        <v>130</v>
      </c>
      <c r="E387" s="176" t="s">
        <v>616</v>
      </c>
      <c r="F387" s="177" t="s">
        <v>617</v>
      </c>
      <c r="G387" s="178" t="s">
        <v>439</v>
      </c>
      <c r="H387" s="179">
        <v>2</v>
      </c>
      <c r="I387" s="180"/>
      <c r="J387" s="181">
        <f>ROUND(I387*H387,2)</f>
        <v>0</v>
      </c>
      <c r="K387" s="177" t="s">
        <v>174</v>
      </c>
      <c r="L387" s="41"/>
      <c r="M387" s="182" t="s">
        <v>19</v>
      </c>
      <c r="N387" s="183" t="s">
        <v>44</v>
      </c>
      <c r="O387" s="66"/>
      <c r="P387" s="184">
        <f>O387*H387</f>
        <v>0</v>
      </c>
      <c r="Q387" s="184">
        <v>0</v>
      </c>
      <c r="R387" s="184">
        <f>Q387*H387</f>
        <v>0</v>
      </c>
      <c r="S387" s="184">
        <v>1.4E-2</v>
      </c>
      <c r="T387" s="185">
        <f>S387*H387</f>
        <v>2.8000000000000001E-2</v>
      </c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R387" s="186" t="s">
        <v>134</v>
      </c>
      <c r="AT387" s="186" t="s">
        <v>130</v>
      </c>
      <c r="AU387" s="186" t="s">
        <v>83</v>
      </c>
      <c r="AY387" s="19" t="s">
        <v>127</v>
      </c>
      <c r="BE387" s="187">
        <f>IF(N387="základní",J387,0)</f>
        <v>0</v>
      </c>
      <c r="BF387" s="187">
        <f>IF(N387="snížená",J387,0)</f>
        <v>0</v>
      </c>
      <c r="BG387" s="187">
        <f>IF(N387="zákl. přenesená",J387,0)</f>
        <v>0</v>
      </c>
      <c r="BH387" s="187">
        <f>IF(N387="sníž. přenesená",J387,0)</f>
        <v>0</v>
      </c>
      <c r="BI387" s="187">
        <f>IF(N387="nulová",J387,0)</f>
        <v>0</v>
      </c>
      <c r="BJ387" s="19" t="s">
        <v>81</v>
      </c>
      <c r="BK387" s="187">
        <f>ROUND(I387*H387,2)</f>
        <v>0</v>
      </c>
      <c r="BL387" s="19" t="s">
        <v>134</v>
      </c>
      <c r="BM387" s="186" t="s">
        <v>618</v>
      </c>
    </row>
    <row r="388" spans="1:65" s="13" customFormat="1">
      <c r="B388" s="188"/>
      <c r="C388" s="189"/>
      <c r="D388" s="190" t="s">
        <v>136</v>
      </c>
      <c r="E388" s="191" t="s">
        <v>19</v>
      </c>
      <c r="F388" s="192" t="s">
        <v>619</v>
      </c>
      <c r="G388" s="189"/>
      <c r="H388" s="193">
        <v>2</v>
      </c>
      <c r="I388" s="194"/>
      <c r="J388" s="189"/>
      <c r="K388" s="189"/>
      <c r="L388" s="195"/>
      <c r="M388" s="196"/>
      <c r="N388" s="197"/>
      <c r="O388" s="197"/>
      <c r="P388" s="197"/>
      <c r="Q388" s="197"/>
      <c r="R388" s="197"/>
      <c r="S388" s="197"/>
      <c r="T388" s="198"/>
      <c r="AT388" s="199" t="s">
        <v>136</v>
      </c>
      <c r="AU388" s="199" t="s">
        <v>83</v>
      </c>
      <c r="AV388" s="13" t="s">
        <v>83</v>
      </c>
      <c r="AW388" s="13" t="s">
        <v>35</v>
      </c>
      <c r="AX388" s="13" t="s">
        <v>73</v>
      </c>
      <c r="AY388" s="199" t="s">
        <v>127</v>
      </c>
    </row>
    <row r="389" spans="1:65" s="14" customFormat="1">
      <c r="B389" s="200"/>
      <c r="C389" s="201"/>
      <c r="D389" s="190" t="s">
        <v>136</v>
      </c>
      <c r="E389" s="202" t="s">
        <v>19</v>
      </c>
      <c r="F389" s="203" t="s">
        <v>138</v>
      </c>
      <c r="G389" s="201"/>
      <c r="H389" s="204">
        <v>2</v>
      </c>
      <c r="I389" s="205"/>
      <c r="J389" s="201"/>
      <c r="K389" s="201"/>
      <c r="L389" s="206"/>
      <c r="M389" s="207"/>
      <c r="N389" s="208"/>
      <c r="O389" s="208"/>
      <c r="P389" s="208"/>
      <c r="Q389" s="208"/>
      <c r="R389" s="208"/>
      <c r="S389" s="208"/>
      <c r="T389" s="209"/>
      <c r="AT389" s="210" t="s">
        <v>136</v>
      </c>
      <c r="AU389" s="210" t="s">
        <v>83</v>
      </c>
      <c r="AV389" s="14" t="s">
        <v>134</v>
      </c>
      <c r="AW389" s="14" t="s">
        <v>35</v>
      </c>
      <c r="AX389" s="14" t="s">
        <v>81</v>
      </c>
      <c r="AY389" s="210" t="s">
        <v>127</v>
      </c>
    </row>
    <row r="390" spans="1:65" s="2" customFormat="1" ht="37.9" customHeight="1">
      <c r="A390" s="36"/>
      <c r="B390" s="37"/>
      <c r="C390" s="175" t="s">
        <v>620</v>
      </c>
      <c r="D390" s="175" t="s">
        <v>130</v>
      </c>
      <c r="E390" s="176" t="s">
        <v>621</v>
      </c>
      <c r="F390" s="177" t="s">
        <v>622</v>
      </c>
      <c r="G390" s="178" t="s">
        <v>214</v>
      </c>
      <c r="H390" s="179">
        <v>6.5</v>
      </c>
      <c r="I390" s="180"/>
      <c r="J390" s="181">
        <f>ROUND(I390*H390,2)</f>
        <v>0</v>
      </c>
      <c r="K390" s="177" t="s">
        <v>174</v>
      </c>
      <c r="L390" s="41"/>
      <c r="M390" s="182" t="s">
        <v>19</v>
      </c>
      <c r="N390" s="183" t="s">
        <v>44</v>
      </c>
      <c r="O390" s="66"/>
      <c r="P390" s="184">
        <f>O390*H390</f>
        <v>0</v>
      </c>
      <c r="Q390" s="184">
        <v>0</v>
      </c>
      <c r="R390" s="184">
        <f>Q390*H390</f>
        <v>0</v>
      </c>
      <c r="S390" s="184">
        <v>3.5000000000000003E-2</v>
      </c>
      <c r="T390" s="185">
        <f>S390*H390</f>
        <v>0.22750000000000004</v>
      </c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R390" s="186" t="s">
        <v>134</v>
      </c>
      <c r="AT390" s="186" t="s">
        <v>130</v>
      </c>
      <c r="AU390" s="186" t="s">
        <v>83</v>
      </c>
      <c r="AY390" s="19" t="s">
        <v>127</v>
      </c>
      <c r="BE390" s="187">
        <f>IF(N390="základní",J390,0)</f>
        <v>0</v>
      </c>
      <c r="BF390" s="187">
        <f>IF(N390="snížená",J390,0)</f>
        <v>0</v>
      </c>
      <c r="BG390" s="187">
        <f>IF(N390="zákl. přenesená",J390,0)</f>
        <v>0</v>
      </c>
      <c r="BH390" s="187">
        <f>IF(N390="sníž. přenesená",J390,0)</f>
        <v>0</v>
      </c>
      <c r="BI390" s="187">
        <f>IF(N390="nulová",J390,0)</f>
        <v>0</v>
      </c>
      <c r="BJ390" s="19" t="s">
        <v>81</v>
      </c>
      <c r="BK390" s="187">
        <f>ROUND(I390*H390,2)</f>
        <v>0</v>
      </c>
      <c r="BL390" s="19" t="s">
        <v>134</v>
      </c>
      <c r="BM390" s="186" t="s">
        <v>623</v>
      </c>
    </row>
    <row r="391" spans="1:65" s="13" customFormat="1">
      <c r="B391" s="188"/>
      <c r="C391" s="189"/>
      <c r="D391" s="190" t="s">
        <v>136</v>
      </c>
      <c r="E391" s="191" t="s">
        <v>19</v>
      </c>
      <c r="F391" s="192" t="s">
        <v>624</v>
      </c>
      <c r="G391" s="189"/>
      <c r="H391" s="193">
        <v>6.5</v>
      </c>
      <c r="I391" s="194"/>
      <c r="J391" s="189"/>
      <c r="K391" s="189"/>
      <c r="L391" s="195"/>
      <c r="M391" s="196"/>
      <c r="N391" s="197"/>
      <c r="O391" s="197"/>
      <c r="P391" s="197"/>
      <c r="Q391" s="197"/>
      <c r="R391" s="197"/>
      <c r="S391" s="197"/>
      <c r="T391" s="198"/>
      <c r="AT391" s="199" t="s">
        <v>136</v>
      </c>
      <c r="AU391" s="199" t="s">
        <v>83</v>
      </c>
      <c r="AV391" s="13" t="s">
        <v>83</v>
      </c>
      <c r="AW391" s="13" t="s">
        <v>35</v>
      </c>
      <c r="AX391" s="13" t="s">
        <v>73</v>
      </c>
      <c r="AY391" s="199" t="s">
        <v>127</v>
      </c>
    </row>
    <row r="392" spans="1:65" s="14" customFormat="1">
      <c r="B392" s="200"/>
      <c r="C392" s="201"/>
      <c r="D392" s="190" t="s">
        <v>136</v>
      </c>
      <c r="E392" s="202" t="s">
        <v>19</v>
      </c>
      <c r="F392" s="203" t="s">
        <v>138</v>
      </c>
      <c r="G392" s="201"/>
      <c r="H392" s="204">
        <v>6.5</v>
      </c>
      <c r="I392" s="205"/>
      <c r="J392" s="201"/>
      <c r="K392" s="201"/>
      <c r="L392" s="206"/>
      <c r="M392" s="207"/>
      <c r="N392" s="208"/>
      <c r="O392" s="208"/>
      <c r="P392" s="208"/>
      <c r="Q392" s="208"/>
      <c r="R392" s="208"/>
      <c r="S392" s="208"/>
      <c r="T392" s="209"/>
      <c r="AT392" s="210" t="s">
        <v>136</v>
      </c>
      <c r="AU392" s="210" t="s">
        <v>83</v>
      </c>
      <c r="AV392" s="14" t="s">
        <v>134</v>
      </c>
      <c r="AW392" s="14" t="s">
        <v>35</v>
      </c>
      <c r="AX392" s="14" t="s">
        <v>81</v>
      </c>
      <c r="AY392" s="210" t="s">
        <v>127</v>
      </c>
    </row>
    <row r="393" spans="1:65" s="2" customFormat="1" ht="24.2" customHeight="1">
      <c r="A393" s="36"/>
      <c r="B393" s="37"/>
      <c r="C393" s="175" t="s">
        <v>625</v>
      </c>
      <c r="D393" s="175" t="s">
        <v>130</v>
      </c>
      <c r="E393" s="176" t="s">
        <v>626</v>
      </c>
      <c r="F393" s="177" t="s">
        <v>627</v>
      </c>
      <c r="G393" s="178" t="s">
        <v>439</v>
      </c>
      <c r="H393" s="179">
        <v>3</v>
      </c>
      <c r="I393" s="180"/>
      <c r="J393" s="181">
        <f>ROUND(I393*H393,2)</f>
        <v>0</v>
      </c>
      <c r="K393" s="177" t="s">
        <v>174</v>
      </c>
      <c r="L393" s="41"/>
      <c r="M393" s="182" t="s">
        <v>19</v>
      </c>
      <c r="N393" s="183" t="s">
        <v>44</v>
      </c>
      <c r="O393" s="66"/>
      <c r="P393" s="184">
        <f>O393*H393</f>
        <v>0</v>
      </c>
      <c r="Q393" s="184">
        <v>0</v>
      </c>
      <c r="R393" s="184">
        <f>Q393*H393</f>
        <v>0</v>
      </c>
      <c r="S393" s="184">
        <v>8.2000000000000003E-2</v>
      </c>
      <c r="T393" s="185">
        <f>S393*H393</f>
        <v>0.246</v>
      </c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R393" s="186" t="s">
        <v>134</v>
      </c>
      <c r="AT393" s="186" t="s">
        <v>130</v>
      </c>
      <c r="AU393" s="186" t="s">
        <v>83</v>
      </c>
      <c r="AY393" s="19" t="s">
        <v>127</v>
      </c>
      <c r="BE393" s="187">
        <f>IF(N393="základní",J393,0)</f>
        <v>0</v>
      </c>
      <c r="BF393" s="187">
        <f>IF(N393="snížená",J393,0)</f>
        <v>0</v>
      </c>
      <c r="BG393" s="187">
        <f>IF(N393="zákl. přenesená",J393,0)</f>
        <v>0</v>
      </c>
      <c r="BH393" s="187">
        <f>IF(N393="sníž. přenesená",J393,0)</f>
        <v>0</v>
      </c>
      <c r="BI393" s="187">
        <f>IF(N393="nulová",J393,0)</f>
        <v>0</v>
      </c>
      <c r="BJ393" s="19" t="s">
        <v>81</v>
      </c>
      <c r="BK393" s="187">
        <f>ROUND(I393*H393,2)</f>
        <v>0</v>
      </c>
      <c r="BL393" s="19" t="s">
        <v>134</v>
      </c>
      <c r="BM393" s="186" t="s">
        <v>628</v>
      </c>
    </row>
    <row r="394" spans="1:65" s="13" customFormat="1">
      <c r="B394" s="188"/>
      <c r="C394" s="189"/>
      <c r="D394" s="190" t="s">
        <v>136</v>
      </c>
      <c r="E394" s="191" t="s">
        <v>19</v>
      </c>
      <c r="F394" s="192" t="s">
        <v>629</v>
      </c>
      <c r="G394" s="189"/>
      <c r="H394" s="193">
        <v>3</v>
      </c>
      <c r="I394" s="194"/>
      <c r="J394" s="189"/>
      <c r="K394" s="189"/>
      <c r="L394" s="195"/>
      <c r="M394" s="196"/>
      <c r="N394" s="197"/>
      <c r="O394" s="197"/>
      <c r="P394" s="197"/>
      <c r="Q394" s="197"/>
      <c r="R394" s="197"/>
      <c r="S394" s="197"/>
      <c r="T394" s="198"/>
      <c r="AT394" s="199" t="s">
        <v>136</v>
      </c>
      <c r="AU394" s="199" t="s">
        <v>83</v>
      </c>
      <c r="AV394" s="13" t="s">
        <v>83</v>
      </c>
      <c r="AW394" s="13" t="s">
        <v>35</v>
      </c>
      <c r="AX394" s="13" t="s">
        <v>73</v>
      </c>
      <c r="AY394" s="199" t="s">
        <v>127</v>
      </c>
    </row>
    <row r="395" spans="1:65" s="14" customFormat="1">
      <c r="B395" s="200"/>
      <c r="C395" s="201"/>
      <c r="D395" s="190" t="s">
        <v>136</v>
      </c>
      <c r="E395" s="202" t="s">
        <v>19</v>
      </c>
      <c r="F395" s="203" t="s">
        <v>138</v>
      </c>
      <c r="G395" s="201"/>
      <c r="H395" s="204">
        <v>3</v>
      </c>
      <c r="I395" s="205"/>
      <c r="J395" s="201"/>
      <c r="K395" s="201"/>
      <c r="L395" s="206"/>
      <c r="M395" s="207"/>
      <c r="N395" s="208"/>
      <c r="O395" s="208"/>
      <c r="P395" s="208"/>
      <c r="Q395" s="208"/>
      <c r="R395" s="208"/>
      <c r="S395" s="208"/>
      <c r="T395" s="209"/>
      <c r="AT395" s="210" t="s">
        <v>136</v>
      </c>
      <c r="AU395" s="210" t="s">
        <v>83</v>
      </c>
      <c r="AV395" s="14" t="s">
        <v>134</v>
      </c>
      <c r="AW395" s="14" t="s">
        <v>35</v>
      </c>
      <c r="AX395" s="14" t="s">
        <v>81</v>
      </c>
      <c r="AY395" s="210" t="s">
        <v>127</v>
      </c>
    </row>
    <row r="396" spans="1:65" s="2" customFormat="1" ht="24.2" customHeight="1">
      <c r="A396" s="36"/>
      <c r="B396" s="37"/>
      <c r="C396" s="175" t="s">
        <v>630</v>
      </c>
      <c r="D396" s="175" t="s">
        <v>130</v>
      </c>
      <c r="E396" s="176" t="s">
        <v>631</v>
      </c>
      <c r="F396" s="177" t="s">
        <v>632</v>
      </c>
      <c r="G396" s="178" t="s">
        <v>439</v>
      </c>
      <c r="H396" s="179">
        <v>12</v>
      </c>
      <c r="I396" s="180"/>
      <c r="J396" s="181">
        <f>ROUND(I396*H396,2)</f>
        <v>0</v>
      </c>
      <c r="K396" s="177" t="s">
        <v>174</v>
      </c>
      <c r="L396" s="41"/>
      <c r="M396" s="182" t="s">
        <v>19</v>
      </c>
      <c r="N396" s="183" t="s">
        <v>44</v>
      </c>
      <c r="O396" s="66"/>
      <c r="P396" s="184">
        <f>O396*H396</f>
        <v>0</v>
      </c>
      <c r="Q396" s="184">
        <v>0</v>
      </c>
      <c r="R396" s="184">
        <f>Q396*H396</f>
        <v>0</v>
      </c>
      <c r="S396" s="184">
        <v>4.0000000000000001E-3</v>
      </c>
      <c r="T396" s="185">
        <f>S396*H396</f>
        <v>4.8000000000000001E-2</v>
      </c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R396" s="186" t="s">
        <v>134</v>
      </c>
      <c r="AT396" s="186" t="s">
        <v>130</v>
      </c>
      <c r="AU396" s="186" t="s">
        <v>83</v>
      </c>
      <c r="AY396" s="19" t="s">
        <v>127</v>
      </c>
      <c r="BE396" s="187">
        <f>IF(N396="základní",J396,0)</f>
        <v>0</v>
      </c>
      <c r="BF396" s="187">
        <f>IF(N396="snížená",J396,0)</f>
        <v>0</v>
      </c>
      <c r="BG396" s="187">
        <f>IF(N396="zákl. přenesená",J396,0)</f>
        <v>0</v>
      </c>
      <c r="BH396" s="187">
        <f>IF(N396="sníž. přenesená",J396,0)</f>
        <v>0</v>
      </c>
      <c r="BI396" s="187">
        <f>IF(N396="nulová",J396,0)</f>
        <v>0</v>
      </c>
      <c r="BJ396" s="19" t="s">
        <v>81</v>
      </c>
      <c r="BK396" s="187">
        <f>ROUND(I396*H396,2)</f>
        <v>0</v>
      </c>
      <c r="BL396" s="19" t="s">
        <v>134</v>
      </c>
      <c r="BM396" s="186" t="s">
        <v>633</v>
      </c>
    </row>
    <row r="397" spans="1:65" s="13" customFormat="1">
      <c r="B397" s="188"/>
      <c r="C397" s="189"/>
      <c r="D397" s="190" t="s">
        <v>136</v>
      </c>
      <c r="E397" s="191" t="s">
        <v>19</v>
      </c>
      <c r="F397" s="192" t="s">
        <v>634</v>
      </c>
      <c r="G397" s="189"/>
      <c r="H397" s="193">
        <v>12</v>
      </c>
      <c r="I397" s="194"/>
      <c r="J397" s="189"/>
      <c r="K397" s="189"/>
      <c r="L397" s="195"/>
      <c r="M397" s="196"/>
      <c r="N397" s="197"/>
      <c r="O397" s="197"/>
      <c r="P397" s="197"/>
      <c r="Q397" s="197"/>
      <c r="R397" s="197"/>
      <c r="S397" s="197"/>
      <c r="T397" s="198"/>
      <c r="AT397" s="199" t="s">
        <v>136</v>
      </c>
      <c r="AU397" s="199" t="s">
        <v>83</v>
      </c>
      <c r="AV397" s="13" t="s">
        <v>83</v>
      </c>
      <c r="AW397" s="13" t="s">
        <v>35</v>
      </c>
      <c r="AX397" s="13" t="s">
        <v>73</v>
      </c>
      <c r="AY397" s="199" t="s">
        <v>127</v>
      </c>
    </row>
    <row r="398" spans="1:65" s="14" customFormat="1">
      <c r="B398" s="200"/>
      <c r="C398" s="201"/>
      <c r="D398" s="190" t="s">
        <v>136</v>
      </c>
      <c r="E398" s="202" t="s">
        <v>19</v>
      </c>
      <c r="F398" s="203" t="s">
        <v>138</v>
      </c>
      <c r="G398" s="201"/>
      <c r="H398" s="204">
        <v>12</v>
      </c>
      <c r="I398" s="205"/>
      <c r="J398" s="201"/>
      <c r="K398" s="201"/>
      <c r="L398" s="206"/>
      <c r="M398" s="207"/>
      <c r="N398" s="208"/>
      <c r="O398" s="208"/>
      <c r="P398" s="208"/>
      <c r="Q398" s="208"/>
      <c r="R398" s="208"/>
      <c r="S398" s="208"/>
      <c r="T398" s="209"/>
      <c r="AT398" s="210" t="s">
        <v>136</v>
      </c>
      <c r="AU398" s="210" t="s">
        <v>83</v>
      </c>
      <c r="AV398" s="14" t="s">
        <v>134</v>
      </c>
      <c r="AW398" s="14" t="s">
        <v>35</v>
      </c>
      <c r="AX398" s="14" t="s">
        <v>81</v>
      </c>
      <c r="AY398" s="210" t="s">
        <v>127</v>
      </c>
    </row>
    <row r="399" spans="1:65" s="2" customFormat="1" ht="14.45" customHeight="1">
      <c r="A399" s="36"/>
      <c r="B399" s="37"/>
      <c r="C399" s="175" t="s">
        <v>635</v>
      </c>
      <c r="D399" s="175" t="s">
        <v>130</v>
      </c>
      <c r="E399" s="176" t="s">
        <v>636</v>
      </c>
      <c r="F399" s="177" t="s">
        <v>637</v>
      </c>
      <c r="G399" s="178" t="s">
        <v>173</v>
      </c>
      <c r="H399" s="179">
        <v>16</v>
      </c>
      <c r="I399" s="180"/>
      <c r="J399" s="181">
        <f>ROUND(I399*H399,2)</f>
        <v>0</v>
      </c>
      <c r="K399" s="177" t="s">
        <v>174</v>
      </c>
      <c r="L399" s="41"/>
      <c r="M399" s="182" t="s">
        <v>19</v>
      </c>
      <c r="N399" s="183" t="s">
        <v>44</v>
      </c>
      <c r="O399" s="66"/>
      <c r="P399" s="184">
        <f>O399*H399</f>
        <v>0</v>
      </c>
      <c r="Q399" s="184">
        <v>0</v>
      </c>
      <c r="R399" s="184">
        <f>Q399*H399</f>
        <v>0</v>
      </c>
      <c r="S399" s="184">
        <v>0</v>
      </c>
      <c r="T399" s="185">
        <f>S399*H399</f>
        <v>0</v>
      </c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R399" s="186" t="s">
        <v>134</v>
      </c>
      <c r="AT399" s="186" t="s">
        <v>130</v>
      </c>
      <c r="AU399" s="186" t="s">
        <v>83</v>
      </c>
      <c r="AY399" s="19" t="s">
        <v>127</v>
      </c>
      <c r="BE399" s="187">
        <f>IF(N399="základní",J399,0)</f>
        <v>0</v>
      </c>
      <c r="BF399" s="187">
        <f>IF(N399="snížená",J399,0)</f>
        <v>0</v>
      </c>
      <c r="BG399" s="187">
        <f>IF(N399="zákl. přenesená",J399,0)</f>
        <v>0</v>
      </c>
      <c r="BH399" s="187">
        <f>IF(N399="sníž. přenesená",J399,0)</f>
        <v>0</v>
      </c>
      <c r="BI399" s="187">
        <f>IF(N399="nulová",J399,0)</f>
        <v>0</v>
      </c>
      <c r="BJ399" s="19" t="s">
        <v>81</v>
      </c>
      <c r="BK399" s="187">
        <f>ROUND(I399*H399,2)</f>
        <v>0</v>
      </c>
      <c r="BL399" s="19" t="s">
        <v>134</v>
      </c>
      <c r="BM399" s="186" t="s">
        <v>638</v>
      </c>
    </row>
    <row r="400" spans="1:65" s="13" customFormat="1">
      <c r="B400" s="188"/>
      <c r="C400" s="189"/>
      <c r="D400" s="190" t="s">
        <v>136</v>
      </c>
      <c r="E400" s="191" t="s">
        <v>19</v>
      </c>
      <c r="F400" s="192" t="s">
        <v>639</v>
      </c>
      <c r="G400" s="189"/>
      <c r="H400" s="193">
        <v>16</v>
      </c>
      <c r="I400" s="194"/>
      <c r="J400" s="189"/>
      <c r="K400" s="189"/>
      <c r="L400" s="195"/>
      <c r="M400" s="196"/>
      <c r="N400" s="197"/>
      <c r="O400" s="197"/>
      <c r="P400" s="197"/>
      <c r="Q400" s="197"/>
      <c r="R400" s="197"/>
      <c r="S400" s="197"/>
      <c r="T400" s="198"/>
      <c r="AT400" s="199" t="s">
        <v>136</v>
      </c>
      <c r="AU400" s="199" t="s">
        <v>83</v>
      </c>
      <c r="AV400" s="13" t="s">
        <v>83</v>
      </c>
      <c r="AW400" s="13" t="s">
        <v>35</v>
      </c>
      <c r="AX400" s="13" t="s">
        <v>73</v>
      </c>
      <c r="AY400" s="199" t="s">
        <v>127</v>
      </c>
    </row>
    <row r="401" spans="1:65" s="14" customFormat="1">
      <c r="B401" s="200"/>
      <c r="C401" s="201"/>
      <c r="D401" s="190" t="s">
        <v>136</v>
      </c>
      <c r="E401" s="202" t="s">
        <v>19</v>
      </c>
      <c r="F401" s="203" t="s">
        <v>138</v>
      </c>
      <c r="G401" s="201"/>
      <c r="H401" s="204">
        <v>16</v>
      </c>
      <c r="I401" s="205"/>
      <c r="J401" s="201"/>
      <c r="K401" s="201"/>
      <c r="L401" s="206"/>
      <c r="M401" s="207"/>
      <c r="N401" s="208"/>
      <c r="O401" s="208"/>
      <c r="P401" s="208"/>
      <c r="Q401" s="208"/>
      <c r="R401" s="208"/>
      <c r="S401" s="208"/>
      <c r="T401" s="209"/>
      <c r="AT401" s="210" t="s">
        <v>136</v>
      </c>
      <c r="AU401" s="210" t="s">
        <v>83</v>
      </c>
      <c r="AV401" s="14" t="s">
        <v>134</v>
      </c>
      <c r="AW401" s="14" t="s">
        <v>35</v>
      </c>
      <c r="AX401" s="14" t="s">
        <v>81</v>
      </c>
      <c r="AY401" s="210" t="s">
        <v>127</v>
      </c>
    </row>
    <row r="402" spans="1:65" s="2" customFormat="1" ht="14.45" customHeight="1">
      <c r="A402" s="36"/>
      <c r="B402" s="37"/>
      <c r="C402" s="175" t="s">
        <v>640</v>
      </c>
      <c r="D402" s="175" t="s">
        <v>130</v>
      </c>
      <c r="E402" s="176" t="s">
        <v>641</v>
      </c>
      <c r="F402" s="177" t="s">
        <v>642</v>
      </c>
      <c r="G402" s="178" t="s">
        <v>439</v>
      </c>
      <c r="H402" s="179">
        <v>3</v>
      </c>
      <c r="I402" s="180"/>
      <c r="J402" s="181">
        <f>ROUND(I402*H402,2)</f>
        <v>0</v>
      </c>
      <c r="K402" s="177" t="s">
        <v>19</v>
      </c>
      <c r="L402" s="41"/>
      <c r="M402" s="182" t="s">
        <v>19</v>
      </c>
      <c r="N402" s="183" t="s">
        <v>44</v>
      </c>
      <c r="O402" s="66"/>
      <c r="P402" s="184">
        <f>O402*H402</f>
        <v>0</v>
      </c>
      <c r="Q402" s="184">
        <v>0</v>
      </c>
      <c r="R402" s="184">
        <f>Q402*H402</f>
        <v>0</v>
      </c>
      <c r="S402" s="184">
        <v>0</v>
      </c>
      <c r="T402" s="185">
        <f>S402*H402</f>
        <v>0</v>
      </c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R402" s="186" t="s">
        <v>134</v>
      </c>
      <c r="AT402" s="186" t="s">
        <v>130</v>
      </c>
      <c r="AU402" s="186" t="s">
        <v>83</v>
      </c>
      <c r="AY402" s="19" t="s">
        <v>127</v>
      </c>
      <c r="BE402" s="187">
        <f>IF(N402="základní",J402,0)</f>
        <v>0</v>
      </c>
      <c r="BF402" s="187">
        <f>IF(N402="snížená",J402,0)</f>
        <v>0</v>
      </c>
      <c r="BG402" s="187">
        <f>IF(N402="zákl. přenesená",J402,0)</f>
        <v>0</v>
      </c>
      <c r="BH402" s="187">
        <f>IF(N402="sníž. přenesená",J402,0)</f>
        <v>0</v>
      </c>
      <c r="BI402" s="187">
        <f>IF(N402="nulová",J402,0)</f>
        <v>0</v>
      </c>
      <c r="BJ402" s="19" t="s">
        <v>81</v>
      </c>
      <c r="BK402" s="187">
        <f>ROUND(I402*H402,2)</f>
        <v>0</v>
      </c>
      <c r="BL402" s="19" t="s">
        <v>134</v>
      </c>
      <c r="BM402" s="186" t="s">
        <v>643</v>
      </c>
    </row>
    <row r="403" spans="1:65" s="13" customFormat="1">
      <c r="B403" s="188"/>
      <c r="C403" s="189"/>
      <c r="D403" s="190" t="s">
        <v>136</v>
      </c>
      <c r="E403" s="191" t="s">
        <v>19</v>
      </c>
      <c r="F403" s="192" t="s">
        <v>644</v>
      </c>
      <c r="G403" s="189"/>
      <c r="H403" s="193">
        <v>3</v>
      </c>
      <c r="I403" s="194"/>
      <c r="J403" s="189"/>
      <c r="K403" s="189"/>
      <c r="L403" s="195"/>
      <c r="M403" s="196"/>
      <c r="N403" s="197"/>
      <c r="O403" s="197"/>
      <c r="P403" s="197"/>
      <c r="Q403" s="197"/>
      <c r="R403" s="197"/>
      <c r="S403" s="197"/>
      <c r="T403" s="198"/>
      <c r="AT403" s="199" t="s">
        <v>136</v>
      </c>
      <c r="AU403" s="199" t="s">
        <v>83</v>
      </c>
      <c r="AV403" s="13" t="s">
        <v>83</v>
      </c>
      <c r="AW403" s="13" t="s">
        <v>35</v>
      </c>
      <c r="AX403" s="13" t="s">
        <v>73</v>
      </c>
      <c r="AY403" s="199" t="s">
        <v>127</v>
      </c>
    </row>
    <row r="404" spans="1:65" s="14" customFormat="1">
      <c r="B404" s="200"/>
      <c r="C404" s="201"/>
      <c r="D404" s="190" t="s">
        <v>136</v>
      </c>
      <c r="E404" s="202" t="s">
        <v>19</v>
      </c>
      <c r="F404" s="203" t="s">
        <v>138</v>
      </c>
      <c r="G404" s="201"/>
      <c r="H404" s="204">
        <v>3</v>
      </c>
      <c r="I404" s="205"/>
      <c r="J404" s="201"/>
      <c r="K404" s="201"/>
      <c r="L404" s="206"/>
      <c r="M404" s="207"/>
      <c r="N404" s="208"/>
      <c r="O404" s="208"/>
      <c r="P404" s="208"/>
      <c r="Q404" s="208"/>
      <c r="R404" s="208"/>
      <c r="S404" s="208"/>
      <c r="T404" s="209"/>
      <c r="AT404" s="210" t="s">
        <v>136</v>
      </c>
      <c r="AU404" s="210" t="s">
        <v>83</v>
      </c>
      <c r="AV404" s="14" t="s">
        <v>134</v>
      </c>
      <c r="AW404" s="14" t="s">
        <v>35</v>
      </c>
      <c r="AX404" s="14" t="s">
        <v>81</v>
      </c>
      <c r="AY404" s="210" t="s">
        <v>127</v>
      </c>
    </row>
    <row r="405" spans="1:65" s="2" customFormat="1" ht="14.45" customHeight="1">
      <c r="A405" s="36"/>
      <c r="B405" s="37"/>
      <c r="C405" s="175" t="s">
        <v>645</v>
      </c>
      <c r="D405" s="175" t="s">
        <v>130</v>
      </c>
      <c r="E405" s="176" t="s">
        <v>646</v>
      </c>
      <c r="F405" s="177" t="s">
        <v>647</v>
      </c>
      <c r="G405" s="178" t="s">
        <v>214</v>
      </c>
      <c r="H405" s="179">
        <v>44</v>
      </c>
      <c r="I405" s="180"/>
      <c r="J405" s="181">
        <f>ROUND(I405*H405,2)</f>
        <v>0</v>
      </c>
      <c r="K405" s="177" t="s">
        <v>19</v>
      </c>
      <c r="L405" s="41"/>
      <c r="M405" s="182" t="s">
        <v>19</v>
      </c>
      <c r="N405" s="183" t="s">
        <v>44</v>
      </c>
      <c r="O405" s="66"/>
      <c r="P405" s="184">
        <f>O405*H405</f>
        <v>0</v>
      </c>
      <c r="Q405" s="184">
        <v>0</v>
      </c>
      <c r="R405" s="184">
        <f>Q405*H405</f>
        <v>0</v>
      </c>
      <c r="S405" s="184">
        <v>0</v>
      </c>
      <c r="T405" s="185">
        <f>S405*H405</f>
        <v>0</v>
      </c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R405" s="186" t="s">
        <v>134</v>
      </c>
      <c r="AT405" s="186" t="s">
        <v>130</v>
      </c>
      <c r="AU405" s="186" t="s">
        <v>83</v>
      </c>
      <c r="AY405" s="19" t="s">
        <v>127</v>
      </c>
      <c r="BE405" s="187">
        <f>IF(N405="základní",J405,0)</f>
        <v>0</v>
      </c>
      <c r="BF405" s="187">
        <f>IF(N405="snížená",J405,0)</f>
        <v>0</v>
      </c>
      <c r="BG405" s="187">
        <f>IF(N405="zákl. přenesená",J405,0)</f>
        <v>0</v>
      </c>
      <c r="BH405" s="187">
        <f>IF(N405="sníž. přenesená",J405,0)</f>
        <v>0</v>
      </c>
      <c r="BI405" s="187">
        <f>IF(N405="nulová",J405,0)</f>
        <v>0</v>
      </c>
      <c r="BJ405" s="19" t="s">
        <v>81</v>
      </c>
      <c r="BK405" s="187">
        <f>ROUND(I405*H405,2)</f>
        <v>0</v>
      </c>
      <c r="BL405" s="19" t="s">
        <v>134</v>
      </c>
      <c r="BM405" s="186" t="s">
        <v>648</v>
      </c>
    </row>
    <row r="406" spans="1:65" s="13" customFormat="1">
      <c r="B406" s="188"/>
      <c r="C406" s="189"/>
      <c r="D406" s="190" t="s">
        <v>136</v>
      </c>
      <c r="E406" s="191" t="s">
        <v>19</v>
      </c>
      <c r="F406" s="192" t="s">
        <v>649</v>
      </c>
      <c r="G406" s="189"/>
      <c r="H406" s="193">
        <v>44</v>
      </c>
      <c r="I406" s="194"/>
      <c r="J406" s="189"/>
      <c r="K406" s="189"/>
      <c r="L406" s="195"/>
      <c r="M406" s="196"/>
      <c r="N406" s="197"/>
      <c r="O406" s="197"/>
      <c r="P406" s="197"/>
      <c r="Q406" s="197"/>
      <c r="R406" s="197"/>
      <c r="S406" s="197"/>
      <c r="T406" s="198"/>
      <c r="AT406" s="199" t="s">
        <v>136</v>
      </c>
      <c r="AU406" s="199" t="s">
        <v>83</v>
      </c>
      <c r="AV406" s="13" t="s">
        <v>83</v>
      </c>
      <c r="AW406" s="13" t="s">
        <v>35</v>
      </c>
      <c r="AX406" s="13" t="s">
        <v>73</v>
      </c>
      <c r="AY406" s="199" t="s">
        <v>127</v>
      </c>
    </row>
    <row r="407" spans="1:65" s="14" customFormat="1">
      <c r="B407" s="200"/>
      <c r="C407" s="201"/>
      <c r="D407" s="190" t="s">
        <v>136</v>
      </c>
      <c r="E407" s="202" t="s">
        <v>19</v>
      </c>
      <c r="F407" s="203" t="s">
        <v>138</v>
      </c>
      <c r="G407" s="201"/>
      <c r="H407" s="204">
        <v>44</v>
      </c>
      <c r="I407" s="205"/>
      <c r="J407" s="201"/>
      <c r="K407" s="201"/>
      <c r="L407" s="206"/>
      <c r="M407" s="207"/>
      <c r="N407" s="208"/>
      <c r="O407" s="208"/>
      <c r="P407" s="208"/>
      <c r="Q407" s="208"/>
      <c r="R407" s="208"/>
      <c r="S407" s="208"/>
      <c r="T407" s="209"/>
      <c r="AT407" s="210" t="s">
        <v>136</v>
      </c>
      <c r="AU407" s="210" t="s">
        <v>83</v>
      </c>
      <c r="AV407" s="14" t="s">
        <v>134</v>
      </c>
      <c r="AW407" s="14" t="s">
        <v>35</v>
      </c>
      <c r="AX407" s="14" t="s">
        <v>81</v>
      </c>
      <c r="AY407" s="210" t="s">
        <v>127</v>
      </c>
    </row>
    <row r="408" spans="1:65" s="2" customFormat="1" ht="14.45" customHeight="1">
      <c r="A408" s="36"/>
      <c r="B408" s="37"/>
      <c r="C408" s="175" t="s">
        <v>650</v>
      </c>
      <c r="D408" s="175" t="s">
        <v>130</v>
      </c>
      <c r="E408" s="176" t="s">
        <v>651</v>
      </c>
      <c r="F408" s="177" t="s">
        <v>652</v>
      </c>
      <c r="G408" s="178" t="s">
        <v>214</v>
      </c>
      <c r="H408" s="179">
        <v>39</v>
      </c>
      <c r="I408" s="180"/>
      <c r="J408" s="181">
        <f>ROUND(I408*H408,2)</f>
        <v>0</v>
      </c>
      <c r="K408" s="177" t="s">
        <v>19</v>
      </c>
      <c r="L408" s="41"/>
      <c r="M408" s="182" t="s">
        <v>19</v>
      </c>
      <c r="N408" s="183" t="s">
        <v>44</v>
      </c>
      <c r="O408" s="66"/>
      <c r="P408" s="184">
        <f>O408*H408</f>
        <v>0</v>
      </c>
      <c r="Q408" s="184">
        <v>0</v>
      </c>
      <c r="R408" s="184">
        <f>Q408*H408</f>
        <v>0</v>
      </c>
      <c r="S408" s="184">
        <v>0</v>
      </c>
      <c r="T408" s="185">
        <f>S408*H408</f>
        <v>0</v>
      </c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R408" s="186" t="s">
        <v>134</v>
      </c>
      <c r="AT408" s="186" t="s">
        <v>130</v>
      </c>
      <c r="AU408" s="186" t="s">
        <v>83</v>
      </c>
      <c r="AY408" s="19" t="s">
        <v>127</v>
      </c>
      <c r="BE408" s="187">
        <f>IF(N408="základní",J408,0)</f>
        <v>0</v>
      </c>
      <c r="BF408" s="187">
        <f>IF(N408="snížená",J408,0)</f>
        <v>0</v>
      </c>
      <c r="BG408" s="187">
        <f>IF(N408="zákl. přenesená",J408,0)</f>
        <v>0</v>
      </c>
      <c r="BH408" s="187">
        <f>IF(N408="sníž. přenesená",J408,0)</f>
        <v>0</v>
      </c>
      <c r="BI408" s="187">
        <f>IF(N408="nulová",J408,0)</f>
        <v>0</v>
      </c>
      <c r="BJ408" s="19" t="s">
        <v>81</v>
      </c>
      <c r="BK408" s="187">
        <f>ROUND(I408*H408,2)</f>
        <v>0</v>
      </c>
      <c r="BL408" s="19" t="s">
        <v>134</v>
      </c>
      <c r="BM408" s="186" t="s">
        <v>653</v>
      </c>
    </row>
    <row r="409" spans="1:65" s="13" customFormat="1">
      <c r="B409" s="188"/>
      <c r="C409" s="189"/>
      <c r="D409" s="190" t="s">
        <v>136</v>
      </c>
      <c r="E409" s="191" t="s">
        <v>19</v>
      </c>
      <c r="F409" s="192" t="s">
        <v>654</v>
      </c>
      <c r="G409" s="189"/>
      <c r="H409" s="193">
        <v>39</v>
      </c>
      <c r="I409" s="194"/>
      <c r="J409" s="189"/>
      <c r="K409" s="189"/>
      <c r="L409" s="195"/>
      <c r="M409" s="196"/>
      <c r="N409" s="197"/>
      <c r="O409" s="197"/>
      <c r="P409" s="197"/>
      <c r="Q409" s="197"/>
      <c r="R409" s="197"/>
      <c r="S409" s="197"/>
      <c r="T409" s="198"/>
      <c r="AT409" s="199" t="s">
        <v>136</v>
      </c>
      <c r="AU409" s="199" t="s">
        <v>83</v>
      </c>
      <c r="AV409" s="13" t="s">
        <v>83</v>
      </c>
      <c r="AW409" s="13" t="s">
        <v>35</v>
      </c>
      <c r="AX409" s="13" t="s">
        <v>73</v>
      </c>
      <c r="AY409" s="199" t="s">
        <v>127</v>
      </c>
    </row>
    <row r="410" spans="1:65" s="15" customFormat="1">
      <c r="B410" s="211"/>
      <c r="C410" s="212"/>
      <c r="D410" s="190" t="s">
        <v>136</v>
      </c>
      <c r="E410" s="213" t="s">
        <v>19</v>
      </c>
      <c r="F410" s="214" t="s">
        <v>655</v>
      </c>
      <c r="G410" s="212"/>
      <c r="H410" s="213" t="s">
        <v>19</v>
      </c>
      <c r="I410" s="215"/>
      <c r="J410" s="212"/>
      <c r="K410" s="212"/>
      <c r="L410" s="216"/>
      <c r="M410" s="217"/>
      <c r="N410" s="218"/>
      <c r="O410" s="218"/>
      <c r="P410" s="218"/>
      <c r="Q410" s="218"/>
      <c r="R410" s="218"/>
      <c r="S410" s="218"/>
      <c r="T410" s="219"/>
      <c r="AT410" s="220" t="s">
        <v>136</v>
      </c>
      <c r="AU410" s="220" t="s">
        <v>83</v>
      </c>
      <c r="AV410" s="15" t="s">
        <v>81</v>
      </c>
      <c r="AW410" s="15" t="s">
        <v>35</v>
      </c>
      <c r="AX410" s="15" t="s">
        <v>73</v>
      </c>
      <c r="AY410" s="220" t="s">
        <v>127</v>
      </c>
    </row>
    <row r="411" spans="1:65" s="14" customFormat="1">
      <c r="B411" s="200"/>
      <c r="C411" s="201"/>
      <c r="D411" s="190" t="s">
        <v>136</v>
      </c>
      <c r="E411" s="202" t="s">
        <v>19</v>
      </c>
      <c r="F411" s="203" t="s">
        <v>138</v>
      </c>
      <c r="G411" s="201"/>
      <c r="H411" s="204">
        <v>39</v>
      </c>
      <c r="I411" s="205"/>
      <c r="J411" s="201"/>
      <c r="K411" s="201"/>
      <c r="L411" s="206"/>
      <c r="M411" s="207"/>
      <c r="N411" s="208"/>
      <c r="O411" s="208"/>
      <c r="P411" s="208"/>
      <c r="Q411" s="208"/>
      <c r="R411" s="208"/>
      <c r="S411" s="208"/>
      <c r="T411" s="209"/>
      <c r="AT411" s="210" t="s">
        <v>136</v>
      </c>
      <c r="AU411" s="210" t="s">
        <v>83</v>
      </c>
      <c r="AV411" s="14" t="s">
        <v>134</v>
      </c>
      <c r="AW411" s="14" t="s">
        <v>35</v>
      </c>
      <c r="AX411" s="14" t="s">
        <v>81</v>
      </c>
      <c r="AY411" s="210" t="s">
        <v>127</v>
      </c>
    </row>
    <row r="412" spans="1:65" s="2" customFormat="1" ht="14.45" customHeight="1">
      <c r="A412" s="36"/>
      <c r="B412" s="37"/>
      <c r="C412" s="175" t="s">
        <v>656</v>
      </c>
      <c r="D412" s="175" t="s">
        <v>130</v>
      </c>
      <c r="E412" s="176" t="s">
        <v>657</v>
      </c>
      <c r="F412" s="177" t="s">
        <v>658</v>
      </c>
      <c r="G412" s="178" t="s">
        <v>214</v>
      </c>
      <c r="H412" s="179">
        <v>39</v>
      </c>
      <c r="I412" s="180"/>
      <c r="J412" s="181">
        <f>ROUND(I412*H412,2)</f>
        <v>0</v>
      </c>
      <c r="K412" s="177" t="s">
        <v>19</v>
      </c>
      <c r="L412" s="41"/>
      <c r="M412" s="182" t="s">
        <v>19</v>
      </c>
      <c r="N412" s="183" t="s">
        <v>44</v>
      </c>
      <c r="O412" s="66"/>
      <c r="P412" s="184">
        <f>O412*H412</f>
        <v>0</v>
      </c>
      <c r="Q412" s="184">
        <v>0</v>
      </c>
      <c r="R412" s="184">
        <f>Q412*H412</f>
        <v>0</v>
      </c>
      <c r="S412" s="184">
        <v>0</v>
      </c>
      <c r="T412" s="185">
        <f>S412*H412</f>
        <v>0</v>
      </c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R412" s="186" t="s">
        <v>134</v>
      </c>
      <c r="AT412" s="186" t="s">
        <v>130</v>
      </c>
      <c r="AU412" s="186" t="s">
        <v>83</v>
      </c>
      <c r="AY412" s="19" t="s">
        <v>127</v>
      </c>
      <c r="BE412" s="187">
        <f>IF(N412="základní",J412,0)</f>
        <v>0</v>
      </c>
      <c r="BF412" s="187">
        <f>IF(N412="snížená",J412,0)</f>
        <v>0</v>
      </c>
      <c r="BG412" s="187">
        <f>IF(N412="zákl. přenesená",J412,0)</f>
        <v>0</v>
      </c>
      <c r="BH412" s="187">
        <f>IF(N412="sníž. přenesená",J412,0)</f>
        <v>0</v>
      </c>
      <c r="BI412" s="187">
        <f>IF(N412="nulová",J412,0)</f>
        <v>0</v>
      </c>
      <c r="BJ412" s="19" t="s">
        <v>81</v>
      </c>
      <c r="BK412" s="187">
        <f>ROUND(I412*H412,2)</f>
        <v>0</v>
      </c>
      <c r="BL412" s="19" t="s">
        <v>134</v>
      </c>
      <c r="BM412" s="186" t="s">
        <v>659</v>
      </c>
    </row>
    <row r="413" spans="1:65" s="13" customFormat="1">
      <c r="B413" s="188"/>
      <c r="C413" s="189"/>
      <c r="D413" s="190" t="s">
        <v>136</v>
      </c>
      <c r="E413" s="191" t="s">
        <v>19</v>
      </c>
      <c r="F413" s="192" t="s">
        <v>660</v>
      </c>
      <c r="G413" s="189"/>
      <c r="H413" s="193">
        <v>39</v>
      </c>
      <c r="I413" s="194"/>
      <c r="J413" s="189"/>
      <c r="K413" s="189"/>
      <c r="L413" s="195"/>
      <c r="M413" s="196"/>
      <c r="N413" s="197"/>
      <c r="O413" s="197"/>
      <c r="P413" s="197"/>
      <c r="Q413" s="197"/>
      <c r="R413" s="197"/>
      <c r="S413" s="197"/>
      <c r="T413" s="198"/>
      <c r="AT413" s="199" t="s">
        <v>136</v>
      </c>
      <c r="AU413" s="199" t="s">
        <v>83</v>
      </c>
      <c r="AV413" s="13" t="s">
        <v>83</v>
      </c>
      <c r="AW413" s="13" t="s">
        <v>35</v>
      </c>
      <c r="AX413" s="13" t="s">
        <v>73</v>
      </c>
      <c r="AY413" s="199" t="s">
        <v>127</v>
      </c>
    </row>
    <row r="414" spans="1:65" s="15" customFormat="1">
      <c r="B414" s="211"/>
      <c r="C414" s="212"/>
      <c r="D414" s="190" t="s">
        <v>136</v>
      </c>
      <c r="E414" s="213" t="s">
        <v>19</v>
      </c>
      <c r="F414" s="214" t="s">
        <v>661</v>
      </c>
      <c r="G414" s="212"/>
      <c r="H414" s="213" t="s">
        <v>19</v>
      </c>
      <c r="I414" s="215"/>
      <c r="J414" s="212"/>
      <c r="K414" s="212"/>
      <c r="L414" s="216"/>
      <c r="M414" s="217"/>
      <c r="N414" s="218"/>
      <c r="O414" s="218"/>
      <c r="P414" s="218"/>
      <c r="Q414" s="218"/>
      <c r="R414" s="218"/>
      <c r="S414" s="218"/>
      <c r="T414" s="219"/>
      <c r="AT414" s="220" t="s">
        <v>136</v>
      </c>
      <c r="AU414" s="220" t="s">
        <v>83</v>
      </c>
      <c r="AV414" s="15" t="s">
        <v>81</v>
      </c>
      <c r="AW414" s="15" t="s">
        <v>35</v>
      </c>
      <c r="AX414" s="15" t="s">
        <v>73</v>
      </c>
      <c r="AY414" s="220" t="s">
        <v>127</v>
      </c>
    </row>
    <row r="415" spans="1:65" s="14" customFormat="1">
      <c r="B415" s="200"/>
      <c r="C415" s="201"/>
      <c r="D415" s="190" t="s">
        <v>136</v>
      </c>
      <c r="E415" s="202" t="s">
        <v>19</v>
      </c>
      <c r="F415" s="203" t="s">
        <v>138</v>
      </c>
      <c r="G415" s="201"/>
      <c r="H415" s="204">
        <v>39</v>
      </c>
      <c r="I415" s="205"/>
      <c r="J415" s="201"/>
      <c r="K415" s="201"/>
      <c r="L415" s="206"/>
      <c r="M415" s="207"/>
      <c r="N415" s="208"/>
      <c r="O415" s="208"/>
      <c r="P415" s="208"/>
      <c r="Q415" s="208"/>
      <c r="R415" s="208"/>
      <c r="S415" s="208"/>
      <c r="T415" s="209"/>
      <c r="AT415" s="210" t="s">
        <v>136</v>
      </c>
      <c r="AU415" s="210" t="s">
        <v>83</v>
      </c>
      <c r="AV415" s="14" t="s">
        <v>134</v>
      </c>
      <c r="AW415" s="14" t="s">
        <v>35</v>
      </c>
      <c r="AX415" s="14" t="s">
        <v>81</v>
      </c>
      <c r="AY415" s="210" t="s">
        <v>127</v>
      </c>
    </row>
    <row r="416" spans="1:65" s="2" customFormat="1" ht="14.45" customHeight="1">
      <c r="A416" s="36"/>
      <c r="B416" s="37"/>
      <c r="C416" s="175" t="s">
        <v>662</v>
      </c>
      <c r="D416" s="175" t="s">
        <v>130</v>
      </c>
      <c r="E416" s="176" t="s">
        <v>663</v>
      </c>
      <c r="F416" s="177" t="s">
        <v>664</v>
      </c>
      <c r="G416" s="178" t="s">
        <v>439</v>
      </c>
      <c r="H416" s="179">
        <v>1</v>
      </c>
      <c r="I416" s="180"/>
      <c r="J416" s="181">
        <f>ROUND(I416*H416,2)</f>
        <v>0</v>
      </c>
      <c r="K416" s="177" t="s">
        <v>19</v>
      </c>
      <c r="L416" s="41"/>
      <c r="M416" s="182" t="s">
        <v>19</v>
      </c>
      <c r="N416" s="183" t="s">
        <v>44</v>
      </c>
      <c r="O416" s="66"/>
      <c r="P416" s="184">
        <f>O416*H416</f>
        <v>0</v>
      </c>
      <c r="Q416" s="184">
        <v>0</v>
      </c>
      <c r="R416" s="184">
        <f>Q416*H416</f>
        <v>0</v>
      </c>
      <c r="S416" s="184">
        <v>0</v>
      </c>
      <c r="T416" s="185">
        <f>S416*H416</f>
        <v>0</v>
      </c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R416" s="186" t="s">
        <v>134</v>
      </c>
      <c r="AT416" s="186" t="s">
        <v>130</v>
      </c>
      <c r="AU416" s="186" t="s">
        <v>83</v>
      </c>
      <c r="AY416" s="19" t="s">
        <v>127</v>
      </c>
      <c r="BE416" s="187">
        <f>IF(N416="základní",J416,0)</f>
        <v>0</v>
      </c>
      <c r="BF416" s="187">
        <f>IF(N416="snížená",J416,0)</f>
        <v>0</v>
      </c>
      <c r="BG416" s="187">
        <f>IF(N416="zákl. přenesená",J416,0)</f>
        <v>0</v>
      </c>
      <c r="BH416" s="187">
        <f>IF(N416="sníž. přenesená",J416,0)</f>
        <v>0</v>
      </c>
      <c r="BI416" s="187">
        <f>IF(N416="nulová",J416,0)</f>
        <v>0</v>
      </c>
      <c r="BJ416" s="19" t="s">
        <v>81</v>
      </c>
      <c r="BK416" s="187">
        <f>ROUND(I416*H416,2)</f>
        <v>0</v>
      </c>
      <c r="BL416" s="19" t="s">
        <v>134</v>
      </c>
      <c r="BM416" s="186" t="s">
        <v>665</v>
      </c>
    </row>
    <row r="417" spans="1:65" s="13" customFormat="1">
      <c r="B417" s="188"/>
      <c r="C417" s="189"/>
      <c r="D417" s="190" t="s">
        <v>136</v>
      </c>
      <c r="E417" s="191" t="s">
        <v>19</v>
      </c>
      <c r="F417" s="192" t="s">
        <v>666</v>
      </c>
      <c r="G417" s="189"/>
      <c r="H417" s="193">
        <v>1</v>
      </c>
      <c r="I417" s="194"/>
      <c r="J417" s="189"/>
      <c r="K417" s="189"/>
      <c r="L417" s="195"/>
      <c r="M417" s="196"/>
      <c r="N417" s="197"/>
      <c r="O417" s="197"/>
      <c r="P417" s="197"/>
      <c r="Q417" s="197"/>
      <c r="R417" s="197"/>
      <c r="S417" s="197"/>
      <c r="T417" s="198"/>
      <c r="AT417" s="199" t="s">
        <v>136</v>
      </c>
      <c r="AU417" s="199" t="s">
        <v>83</v>
      </c>
      <c r="AV417" s="13" t="s">
        <v>83</v>
      </c>
      <c r="AW417" s="13" t="s">
        <v>35</v>
      </c>
      <c r="AX417" s="13" t="s">
        <v>73</v>
      </c>
      <c r="AY417" s="199" t="s">
        <v>127</v>
      </c>
    </row>
    <row r="418" spans="1:65" s="14" customFormat="1">
      <c r="B418" s="200"/>
      <c r="C418" s="201"/>
      <c r="D418" s="190" t="s">
        <v>136</v>
      </c>
      <c r="E418" s="202" t="s">
        <v>19</v>
      </c>
      <c r="F418" s="203" t="s">
        <v>138</v>
      </c>
      <c r="G418" s="201"/>
      <c r="H418" s="204">
        <v>1</v>
      </c>
      <c r="I418" s="205"/>
      <c r="J418" s="201"/>
      <c r="K418" s="201"/>
      <c r="L418" s="206"/>
      <c r="M418" s="207"/>
      <c r="N418" s="208"/>
      <c r="O418" s="208"/>
      <c r="P418" s="208"/>
      <c r="Q418" s="208"/>
      <c r="R418" s="208"/>
      <c r="S418" s="208"/>
      <c r="T418" s="209"/>
      <c r="AT418" s="210" t="s">
        <v>136</v>
      </c>
      <c r="AU418" s="210" t="s">
        <v>83</v>
      </c>
      <c r="AV418" s="14" t="s">
        <v>134</v>
      </c>
      <c r="AW418" s="14" t="s">
        <v>35</v>
      </c>
      <c r="AX418" s="14" t="s">
        <v>81</v>
      </c>
      <c r="AY418" s="210" t="s">
        <v>127</v>
      </c>
    </row>
    <row r="419" spans="1:65" s="2" customFormat="1" ht="14.45" customHeight="1">
      <c r="A419" s="36"/>
      <c r="B419" s="37"/>
      <c r="C419" s="175" t="s">
        <v>667</v>
      </c>
      <c r="D419" s="175" t="s">
        <v>130</v>
      </c>
      <c r="E419" s="176" t="s">
        <v>668</v>
      </c>
      <c r="F419" s="177" t="s">
        <v>669</v>
      </c>
      <c r="G419" s="178" t="s">
        <v>133</v>
      </c>
      <c r="H419" s="179">
        <v>1</v>
      </c>
      <c r="I419" s="180"/>
      <c r="J419" s="181">
        <f>ROUND(I419*H419,2)</f>
        <v>0</v>
      </c>
      <c r="K419" s="177" t="s">
        <v>19</v>
      </c>
      <c r="L419" s="41"/>
      <c r="M419" s="182" t="s">
        <v>19</v>
      </c>
      <c r="N419" s="183" t="s">
        <v>44</v>
      </c>
      <c r="O419" s="66"/>
      <c r="P419" s="184">
        <f>O419*H419</f>
        <v>0</v>
      </c>
      <c r="Q419" s="184">
        <v>0</v>
      </c>
      <c r="R419" s="184">
        <f>Q419*H419</f>
        <v>0</v>
      </c>
      <c r="S419" s="184">
        <v>0</v>
      </c>
      <c r="T419" s="185">
        <f>S419*H419</f>
        <v>0</v>
      </c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R419" s="186" t="s">
        <v>134</v>
      </c>
      <c r="AT419" s="186" t="s">
        <v>130</v>
      </c>
      <c r="AU419" s="186" t="s">
        <v>83</v>
      </c>
      <c r="AY419" s="19" t="s">
        <v>127</v>
      </c>
      <c r="BE419" s="187">
        <f>IF(N419="základní",J419,0)</f>
        <v>0</v>
      </c>
      <c r="BF419" s="187">
        <f>IF(N419="snížená",J419,0)</f>
        <v>0</v>
      </c>
      <c r="BG419" s="187">
        <f>IF(N419="zákl. přenesená",J419,0)</f>
        <v>0</v>
      </c>
      <c r="BH419" s="187">
        <f>IF(N419="sníž. přenesená",J419,0)</f>
        <v>0</v>
      </c>
      <c r="BI419" s="187">
        <f>IF(N419="nulová",J419,0)</f>
        <v>0</v>
      </c>
      <c r="BJ419" s="19" t="s">
        <v>81</v>
      </c>
      <c r="BK419" s="187">
        <f>ROUND(I419*H419,2)</f>
        <v>0</v>
      </c>
      <c r="BL419" s="19" t="s">
        <v>134</v>
      </c>
      <c r="BM419" s="186" t="s">
        <v>670</v>
      </c>
    </row>
    <row r="420" spans="1:65" s="13" customFormat="1">
      <c r="B420" s="188"/>
      <c r="C420" s="189"/>
      <c r="D420" s="190" t="s">
        <v>136</v>
      </c>
      <c r="E420" s="191" t="s">
        <v>19</v>
      </c>
      <c r="F420" s="192" t="s">
        <v>671</v>
      </c>
      <c r="G420" s="189"/>
      <c r="H420" s="193">
        <v>1</v>
      </c>
      <c r="I420" s="194"/>
      <c r="J420" s="189"/>
      <c r="K420" s="189"/>
      <c r="L420" s="195"/>
      <c r="M420" s="196"/>
      <c r="N420" s="197"/>
      <c r="O420" s="197"/>
      <c r="P420" s="197"/>
      <c r="Q420" s="197"/>
      <c r="R420" s="197"/>
      <c r="S420" s="197"/>
      <c r="T420" s="198"/>
      <c r="AT420" s="199" t="s">
        <v>136</v>
      </c>
      <c r="AU420" s="199" t="s">
        <v>83</v>
      </c>
      <c r="AV420" s="13" t="s">
        <v>83</v>
      </c>
      <c r="AW420" s="13" t="s">
        <v>35</v>
      </c>
      <c r="AX420" s="13" t="s">
        <v>73</v>
      </c>
      <c r="AY420" s="199" t="s">
        <v>127</v>
      </c>
    </row>
    <row r="421" spans="1:65" s="15" customFormat="1">
      <c r="B421" s="211"/>
      <c r="C421" s="212"/>
      <c r="D421" s="190" t="s">
        <v>136</v>
      </c>
      <c r="E421" s="213" t="s">
        <v>19</v>
      </c>
      <c r="F421" s="214" t="s">
        <v>672</v>
      </c>
      <c r="G421" s="212"/>
      <c r="H421" s="213" t="s">
        <v>19</v>
      </c>
      <c r="I421" s="215"/>
      <c r="J421" s="212"/>
      <c r="K421" s="212"/>
      <c r="L421" s="216"/>
      <c r="M421" s="217"/>
      <c r="N421" s="218"/>
      <c r="O421" s="218"/>
      <c r="P421" s="218"/>
      <c r="Q421" s="218"/>
      <c r="R421" s="218"/>
      <c r="S421" s="218"/>
      <c r="T421" s="219"/>
      <c r="AT421" s="220" t="s">
        <v>136</v>
      </c>
      <c r="AU421" s="220" t="s">
        <v>83</v>
      </c>
      <c r="AV421" s="15" t="s">
        <v>81</v>
      </c>
      <c r="AW421" s="15" t="s">
        <v>35</v>
      </c>
      <c r="AX421" s="15" t="s">
        <v>73</v>
      </c>
      <c r="AY421" s="220" t="s">
        <v>127</v>
      </c>
    </row>
    <row r="422" spans="1:65" s="15" customFormat="1">
      <c r="B422" s="211"/>
      <c r="C422" s="212"/>
      <c r="D422" s="190" t="s">
        <v>136</v>
      </c>
      <c r="E422" s="213" t="s">
        <v>19</v>
      </c>
      <c r="F422" s="214" t="s">
        <v>673</v>
      </c>
      <c r="G422" s="212"/>
      <c r="H422" s="213" t="s">
        <v>19</v>
      </c>
      <c r="I422" s="215"/>
      <c r="J422" s="212"/>
      <c r="K422" s="212"/>
      <c r="L422" s="216"/>
      <c r="M422" s="217"/>
      <c r="N422" s="218"/>
      <c r="O422" s="218"/>
      <c r="P422" s="218"/>
      <c r="Q422" s="218"/>
      <c r="R422" s="218"/>
      <c r="S422" s="218"/>
      <c r="T422" s="219"/>
      <c r="AT422" s="220" t="s">
        <v>136</v>
      </c>
      <c r="AU422" s="220" t="s">
        <v>83</v>
      </c>
      <c r="AV422" s="15" t="s">
        <v>81</v>
      </c>
      <c r="AW422" s="15" t="s">
        <v>35</v>
      </c>
      <c r="AX422" s="15" t="s">
        <v>73</v>
      </c>
      <c r="AY422" s="220" t="s">
        <v>127</v>
      </c>
    </row>
    <row r="423" spans="1:65" s="14" customFormat="1">
      <c r="B423" s="200"/>
      <c r="C423" s="201"/>
      <c r="D423" s="190" t="s">
        <v>136</v>
      </c>
      <c r="E423" s="202" t="s">
        <v>19</v>
      </c>
      <c r="F423" s="203" t="s">
        <v>138</v>
      </c>
      <c r="G423" s="201"/>
      <c r="H423" s="204">
        <v>1</v>
      </c>
      <c r="I423" s="205"/>
      <c r="J423" s="201"/>
      <c r="K423" s="201"/>
      <c r="L423" s="206"/>
      <c r="M423" s="207"/>
      <c r="N423" s="208"/>
      <c r="O423" s="208"/>
      <c r="P423" s="208"/>
      <c r="Q423" s="208"/>
      <c r="R423" s="208"/>
      <c r="S423" s="208"/>
      <c r="T423" s="209"/>
      <c r="AT423" s="210" t="s">
        <v>136</v>
      </c>
      <c r="AU423" s="210" t="s">
        <v>83</v>
      </c>
      <c r="AV423" s="14" t="s">
        <v>134</v>
      </c>
      <c r="AW423" s="14" t="s">
        <v>35</v>
      </c>
      <c r="AX423" s="14" t="s">
        <v>81</v>
      </c>
      <c r="AY423" s="210" t="s">
        <v>127</v>
      </c>
    </row>
    <row r="424" spans="1:65" s="2" customFormat="1" ht="14.45" customHeight="1">
      <c r="A424" s="36"/>
      <c r="B424" s="37"/>
      <c r="C424" s="175" t="s">
        <v>674</v>
      </c>
      <c r="D424" s="175" t="s">
        <v>130</v>
      </c>
      <c r="E424" s="176" t="s">
        <v>675</v>
      </c>
      <c r="F424" s="177" t="s">
        <v>676</v>
      </c>
      <c r="G424" s="178" t="s">
        <v>133</v>
      </c>
      <c r="H424" s="179">
        <v>1</v>
      </c>
      <c r="I424" s="180"/>
      <c r="J424" s="181">
        <f>ROUND(I424*H424,2)</f>
        <v>0</v>
      </c>
      <c r="K424" s="177" t="s">
        <v>19</v>
      </c>
      <c r="L424" s="41"/>
      <c r="M424" s="182" t="s">
        <v>19</v>
      </c>
      <c r="N424" s="183" t="s">
        <v>44</v>
      </c>
      <c r="O424" s="66"/>
      <c r="P424" s="184">
        <f>O424*H424</f>
        <v>0</v>
      </c>
      <c r="Q424" s="184">
        <v>0</v>
      </c>
      <c r="R424" s="184">
        <f>Q424*H424</f>
        <v>0</v>
      </c>
      <c r="S424" s="184">
        <v>0</v>
      </c>
      <c r="T424" s="185">
        <f>S424*H424</f>
        <v>0</v>
      </c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R424" s="186" t="s">
        <v>134</v>
      </c>
      <c r="AT424" s="186" t="s">
        <v>130</v>
      </c>
      <c r="AU424" s="186" t="s">
        <v>83</v>
      </c>
      <c r="AY424" s="19" t="s">
        <v>127</v>
      </c>
      <c r="BE424" s="187">
        <f>IF(N424="základní",J424,0)</f>
        <v>0</v>
      </c>
      <c r="BF424" s="187">
        <f>IF(N424="snížená",J424,0)</f>
        <v>0</v>
      </c>
      <c r="BG424" s="187">
        <f>IF(N424="zákl. přenesená",J424,0)</f>
        <v>0</v>
      </c>
      <c r="BH424" s="187">
        <f>IF(N424="sníž. přenesená",J424,0)</f>
        <v>0</v>
      </c>
      <c r="BI424" s="187">
        <f>IF(N424="nulová",J424,0)</f>
        <v>0</v>
      </c>
      <c r="BJ424" s="19" t="s">
        <v>81</v>
      </c>
      <c r="BK424" s="187">
        <f>ROUND(I424*H424,2)</f>
        <v>0</v>
      </c>
      <c r="BL424" s="19" t="s">
        <v>134</v>
      </c>
      <c r="BM424" s="186" t="s">
        <v>677</v>
      </c>
    </row>
    <row r="425" spans="1:65" s="13" customFormat="1">
      <c r="B425" s="188"/>
      <c r="C425" s="189"/>
      <c r="D425" s="190" t="s">
        <v>136</v>
      </c>
      <c r="E425" s="191" t="s">
        <v>19</v>
      </c>
      <c r="F425" s="192" t="s">
        <v>678</v>
      </c>
      <c r="G425" s="189"/>
      <c r="H425" s="193">
        <v>1</v>
      </c>
      <c r="I425" s="194"/>
      <c r="J425" s="189"/>
      <c r="K425" s="189"/>
      <c r="L425" s="195"/>
      <c r="M425" s="196"/>
      <c r="N425" s="197"/>
      <c r="O425" s="197"/>
      <c r="P425" s="197"/>
      <c r="Q425" s="197"/>
      <c r="R425" s="197"/>
      <c r="S425" s="197"/>
      <c r="T425" s="198"/>
      <c r="AT425" s="199" t="s">
        <v>136</v>
      </c>
      <c r="AU425" s="199" t="s">
        <v>83</v>
      </c>
      <c r="AV425" s="13" t="s">
        <v>83</v>
      </c>
      <c r="AW425" s="13" t="s">
        <v>35</v>
      </c>
      <c r="AX425" s="13" t="s">
        <v>73</v>
      </c>
      <c r="AY425" s="199" t="s">
        <v>127</v>
      </c>
    </row>
    <row r="426" spans="1:65" s="14" customFormat="1">
      <c r="B426" s="200"/>
      <c r="C426" s="201"/>
      <c r="D426" s="190" t="s">
        <v>136</v>
      </c>
      <c r="E426" s="202" t="s">
        <v>19</v>
      </c>
      <c r="F426" s="203" t="s">
        <v>138</v>
      </c>
      <c r="G426" s="201"/>
      <c r="H426" s="204">
        <v>1</v>
      </c>
      <c r="I426" s="205"/>
      <c r="J426" s="201"/>
      <c r="K426" s="201"/>
      <c r="L426" s="206"/>
      <c r="M426" s="207"/>
      <c r="N426" s="208"/>
      <c r="O426" s="208"/>
      <c r="P426" s="208"/>
      <c r="Q426" s="208"/>
      <c r="R426" s="208"/>
      <c r="S426" s="208"/>
      <c r="T426" s="209"/>
      <c r="AT426" s="210" t="s">
        <v>136</v>
      </c>
      <c r="AU426" s="210" t="s">
        <v>83</v>
      </c>
      <c r="AV426" s="14" t="s">
        <v>134</v>
      </c>
      <c r="AW426" s="14" t="s">
        <v>35</v>
      </c>
      <c r="AX426" s="14" t="s">
        <v>81</v>
      </c>
      <c r="AY426" s="210" t="s">
        <v>127</v>
      </c>
    </row>
    <row r="427" spans="1:65" s="2" customFormat="1" ht="14.45" customHeight="1">
      <c r="A427" s="36"/>
      <c r="B427" s="37"/>
      <c r="C427" s="175" t="s">
        <v>679</v>
      </c>
      <c r="D427" s="175" t="s">
        <v>130</v>
      </c>
      <c r="E427" s="176" t="s">
        <v>680</v>
      </c>
      <c r="F427" s="177" t="s">
        <v>681</v>
      </c>
      <c r="G427" s="178" t="s">
        <v>439</v>
      </c>
      <c r="H427" s="179">
        <v>2</v>
      </c>
      <c r="I427" s="180"/>
      <c r="J427" s="181">
        <f>ROUND(I427*H427,2)</f>
        <v>0</v>
      </c>
      <c r="K427" s="177" t="s">
        <v>19</v>
      </c>
      <c r="L427" s="41"/>
      <c r="M427" s="182" t="s">
        <v>19</v>
      </c>
      <c r="N427" s="183" t="s">
        <v>44</v>
      </c>
      <c r="O427" s="66"/>
      <c r="P427" s="184">
        <f>O427*H427</f>
        <v>0</v>
      </c>
      <c r="Q427" s="184">
        <v>0</v>
      </c>
      <c r="R427" s="184">
        <f>Q427*H427</f>
        <v>0</v>
      </c>
      <c r="S427" s="184">
        <v>0</v>
      </c>
      <c r="T427" s="185">
        <f>S427*H427</f>
        <v>0</v>
      </c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R427" s="186" t="s">
        <v>134</v>
      </c>
      <c r="AT427" s="186" t="s">
        <v>130</v>
      </c>
      <c r="AU427" s="186" t="s">
        <v>83</v>
      </c>
      <c r="AY427" s="19" t="s">
        <v>127</v>
      </c>
      <c r="BE427" s="187">
        <f>IF(N427="základní",J427,0)</f>
        <v>0</v>
      </c>
      <c r="BF427" s="187">
        <f>IF(N427="snížená",J427,0)</f>
        <v>0</v>
      </c>
      <c r="BG427" s="187">
        <f>IF(N427="zákl. přenesená",J427,0)</f>
        <v>0</v>
      </c>
      <c r="BH427" s="187">
        <f>IF(N427="sníž. přenesená",J427,0)</f>
        <v>0</v>
      </c>
      <c r="BI427" s="187">
        <f>IF(N427="nulová",J427,0)</f>
        <v>0</v>
      </c>
      <c r="BJ427" s="19" t="s">
        <v>81</v>
      </c>
      <c r="BK427" s="187">
        <f>ROUND(I427*H427,2)</f>
        <v>0</v>
      </c>
      <c r="BL427" s="19" t="s">
        <v>134</v>
      </c>
      <c r="BM427" s="186" t="s">
        <v>682</v>
      </c>
    </row>
    <row r="428" spans="1:65" s="13" customFormat="1">
      <c r="B428" s="188"/>
      <c r="C428" s="189"/>
      <c r="D428" s="190" t="s">
        <v>136</v>
      </c>
      <c r="E428" s="191" t="s">
        <v>19</v>
      </c>
      <c r="F428" s="192" t="s">
        <v>683</v>
      </c>
      <c r="G428" s="189"/>
      <c r="H428" s="193">
        <v>2</v>
      </c>
      <c r="I428" s="194"/>
      <c r="J428" s="189"/>
      <c r="K428" s="189"/>
      <c r="L428" s="195"/>
      <c r="M428" s="196"/>
      <c r="N428" s="197"/>
      <c r="O428" s="197"/>
      <c r="P428" s="197"/>
      <c r="Q428" s="197"/>
      <c r="R428" s="197"/>
      <c r="S428" s="197"/>
      <c r="T428" s="198"/>
      <c r="AT428" s="199" t="s">
        <v>136</v>
      </c>
      <c r="AU428" s="199" t="s">
        <v>83</v>
      </c>
      <c r="AV428" s="13" t="s">
        <v>83</v>
      </c>
      <c r="AW428" s="13" t="s">
        <v>35</v>
      </c>
      <c r="AX428" s="13" t="s">
        <v>73</v>
      </c>
      <c r="AY428" s="199" t="s">
        <v>127</v>
      </c>
    </row>
    <row r="429" spans="1:65" s="14" customFormat="1">
      <c r="B429" s="200"/>
      <c r="C429" s="201"/>
      <c r="D429" s="190" t="s">
        <v>136</v>
      </c>
      <c r="E429" s="202" t="s">
        <v>19</v>
      </c>
      <c r="F429" s="203" t="s">
        <v>138</v>
      </c>
      <c r="G429" s="201"/>
      <c r="H429" s="204">
        <v>2</v>
      </c>
      <c r="I429" s="205"/>
      <c r="J429" s="201"/>
      <c r="K429" s="201"/>
      <c r="L429" s="206"/>
      <c r="M429" s="207"/>
      <c r="N429" s="208"/>
      <c r="O429" s="208"/>
      <c r="P429" s="208"/>
      <c r="Q429" s="208"/>
      <c r="R429" s="208"/>
      <c r="S429" s="208"/>
      <c r="T429" s="209"/>
      <c r="AT429" s="210" t="s">
        <v>136</v>
      </c>
      <c r="AU429" s="210" t="s">
        <v>83</v>
      </c>
      <c r="AV429" s="14" t="s">
        <v>134</v>
      </c>
      <c r="AW429" s="14" t="s">
        <v>35</v>
      </c>
      <c r="AX429" s="14" t="s">
        <v>81</v>
      </c>
      <c r="AY429" s="210" t="s">
        <v>127</v>
      </c>
    </row>
    <row r="430" spans="1:65" s="2" customFormat="1" ht="24.2" customHeight="1">
      <c r="A430" s="36"/>
      <c r="B430" s="37"/>
      <c r="C430" s="175" t="s">
        <v>684</v>
      </c>
      <c r="D430" s="175" t="s">
        <v>130</v>
      </c>
      <c r="E430" s="176" t="s">
        <v>685</v>
      </c>
      <c r="F430" s="177" t="s">
        <v>686</v>
      </c>
      <c r="G430" s="178" t="s">
        <v>173</v>
      </c>
      <c r="H430" s="179">
        <v>57</v>
      </c>
      <c r="I430" s="180"/>
      <c r="J430" s="181">
        <f>ROUND(I430*H430,2)</f>
        <v>0</v>
      </c>
      <c r="K430" s="177" t="s">
        <v>174</v>
      </c>
      <c r="L430" s="41"/>
      <c r="M430" s="182" t="s">
        <v>19</v>
      </c>
      <c r="N430" s="183" t="s">
        <v>44</v>
      </c>
      <c r="O430" s="66"/>
      <c r="P430" s="184">
        <f>O430*H430</f>
        <v>0</v>
      </c>
      <c r="Q430" s="184">
        <v>0</v>
      </c>
      <c r="R430" s="184">
        <f>Q430*H430</f>
        <v>0</v>
      </c>
      <c r="S430" s="184">
        <v>0</v>
      </c>
      <c r="T430" s="185">
        <f>S430*H430</f>
        <v>0</v>
      </c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R430" s="186" t="s">
        <v>134</v>
      </c>
      <c r="AT430" s="186" t="s">
        <v>130</v>
      </c>
      <c r="AU430" s="186" t="s">
        <v>83</v>
      </c>
      <c r="AY430" s="19" t="s">
        <v>127</v>
      </c>
      <c r="BE430" s="187">
        <f>IF(N430="základní",J430,0)</f>
        <v>0</v>
      </c>
      <c r="BF430" s="187">
        <f>IF(N430="snížená",J430,0)</f>
        <v>0</v>
      </c>
      <c r="BG430" s="187">
        <f>IF(N430="zákl. přenesená",J430,0)</f>
        <v>0</v>
      </c>
      <c r="BH430" s="187">
        <f>IF(N430="sníž. přenesená",J430,0)</f>
        <v>0</v>
      </c>
      <c r="BI430" s="187">
        <f>IF(N430="nulová",J430,0)</f>
        <v>0</v>
      </c>
      <c r="BJ430" s="19" t="s">
        <v>81</v>
      </c>
      <c r="BK430" s="187">
        <f>ROUND(I430*H430,2)</f>
        <v>0</v>
      </c>
      <c r="BL430" s="19" t="s">
        <v>134</v>
      </c>
      <c r="BM430" s="186" t="s">
        <v>687</v>
      </c>
    </row>
    <row r="431" spans="1:65" s="13" customFormat="1">
      <c r="B431" s="188"/>
      <c r="C431" s="189"/>
      <c r="D431" s="190" t="s">
        <v>136</v>
      </c>
      <c r="E431" s="191" t="s">
        <v>19</v>
      </c>
      <c r="F431" s="192" t="s">
        <v>688</v>
      </c>
      <c r="G431" s="189"/>
      <c r="H431" s="193">
        <v>57</v>
      </c>
      <c r="I431" s="194"/>
      <c r="J431" s="189"/>
      <c r="K431" s="189"/>
      <c r="L431" s="195"/>
      <c r="M431" s="196"/>
      <c r="N431" s="197"/>
      <c r="O431" s="197"/>
      <c r="P431" s="197"/>
      <c r="Q431" s="197"/>
      <c r="R431" s="197"/>
      <c r="S431" s="197"/>
      <c r="T431" s="198"/>
      <c r="AT431" s="199" t="s">
        <v>136</v>
      </c>
      <c r="AU431" s="199" t="s">
        <v>83</v>
      </c>
      <c r="AV431" s="13" t="s">
        <v>83</v>
      </c>
      <c r="AW431" s="13" t="s">
        <v>35</v>
      </c>
      <c r="AX431" s="13" t="s">
        <v>73</v>
      </c>
      <c r="AY431" s="199" t="s">
        <v>127</v>
      </c>
    </row>
    <row r="432" spans="1:65" s="14" customFormat="1">
      <c r="B432" s="200"/>
      <c r="C432" s="201"/>
      <c r="D432" s="190" t="s">
        <v>136</v>
      </c>
      <c r="E432" s="202" t="s">
        <v>19</v>
      </c>
      <c r="F432" s="203" t="s">
        <v>138</v>
      </c>
      <c r="G432" s="201"/>
      <c r="H432" s="204">
        <v>57</v>
      </c>
      <c r="I432" s="205"/>
      <c r="J432" s="201"/>
      <c r="K432" s="201"/>
      <c r="L432" s="206"/>
      <c r="M432" s="207"/>
      <c r="N432" s="208"/>
      <c r="O432" s="208"/>
      <c r="P432" s="208"/>
      <c r="Q432" s="208"/>
      <c r="R432" s="208"/>
      <c r="S432" s="208"/>
      <c r="T432" s="209"/>
      <c r="AT432" s="210" t="s">
        <v>136</v>
      </c>
      <c r="AU432" s="210" t="s">
        <v>83</v>
      </c>
      <c r="AV432" s="14" t="s">
        <v>134</v>
      </c>
      <c r="AW432" s="14" t="s">
        <v>35</v>
      </c>
      <c r="AX432" s="14" t="s">
        <v>81</v>
      </c>
      <c r="AY432" s="210" t="s">
        <v>127</v>
      </c>
    </row>
    <row r="433" spans="1:65" s="2" customFormat="1" ht="14.45" customHeight="1">
      <c r="A433" s="36"/>
      <c r="B433" s="37"/>
      <c r="C433" s="175" t="s">
        <v>689</v>
      </c>
      <c r="D433" s="175" t="s">
        <v>130</v>
      </c>
      <c r="E433" s="176" t="s">
        <v>690</v>
      </c>
      <c r="F433" s="177" t="s">
        <v>691</v>
      </c>
      <c r="G433" s="178" t="s">
        <v>439</v>
      </c>
      <c r="H433" s="179">
        <v>2</v>
      </c>
      <c r="I433" s="180"/>
      <c r="J433" s="181">
        <f>ROUND(I433*H433,2)</f>
        <v>0</v>
      </c>
      <c r="K433" s="177" t="s">
        <v>19</v>
      </c>
      <c r="L433" s="41"/>
      <c r="M433" s="182" t="s">
        <v>19</v>
      </c>
      <c r="N433" s="183" t="s">
        <v>44</v>
      </c>
      <c r="O433" s="66"/>
      <c r="P433" s="184">
        <f>O433*H433</f>
        <v>0</v>
      </c>
      <c r="Q433" s="184">
        <v>0</v>
      </c>
      <c r="R433" s="184">
        <f>Q433*H433</f>
        <v>0</v>
      </c>
      <c r="S433" s="184">
        <v>0</v>
      </c>
      <c r="T433" s="185">
        <f>S433*H433</f>
        <v>0</v>
      </c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R433" s="186" t="s">
        <v>134</v>
      </c>
      <c r="AT433" s="186" t="s">
        <v>130</v>
      </c>
      <c r="AU433" s="186" t="s">
        <v>83</v>
      </c>
      <c r="AY433" s="19" t="s">
        <v>127</v>
      </c>
      <c r="BE433" s="187">
        <f>IF(N433="základní",J433,0)</f>
        <v>0</v>
      </c>
      <c r="BF433" s="187">
        <f>IF(N433="snížená",J433,0)</f>
        <v>0</v>
      </c>
      <c r="BG433" s="187">
        <f>IF(N433="zákl. přenesená",J433,0)</f>
        <v>0</v>
      </c>
      <c r="BH433" s="187">
        <f>IF(N433="sníž. přenesená",J433,0)</f>
        <v>0</v>
      </c>
      <c r="BI433" s="187">
        <f>IF(N433="nulová",J433,0)</f>
        <v>0</v>
      </c>
      <c r="BJ433" s="19" t="s">
        <v>81</v>
      </c>
      <c r="BK433" s="187">
        <f>ROUND(I433*H433,2)</f>
        <v>0</v>
      </c>
      <c r="BL433" s="19" t="s">
        <v>134</v>
      </c>
      <c r="BM433" s="186" t="s">
        <v>692</v>
      </c>
    </row>
    <row r="434" spans="1:65" s="13" customFormat="1">
      <c r="B434" s="188"/>
      <c r="C434" s="189"/>
      <c r="D434" s="190" t="s">
        <v>136</v>
      </c>
      <c r="E434" s="191" t="s">
        <v>19</v>
      </c>
      <c r="F434" s="192" t="s">
        <v>693</v>
      </c>
      <c r="G434" s="189"/>
      <c r="H434" s="193">
        <v>2</v>
      </c>
      <c r="I434" s="194"/>
      <c r="J434" s="189"/>
      <c r="K434" s="189"/>
      <c r="L434" s="195"/>
      <c r="M434" s="196"/>
      <c r="N434" s="197"/>
      <c r="O434" s="197"/>
      <c r="P434" s="197"/>
      <c r="Q434" s="197"/>
      <c r="R434" s="197"/>
      <c r="S434" s="197"/>
      <c r="T434" s="198"/>
      <c r="AT434" s="199" t="s">
        <v>136</v>
      </c>
      <c r="AU434" s="199" t="s">
        <v>83</v>
      </c>
      <c r="AV434" s="13" t="s">
        <v>83</v>
      </c>
      <c r="AW434" s="13" t="s">
        <v>35</v>
      </c>
      <c r="AX434" s="13" t="s">
        <v>73</v>
      </c>
      <c r="AY434" s="199" t="s">
        <v>127</v>
      </c>
    </row>
    <row r="435" spans="1:65" s="14" customFormat="1">
      <c r="B435" s="200"/>
      <c r="C435" s="201"/>
      <c r="D435" s="190" t="s">
        <v>136</v>
      </c>
      <c r="E435" s="202" t="s">
        <v>19</v>
      </c>
      <c r="F435" s="203" t="s">
        <v>138</v>
      </c>
      <c r="G435" s="201"/>
      <c r="H435" s="204">
        <v>2</v>
      </c>
      <c r="I435" s="205"/>
      <c r="J435" s="201"/>
      <c r="K435" s="201"/>
      <c r="L435" s="206"/>
      <c r="M435" s="207"/>
      <c r="N435" s="208"/>
      <c r="O435" s="208"/>
      <c r="P435" s="208"/>
      <c r="Q435" s="208"/>
      <c r="R435" s="208"/>
      <c r="S435" s="208"/>
      <c r="T435" s="209"/>
      <c r="AT435" s="210" t="s">
        <v>136</v>
      </c>
      <c r="AU435" s="210" t="s">
        <v>83</v>
      </c>
      <c r="AV435" s="14" t="s">
        <v>134</v>
      </c>
      <c r="AW435" s="14" t="s">
        <v>35</v>
      </c>
      <c r="AX435" s="14" t="s">
        <v>81</v>
      </c>
      <c r="AY435" s="210" t="s">
        <v>127</v>
      </c>
    </row>
    <row r="436" spans="1:65" s="2" customFormat="1" ht="14.45" customHeight="1">
      <c r="A436" s="36"/>
      <c r="B436" s="37"/>
      <c r="C436" s="175" t="s">
        <v>694</v>
      </c>
      <c r="D436" s="175" t="s">
        <v>130</v>
      </c>
      <c r="E436" s="176" t="s">
        <v>695</v>
      </c>
      <c r="F436" s="177" t="s">
        <v>696</v>
      </c>
      <c r="G436" s="178" t="s">
        <v>439</v>
      </c>
      <c r="H436" s="179">
        <v>2</v>
      </c>
      <c r="I436" s="180"/>
      <c r="J436" s="181">
        <f>ROUND(I436*H436,2)</f>
        <v>0</v>
      </c>
      <c r="K436" s="177" t="s">
        <v>19</v>
      </c>
      <c r="L436" s="41"/>
      <c r="M436" s="182" t="s">
        <v>19</v>
      </c>
      <c r="N436" s="183" t="s">
        <v>44</v>
      </c>
      <c r="O436" s="66"/>
      <c r="P436" s="184">
        <f>O436*H436</f>
        <v>0</v>
      </c>
      <c r="Q436" s="184">
        <v>0</v>
      </c>
      <c r="R436" s="184">
        <f>Q436*H436</f>
        <v>0</v>
      </c>
      <c r="S436" s="184">
        <v>0</v>
      </c>
      <c r="T436" s="185">
        <f>S436*H436</f>
        <v>0</v>
      </c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R436" s="186" t="s">
        <v>134</v>
      </c>
      <c r="AT436" s="186" t="s">
        <v>130</v>
      </c>
      <c r="AU436" s="186" t="s">
        <v>83</v>
      </c>
      <c r="AY436" s="19" t="s">
        <v>127</v>
      </c>
      <c r="BE436" s="187">
        <f>IF(N436="základní",J436,0)</f>
        <v>0</v>
      </c>
      <c r="BF436" s="187">
        <f>IF(N436="snížená",J436,0)</f>
        <v>0</v>
      </c>
      <c r="BG436" s="187">
        <f>IF(N436="zákl. přenesená",J436,0)</f>
        <v>0</v>
      </c>
      <c r="BH436" s="187">
        <f>IF(N436="sníž. přenesená",J436,0)</f>
        <v>0</v>
      </c>
      <c r="BI436" s="187">
        <f>IF(N436="nulová",J436,0)</f>
        <v>0</v>
      </c>
      <c r="BJ436" s="19" t="s">
        <v>81</v>
      </c>
      <c r="BK436" s="187">
        <f>ROUND(I436*H436,2)</f>
        <v>0</v>
      </c>
      <c r="BL436" s="19" t="s">
        <v>134</v>
      </c>
      <c r="BM436" s="186" t="s">
        <v>697</v>
      </c>
    </row>
    <row r="437" spans="1:65" s="13" customFormat="1">
      <c r="B437" s="188"/>
      <c r="C437" s="189"/>
      <c r="D437" s="190" t="s">
        <v>136</v>
      </c>
      <c r="E437" s="191" t="s">
        <v>19</v>
      </c>
      <c r="F437" s="192" t="s">
        <v>693</v>
      </c>
      <c r="G437" s="189"/>
      <c r="H437" s="193">
        <v>2</v>
      </c>
      <c r="I437" s="194"/>
      <c r="J437" s="189"/>
      <c r="K437" s="189"/>
      <c r="L437" s="195"/>
      <c r="M437" s="196"/>
      <c r="N437" s="197"/>
      <c r="O437" s="197"/>
      <c r="P437" s="197"/>
      <c r="Q437" s="197"/>
      <c r="R437" s="197"/>
      <c r="S437" s="197"/>
      <c r="T437" s="198"/>
      <c r="AT437" s="199" t="s">
        <v>136</v>
      </c>
      <c r="AU437" s="199" t="s">
        <v>83</v>
      </c>
      <c r="AV437" s="13" t="s">
        <v>83</v>
      </c>
      <c r="AW437" s="13" t="s">
        <v>35</v>
      </c>
      <c r="AX437" s="13" t="s">
        <v>73</v>
      </c>
      <c r="AY437" s="199" t="s">
        <v>127</v>
      </c>
    </row>
    <row r="438" spans="1:65" s="14" customFormat="1">
      <c r="B438" s="200"/>
      <c r="C438" s="201"/>
      <c r="D438" s="190" t="s">
        <v>136</v>
      </c>
      <c r="E438" s="202" t="s">
        <v>19</v>
      </c>
      <c r="F438" s="203" t="s">
        <v>138</v>
      </c>
      <c r="G438" s="201"/>
      <c r="H438" s="204">
        <v>2</v>
      </c>
      <c r="I438" s="205"/>
      <c r="J438" s="201"/>
      <c r="K438" s="201"/>
      <c r="L438" s="206"/>
      <c r="M438" s="207"/>
      <c r="N438" s="208"/>
      <c r="O438" s="208"/>
      <c r="P438" s="208"/>
      <c r="Q438" s="208"/>
      <c r="R438" s="208"/>
      <c r="S438" s="208"/>
      <c r="T438" s="209"/>
      <c r="AT438" s="210" t="s">
        <v>136</v>
      </c>
      <c r="AU438" s="210" t="s">
        <v>83</v>
      </c>
      <c r="AV438" s="14" t="s">
        <v>134</v>
      </c>
      <c r="AW438" s="14" t="s">
        <v>35</v>
      </c>
      <c r="AX438" s="14" t="s">
        <v>81</v>
      </c>
      <c r="AY438" s="210" t="s">
        <v>127</v>
      </c>
    </row>
    <row r="439" spans="1:65" s="12" customFormat="1" ht="22.9" customHeight="1">
      <c r="B439" s="159"/>
      <c r="C439" s="160"/>
      <c r="D439" s="161" t="s">
        <v>72</v>
      </c>
      <c r="E439" s="173" t="s">
        <v>698</v>
      </c>
      <c r="F439" s="173" t="s">
        <v>699</v>
      </c>
      <c r="G439" s="160"/>
      <c r="H439" s="160"/>
      <c r="I439" s="163"/>
      <c r="J439" s="174">
        <f>BK439</f>
        <v>0</v>
      </c>
      <c r="K439" s="160"/>
      <c r="L439" s="165"/>
      <c r="M439" s="166"/>
      <c r="N439" s="167"/>
      <c r="O439" s="167"/>
      <c r="P439" s="168">
        <f>SUM(P440:P481)</f>
        <v>0</v>
      </c>
      <c r="Q439" s="167"/>
      <c r="R439" s="168">
        <f>SUM(R440:R481)</f>
        <v>0</v>
      </c>
      <c r="S439" s="167"/>
      <c r="T439" s="169">
        <f>SUM(T440:T481)</f>
        <v>0</v>
      </c>
      <c r="AR439" s="170" t="s">
        <v>81</v>
      </c>
      <c r="AT439" s="171" t="s">
        <v>72</v>
      </c>
      <c r="AU439" s="171" t="s">
        <v>81</v>
      </c>
      <c r="AY439" s="170" t="s">
        <v>127</v>
      </c>
      <c r="BK439" s="172">
        <f>SUM(BK440:BK481)</f>
        <v>0</v>
      </c>
    </row>
    <row r="440" spans="1:65" s="2" customFormat="1" ht="24.2" customHeight="1">
      <c r="A440" s="36"/>
      <c r="B440" s="37"/>
      <c r="C440" s="175" t="s">
        <v>700</v>
      </c>
      <c r="D440" s="175" t="s">
        <v>130</v>
      </c>
      <c r="E440" s="176" t="s">
        <v>701</v>
      </c>
      <c r="F440" s="177" t="s">
        <v>702</v>
      </c>
      <c r="G440" s="178" t="s">
        <v>261</v>
      </c>
      <c r="H440" s="179">
        <v>655.13</v>
      </c>
      <c r="I440" s="180"/>
      <c r="J440" s="181">
        <f>ROUND(I440*H440,2)</f>
        <v>0</v>
      </c>
      <c r="K440" s="177" t="s">
        <v>174</v>
      </c>
      <c r="L440" s="41"/>
      <c r="M440" s="182" t="s">
        <v>19</v>
      </c>
      <c r="N440" s="183" t="s">
        <v>44</v>
      </c>
      <c r="O440" s="66"/>
      <c r="P440" s="184">
        <f>O440*H440</f>
        <v>0</v>
      </c>
      <c r="Q440" s="184">
        <v>0</v>
      </c>
      <c r="R440" s="184">
        <f>Q440*H440</f>
        <v>0</v>
      </c>
      <c r="S440" s="184">
        <v>0</v>
      </c>
      <c r="T440" s="185">
        <f>S440*H440</f>
        <v>0</v>
      </c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R440" s="186" t="s">
        <v>134</v>
      </c>
      <c r="AT440" s="186" t="s">
        <v>130</v>
      </c>
      <c r="AU440" s="186" t="s">
        <v>83</v>
      </c>
      <c r="AY440" s="19" t="s">
        <v>127</v>
      </c>
      <c r="BE440" s="187">
        <f>IF(N440="základní",J440,0)</f>
        <v>0</v>
      </c>
      <c r="BF440" s="187">
        <f>IF(N440="snížená",J440,0)</f>
        <v>0</v>
      </c>
      <c r="BG440" s="187">
        <f>IF(N440="zákl. přenesená",J440,0)</f>
        <v>0</v>
      </c>
      <c r="BH440" s="187">
        <f>IF(N440="sníž. přenesená",J440,0)</f>
        <v>0</v>
      </c>
      <c r="BI440" s="187">
        <f>IF(N440="nulová",J440,0)</f>
        <v>0</v>
      </c>
      <c r="BJ440" s="19" t="s">
        <v>81</v>
      </c>
      <c r="BK440" s="187">
        <f>ROUND(I440*H440,2)</f>
        <v>0</v>
      </c>
      <c r="BL440" s="19" t="s">
        <v>134</v>
      </c>
      <c r="BM440" s="186" t="s">
        <v>703</v>
      </c>
    </row>
    <row r="441" spans="1:65" s="13" customFormat="1">
      <c r="B441" s="188"/>
      <c r="C441" s="189"/>
      <c r="D441" s="190" t="s">
        <v>136</v>
      </c>
      <c r="E441" s="191" t="s">
        <v>19</v>
      </c>
      <c r="F441" s="192" t="s">
        <v>704</v>
      </c>
      <c r="G441" s="189"/>
      <c r="H441" s="193">
        <v>655.13</v>
      </c>
      <c r="I441" s="194"/>
      <c r="J441" s="189"/>
      <c r="K441" s="189"/>
      <c r="L441" s="195"/>
      <c r="M441" s="196"/>
      <c r="N441" s="197"/>
      <c r="O441" s="197"/>
      <c r="P441" s="197"/>
      <c r="Q441" s="197"/>
      <c r="R441" s="197"/>
      <c r="S441" s="197"/>
      <c r="T441" s="198"/>
      <c r="AT441" s="199" t="s">
        <v>136</v>
      </c>
      <c r="AU441" s="199" t="s">
        <v>83</v>
      </c>
      <c r="AV441" s="13" t="s">
        <v>83</v>
      </c>
      <c r="AW441" s="13" t="s">
        <v>35</v>
      </c>
      <c r="AX441" s="13" t="s">
        <v>73</v>
      </c>
      <c r="AY441" s="199" t="s">
        <v>127</v>
      </c>
    </row>
    <row r="442" spans="1:65" s="14" customFormat="1">
      <c r="B442" s="200"/>
      <c r="C442" s="201"/>
      <c r="D442" s="190" t="s">
        <v>136</v>
      </c>
      <c r="E442" s="202" t="s">
        <v>19</v>
      </c>
      <c r="F442" s="203" t="s">
        <v>138</v>
      </c>
      <c r="G442" s="201"/>
      <c r="H442" s="204">
        <v>655.13</v>
      </c>
      <c r="I442" s="205"/>
      <c r="J442" s="201"/>
      <c r="K442" s="201"/>
      <c r="L442" s="206"/>
      <c r="M442" s="207"/>
      <c r="N442" s="208"/>
      <c r="O442" s="208"/>
      <c r="P442" s="208"/>
      <c r="Q442" s="208"/>
      <c r="R442" s="208"/>
      <c r="S442" s="208"/>
      <c r="T442" s="209"/>
      <c r="AT442" s="210" t="s">
        <v>136</v>
      </c>
      <c r="AU442" s="210" t="s">
        <v>83</v>
      </c>
      <c r="AV442" s="14" t="s">
        <v>134</v>
      </c>
      <c r="AW442" s="14" t="s">
        <v>35</v>
      </c>
      <c r="AX442" s="14" t="s">
        <v>81</v>
      </c>
      <c r="AY442" s="210" t="s">
        <v>127</v>
      </c>
    </row>
    <row r="443" spans="1:65" s="2" customFormat="1" ht="24.2" customHeight="1">
      <c r="A443" s="36"/>
      <c r="B443" s="37"/>
      <c r="C443" s="175" t="s">
        <v>705</v>
      </c>
      <c r="D443" s="175" t="s">
        <v>130</v>
      </c>
      <c r="E443" s="176" t="s">
        <v>706</v>
      </c>
      <c r="F443" s="177" t="s">
        <v>707</v>
      </c>
      <c r="G443" s="178" t="s">
        <v>261</v>
      </c>
      <c r="H443" s="179">
        <v>15723.12</v>
      </c>
      <c r="I443" s="180"/>
      <c r="J443" s="181">
        <f>ROUND(I443*H443,2)</f>
        <v>0</v>
      </c>
      <c r="K443" s="177" t="s">
        <v>174</v>
      </c>
      <c r="L443" s="41"/>
      <c r="M443" s="182" t="s">
        <v>19</v>
      </c>
      <c r="N443" s="183" t="s">
        <v>44</v>
      </c>
      <c r="O443" s="66"/>
      <c r="P443" s="184">
        <f>O443*H443</f>
        <v>0</v>
      </c>
      <c r="Q443" s="184">
        <v>0</v>
      </c>
      <c r="R443" s="184">
        <f>Q443*H443</f>
        <v>0</v>
      </c>
      <c r="S443" s="184">
        <v>0</v>
      </c>
      <c r="T443" s="185">
        <f>S443*H443</f>
        <v>0</v>
      </c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R443" s="186" t="s">
        <v>134</v>
      </c>
      <c r="AT443" s="186" t="s">
        <v>130</v>
      </c>
      <c r="AU443" s="186" t="s">
        <v>83</v>
      </c>
      <c r="AY443" s="19" t="s">
        <v>127</v>
      </c>
      <c r="BE443" s="187">
        <f>IF(N443="základní",J443,0)</f>
        <v>0</v>
      </c>
      <c r="BF443" s="187">
        <f>IF(N443="snížená",J443,0)</f>
        <v>0</v>
      </c>
      <c r="BG443" s="187">
        <f>IF(N443="zákl. přenesená",J443,0)</f>
        <v>0</v>
      </c>
      <c r="BH443" s="187">
        <f>IF(N443="sníž. přenesená",J443,0)</f>
        <v>0</v>
      </c>
      <c r="BI443" s="187">
        <f>IF(N443="nulová",J443,0)</f>
        <v>0</v>
      </c>
      <c r="BJ443" s="19" t="s">
        <v>81</v>
      </c>
      <c r="BK443" s="187">
        <f>ROUND(I443*H443,2)</f>
        <v>0</v>
      </c>
      <c r="BL443" s="19" t="s">
        <v>134</v>
      </c>
      <c r="BM443" s="186" t="s">
        <v>708</v>
      </c>
    </row>
    <row r="444" spans="1:65" s="13" customFormat="1">
      <c r="B444" s="188"/>
      <c r="C444" s="189"/>
      <c r="D444" s="190" t="s">
        <v>136</v>
      </c>
      <c r="E444" s="191" t="s">
        <v>19</v>
      </c>
      <c r="F444" s="192" t="s">
        <v>709</v>
      </c>
      <c r="G444" s="189"/>
      <c r="H444" s="193">
        <v>15723.12</v>
      </c>
      <c r="I444" s="194"/>
      <c r="J444" s="189"/>
      <c r="K444" s="189"/>
      <c r="L444" s="195"/>
      <c r="M444" s="196"/>
      <c r="N444" s="197"/>
      <c r="O444" s="197"/>
      <c r="P444" s="197"/>
      <c r="Q444" s="197"/>
      <c r="R444" s="197"/>
      <c r="S444" s="197"/>
      <c r="T444" s="198"/>
      <c r="AT444" s="199" t="s">
        <v>136</v>
      </c>
      <c r="AU444" s="199" t="s">
        <v>83</v>
      </c>
      <c r="AV444" s="13" t="s">
        <v>83</v>
      </c>
      <c r="AW444" s="13" t="s">
        <v>35</v>
      </c>
      <c r="AX444" s="13" t="s">
        <v>73</v>
      </c>
      <c r="AY444" s="199" t="s">
        <v>127</v>
      </c>
    </row>
    <row r="445" spans="1:65" s="14" customFormat="1">
      <c r="B445" s="200"/>
      <c r="C445" s="201"/>
      <c r="D445" s="190" t="s">
        <v>136</v>
      </c>
      <c r="E445" s="202" t="s">
        <v>19</v>
      </c>
      <c r="F445" s="203" t="s">
        <v>138</v>
      </c>
      <c r="G445" s="201"/>
      <c r="H445" s="204">
        <v>15723.12</v>
      </c>
      <c r="I445" s="205"/>
      <c r="J445" s="201"/>
      <c r="K445" s="201"/>
      <c r="L445" s="206"/>
      <c r="M445" s="207"/>
      <c r="N445" s="208"/>
      <c r="O445" s="208"/>
      <c r="P445" s="208"/>
      <c r="Q445" s="208"/>
      <c r="R445" s="208"/>
      <c r="S445" s="208"/>
      <c r="T445" s="209"/>
      <c r="AT445" s="210" t="s">
        <v>136</v>
      </c>
      <c r="AU445" s="210" t="s">
        <v>83</v>
      </c>
      <c r="AV445" s="14" t="s">
        <v>134</v>
      </c>
      <c r="AW445" s="14" t="s">
        <v>35</v>
      </c>
      <c r="AX445" s="14" t="s">
        <v>81</v>
      </c>
      <c r="AY445" s="210" t="s">
        <v>127</v>
      </c>
    </row>
    <row r="446" spans="1:65" s="2" customFormat="1" ht="24.2" customHeight="1">
      <c r="A446" s="36"/>
      <c r="B446" s="37"/>
      <c r="C446" s="175" t="s">
        <v>710</v>
      </c>
      <c r="D446" s="175" t="s">
        <v>130</v>
      </c>
      <c r="E446" s="176" t="s">
        <v>711</v>
      </c>
      <c r="F446" s="177" t="s">
        <v>712</v>
      </c>
      <c r="G446" s="178" t="s">
        <v>261</v>
      </c>
      <c r="H446" s="179">
        <v>366.37700000000001</v>
      </c>
      <c r="I446" s="180"/>
      <c r="J446" s="181">
        <f>ROUND(I446*H446,2)</f>
        <v>0</v>
      </c>
      <c r="K446" s="177" t="s">
        <v>174</v>
      </c>
      <c r="L446" s="41"/>
      <c r="M446" s="182" t="s">
        <v>19</v>
      </c>
      <c r="N446" s="183" t="s">
        <v>44</v>
      </c>
      <c r="O446" s="66"/>
      <c r="P446" s="184">
        <f>O446*H446</f>
        <v>0</v>
      </c>
      <c r="Q446" s="184">
        <v>0</v>
      </c>
      <c r="R446" s="184">
        <f>Q446*H446</f>
        <v>0</v>
      </c>
      <c r="S446" s="184">
        <v>0</v>
      </c>
      <c r="T446" s="185">
        <f>S446*H446</f>
        <v>0</v>
      </c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R446" s="186" t="s">
        <v>134</v>
      </c>
      <c r="AT446" s="186" t="s">
        <v>130</v>
      </c>
      <c r="AU446" s="186" t="s">
        <v>83</v>
      </c>
      <c r="AY446" s="19" t="s">
        <v>127</v>
      </c>
      <c r="BE446" s="187">
        <f>IF(N446="základní",J446,0)</f>
        <v>0</v>
      </c>
      <c r="BF446" s="187">
        <f>IF(N446="snížená",J446,0)</f>
        <v>0</v>
      </c>
      <c r="BG446" s="187">
        <f>IF(N446="zákl. přenesená",J446,0)</f>
        <v>0</v>
      </c>
      <c r="BH446" s="187">
        <f>IF(N446="sníž. přenesená",J446,0)</f>
        <v>0</v>
      </c>
      <c r="BI446" s="187">
        <f>IF(N446="nulová",J446,0)</f>
        <v>0</v>
      </c>
      <c r="BJ446" s="19" t="s">
        <v>81</v>
      </c>
      <c r="BK446" s="187">
        <f>ROUND(I446*H446,2)</f>
        <v>0</v>
      </c>
      <c r="BL446" s="19" t="s">
        <v>134</v>
      </c>
      <c r="BM446" s="186" t="s">
        <v>713</v>
      </c>
    </row>
    <row r="447" spans="1:65" s="13" customFormat="1">
      <c r="B447" s="188"/>
      <c r="C447" s="189"/>
      <c r="D447" s="190" t="s">
        <v>136</v>
      </c>
      <c r="E447" s="191" t="s">
        <v>19</v>
      </c>
      <c r="F447" s="192" t="s">
        <v>714</v>
      </c>
      <c r="G447" s="189"/>
      <c r="H447" s="193">
        <v>163.54499999999999</v>
      </c>
      <c r="I447" s="194"/>
      <c r="J447" s="189"/>
      <c r="K447" s="189"/>
      <c r="L447" s="195"/>
      <c r="M447" s="196"/>
      <c r="N447" s="197"/>
      <c r="O447" s="197"/>
      <c r="P447" s="197"/>
      <c r="Q447" s="197"/>
      <c r="R447" s="197"/>
      <c r="S447" s="197"/>
      <c r="T447" s="198"/>
      <c r="AT447" s="199" t="s">
        <v>136</v>
      </c>
      <c r="AU447" s="199" t="s">
        <v>83</v>
      </c>
      <c r="AV447" s="13" t="s">
        <v>83</v>
      </c>
      <c r="AW447" s="13" t="s">
        <v>35</v>
      </c>
      <c r="AX447" s="13" t="s">
        <v>73</v>
      </c>
      <c r="AY447" s="199" t="s">
        <v>127</v>
      </c>
    </row>
    <row r="448" spans="1:65" s="13" customFormat="1">
      <c r="B448" s="188"/>
      <c r="C448" s="189"/>
      <c r="D448" s="190" t="s">
        <v>136</v>
      </c>
      <c r="E448" s="191" t="s">
        <v>19</v>
      </c>
      <c r="F448" s="192" t="s">
        <v>715</v>
      </c>
      <c r="G448" s="189"/>
      <c r="H448" s="193">
        <v>122.2</v>
      </c>
      <c r="I448" s="194"/>
      <c r="J448" s="189"/>
      <c r="K448" s="189"/>
      <c r="L448" s="195"/>
      <c r="M448" s="196"/>
      <c r="N448" s="197"/>
      <c r="O448" s="197"/>
      <c r="P448" s="197"/>
      <c r="Q448" s="197"/>
      <c r="R448" s="197"/>
      <c r="S448" s="197"/>
      <c r="T448" s="198"/>
      <c r="AT448" s="199" t="s">
        <v>136</v>
      </c>
      <c r="AU448" s="199" t="s">
        <v>83</v>
      </c>
      <c r="AV448" s="13" t="s">
        <v>83</v>
      </c>
      <c r="AW448" s="13" t="s">
        <v>35</v>
      </c>
      <c r="AX448" s="13" t="s">
        <v>73</v>
      </c>
      <c r="AY448" s="199" t="s">
        <v>127</v>
      </c>
    </row>
    <row r="449" spans="1:65" s="13" customFormat="1">
      <c r="B449" s="188"/>
      <c r="C449" s="189"/>
      <c r="D449" s="190" t="s">
        <v>136</v>
      </c>
      <c r="E449" s="191" t="s">
        <v>19</v>
      </c>
      <c r="F449" s="192" t="s">
        <v>716</v>
      </c>
      <c r="G449" s="189"/>
      <c r="H449" s="193">
        <v>77.584999999999994</v>
      </c>
      <c r="I449" s="194"/>
      <c r="J449" s="189"/>
      <c r="K449" s="189"/>
      <c r="L449" s="195"/>
      <c r="M449" s="196"/>
      <c r="N449" s="197"/>
      <c r="O449" s="197"/>
      <c r="P449" s="197"/>
      <c r="Q449" s="197"/>
      <c r="R449" s="197"/>
      <c r="S449" s="197"/>
      <c r="T449" s="198"/>
      <c r="AT449" s="199" t="s">
        <v>136</v>
      </c>
      <c r="AU449" s="199" t="s">
        <v>83</v>
      </c>
      <c r="AV449" s="13" t="s">
        <v>83</v>
      </c>
      <c r="AW449" s="13" t="s">
        <v>35</v>
      </c>
      <c r="AX449" s="13" t="s">
        <v>73</v>
      </c>
      <c r="AY449" s="199" t="s">
        <v>127</v>
      </c>
    </row>
    <row r="450" spans="1:65" s="13" customFormat="1">
      <c r="B450" s="188"/>
      <c r="C450" s="189"/>
      <c r="D450" s="190" t="s">
        <v>136</v>
      </c>
      <c r="E450" s="191" t="s">
        <v>19</v>
      </c>
      <c r="F450" s="192" t="s">
        <v>717</v>
      </c>
      <c r="G450" s="189"/>
      <c r="H450" s="193">
        <v>3.0470000000000002</v>
      </c>
      <c r="I450" s="194"/>
      <c r="J450" s="189"/>
      <c r="K450" s="189"/>
      <c r="L450" s="195"/>
      <c r="M450" s="196"/>
      <c r="N450" s="197"/>
      <c r="O450" s="197"/>
      <c r="P450" s="197"/>
      <c r="Q450" s="197"/>
      <c r="R450" s="197"/>
      <c r="S450" s="197"/>
      <c r="T450" s="198"/>
      <c r="AT450" s="199" t="s">
        <v>136</v>
      </c>
      <c r="AU450" s="199" t="s">
        <v>83</v>
      </c>
      <c r="AV450" s="13" t="s">
        <v>83</v>
      </c>
      <c r="AW450" s="13" t="s">
        <v>35</v>
      </c>
      <c r="AX450" s="13" t="s">
        <v>73</v>
      </c>
      <c r="AY450" s="199" t="s">
        <v>127</v>
      </c>
    </row>
    <row r="451" spans="1:65" s="14" customFormat="1">
      <c r="B451" s="200"/>
      <c r="C451" s="201"/>
      <c r="D451" s="190" t="s">
        <v>136</v>
      </c>
      <c r="E451" s="202" t="s">
        <v>19</v>
      </c>
      <c r="F451" s="203" t="s">
        <v>138</v>
      </c>
      <c r="G451" s="201"/>
      <c r="H451" s="204">
        <v>366.37700000000001</v>
      </c>
      <c r="I451" s="205"/>
      <c r="J451" s="201"/>
      <c r="K451" s="201"/>
      <c r="L451" s="206"/>
      <c r="M451" s="207"/>
      <c r="N451" s="208"/>
      <c r="O451" s="208"/>
      <c r="P451" s="208"/>
      <c r="Q451" s="208"/>
      <c r="R451" s="208"/>
      <c r="S451" s="208"/>
      <c r="T451" s="209"/>
      <c r="AT451" s="210" t="s">
        <v>136</v>
      </c>
      <c r="AU451" s="210" t="s">
        <v>83</v>
      </c>
      <c r="AV451" s="14" t="s">
        <v>134</v>
      </c>
      <c r="AW451" s="14" t="s">
        <v>35</v>
      </c>
      <c r="AX451" s="14" t="s">
        <v>81</v>
      </c>
      <c r="AY451" s="210" t="s">
        <v>127</v>
      </c>
    </row>
    <row r="452" spans="1:65" s="2" customFormat="1" ht="24.2" customHeight="1">
      <c r="A452" s="36"/>
      <c r="B452" s="37"/>
      <c r="C452" s="175" t="s">
        <v>718</v>
      </c>
      <c r="D452" s="175" t="s">
        <v>130</v>
      </c>
      <c r="E452" s="176" t="s">
        <v>719</v>
      </c>
      <c r="F452" s="177" t="s">
        <v>707</v>
      </c>
      <c r="G452" s="178" t="s">
        <v>261</v>
      </c>
      <c r="H452" s="179">
        <v>8793.0480000000007</v>
      </c>
      <c r="I452" s="180"/>
      <c r="J452" s="181">
        <f>ROUND(I452*H452,2)</f>
        <v>0</v>
      </c>
      <c r="K452" s="177" t="s">
        <v>174</v>
      </c>
      <c r="L452" s="41"/>
      <c r="M452" s="182" t="s">
        <v>19</v>
      </c>
      <c r="N452" s="183" t="s">
        <v>44</v>
      </c>
      <c r="O452" s="66"/>
      <c r="P452" s="184">
        <f>O452*H452</f>
        <v>0</v>
      </c>
      <c r="Q452" s="184">
        <v>0</v>
      </c>
      <c r="R452" s="184">
        <f>Q452*H452</f>
        <v>0</v>
      </c>
      <c r="S452" s="184">
        <v>0</v>
      </c>
      <c r="T452" s="185">
        <f>S452*H452</f>
        <v>0</v>
      </c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R452" s="186" t="s">
        <v>134</v>
      </c>
      <c r="AT452" s="186" t="s">
        <v>130</v>
      </c>
      <c r="AU452" s="186" t="s">
        <v>83</v>
      </c>
      <c r="AY452" s="19" t="s">
        <v>127</v>
      </c>
      <c r="BE452" s="187">
        <f>IF(N452="základní",J452,0)</f>
        <v>0</v>
      </c>
      <c r="BF452" s="187">
        <f>IF(N452="snížená",J452,0)</f>
        <v>0</v>
      </c>
      <c r="BG452" s="187">
        <f>IF(N452="zákl. přenesená",J452,0)</f>
        <v>0</v>
      </c>
      <c r="BH452" s="187">
        <f>IF(N452="sníž. přenesená",J452,0)</f>
        <v>0</v>
      </c>
      <c r="BI452" s="187">
        <f>IF(N452="nulová",J452,0)</f>
        <v>0</v>
      </c>
      <c r="BJ452" s="19" t="s">
        <v>81</v>
      </c>
      <c r="BK452" s="187">
        <f>ROUND(I452*H452,2)</f>
        <v>0</v>
      </c>
      <c r="BL452" s="19" t="s">
        <v>134</v>
      </c>
      <c r="BM452" s="186" t="s">
        <v>720</v>
      </c>
    </row>
    <row r="453" spans="1:65" s="13" customFormat="1">
      <c r="B453" s="188"/>
      <c r="C453" s="189"/>
      <c r="D453" s="190" t="s">
        <v>136</v>
      </c>
      <c r="E453" s="191" t="s">
        <v>19</v>
      </c>
      <c r="F453" s="192" t="s">
        <v>721</v>
      </c>
      <c r="G453" s="189"/>
      <c r="H453" s="193">
        <v>8793.0480000000007</v>
      </c>
      <c r="I453" s="194"/>
      <c r="J453" s="189"/>
      <c r="K453" s="189"/>
      <c r="L453" s="195"/>
      <c r="M453" s="196"/>
      <c r="N453" s="197"/>
      <c r="O453" s="197"/>
      <c r="P453" s="197"/>
      <c r="Q453" s="197"/>
      <c r="R453" s="197"/>
      <c r="S453" s="197"/>
      <c r="T453" s="198"/>
      <c r="AT453" s="199" t="s">
        <v>136</v>
      </c>
      <c r="AU453" s="199" t="s">
        <v>83</v>
      </c>
      <c r="AV453" s="13" t="s">
        <v>83</v>
      </c>
      <c r="AW453" s="13" t="s">
        <v>35</v>
      </c>
      <c r="AX453" s="13" t="s">
        <v>73</v>
      </c>
      <c r="AY453" s="199" t="s">
        <v>127</v>
      </c>
    </row>
    <row r="454" spans="1:65" s="14" customFormat="1">
      <c r="B454" s="200"/>
      <c r="C454" s="201"/>
      <c r="D454" s="190" t="s">
        <v>136</v>
      </c>
      <c r="E454" s="202" t="s">
        <v>19</v>
      </c>
      <c r="F454" s="203" t="s">
        <v>138</v>
      </c>
      <c r="G454" s="201"/>
      <c r="H454" s="204">
        <v>8793.0480000000007</v>
      </c>
      <c r="I454" s="205"/>
      <c r="J454" s="201"/>
      <c r="K454" s="201"/>
      <c r="L454" s="206"/>
      <c r="M454" s="207"/>
      <c r="N454" s="208"/>
      <c r="O454" s="208"/>
      <c r="P454" s="208"/>
      <c r="Q454" s="208"/>
      <c r="R454" s="208"/>
      <c r="S454" s="208"/>
      <c r="T454" s="209"/>
      <c r="AT454" s="210" t="s">
        <v>136</v>
      </c>
      <c r="AU454" s="210" t="s">
        <v>83</v>
      </c>
      <c r="AV454" s="14" t="s">
        <v>134</v>
      </c>
      <c r="AW454" s="14" t="s">
        <v>35</v>
      </c>
      <c r="AX454" s="14" t="s">
        <v>81</v>
      </c>
      <c r="AY454" s="210" t="s">
        <v>127</v>
      </c>
    </row>
    <row r="455" spans="1:65" s="2" customFormat="1" ht="24.2" customHeight="1">
      <c r="A455" s="36"/>
      <c r="B455" s="37"/>
      <c r="C455" s="175" t="s">
        <v>722</v>
      </c>
      <c r="D455" s="175" t="s">
        <v>130</v>
      </c>
      <c r="E455" s="176" t="s">
        <v>723</v>
      </c>
      <c r="F455" s="177" t="s">
        <v>724</v>
      </c>
      <c r="G455" s="178" t="s">
        <v>261</v>
      </c>
      <c r="H455" s="179">
        <v>118.816</v>
      </c>
      <c r="I455" s="180"/>
      <c r="J455" s="181">
        <f>ROUND(I455*H455,2)</f>
        <v>0</v>
      </c>
      <c r="K455" s="177" t="s">
        <v>174</v>
      </c>
      <c r="L455" s="41"/>
      <c r="M455" s="182" t="s">
        <v>19</v>
      </c>
      <c r="N455" s="183" t="s">
        <v>44</v>
      </c>
      <c r="O455" s="66"/>
      <c r="P455" s="184">
        <f>O455*H455</f>
        <v>0</v>
      </c>
      <c r="Q455" s="184">
        <v>0</v>
      </c>
      <c r="R455" s="184">
        <f>Q455*H455</f>
        <v>0</v>
      </c>
      <c r="S455" s="184">
        <v>0</v>
      </c>
      <c r="T455" s="185">
        <f>S455*H455</f>
        <v>0</v>
      </c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R455" s="186" t="s">
        <v>134</v>
      </c>
      <c r="AT455" s="186" t="s">
        <v>130</v>
      </c>
      <c r="AU455" s="186" t="s">
        <v>83</v>
      </c>
      <c r="AY455" s="19" t="s">
        <v>127</v>
      </c>
      <c r="BE455" s="187">
        <f>IF(N455="základní",J455,0)</f>
        <v>0</v>
      </c>
      <c r="BF455" s="187">
        <f>IF(N455="snížená",J455,0)</f>
        <v>0</v>
      </c>
      <c r="BG455" s="187">
        <f>IF(N455="zákl. přenesená",J455,0)</f>
        <v>0</v>
      </c>
      <c r="BH455" s="187">
        <f>IF(N455="sníž. přenesená",J455,0)</f>
        <v>0</v>
      </c>
      <c r="BI455" s="187">
        <f>IF(N455="nulová",J455,0)</f>
        <v>0</v>
      </c>
      <c r="BJ455" s="19" t="s">
        <v>81</v>
      </c>
      <c r="BK455" s="187">
        <f>ROUND(I455*H455,2)</f>
        <v>0</v>
      </c>
      <c r="BL455" s="19" t="s">
        <v>134</v>
      </c>
      <c r="BM455" s="186" t="s">
        <v>725</v>
      </c>
    </row>
    <row r="456" spans="1:65" s="13" customFormat="1">
      <c r="B456" s="188"/>
      <c r="C456" s="189"/>
      <c r="D456" s="190" t="s">
        <v>136</v>
      </c>
      <c r="E456" s="191" t="s">
        <v>19</v>
      </c>
      <c r="F456" s="192" t="s">
        <v>726</v>
      </c>
      <c r="G456" s="189"/>
      <c r="H456" s="193">
        <v>118.816</v>
      </c>
      <c r="I456" s="194"/>
      <c r="J456" s="189"/>
      <c r="K456" s="189"/>
      <c r="L456" s="195"/>
      <c r="M456" s="196"/>
      <c r="N456" s="197"/>
      <c r="O456" s="197"/>
      <c r="P456" s="197"/>
      <c r="Q456" s="197"/>
      <c r="R456" s="197"/>
      <c r="S456" s="197"/>
      <c r="T456" s="198"/>
      <c r="AT456" s="199" t="s">
        <v>136</v>
      </c>
      <c r="AU456" s="199" t="s">
        <v>83</v>
      </c>
      <c r="AV456" s="13" t="s">
        <v>83</v>
      </c>
      <c r="AW456" s="13" t="s">
        <v>35</v>
      </c>
      <c r="AX456" s="13" t="s">
        <v>73</v>
      </c>
      <c r="AY456" s="199" t="s">
        <v>127</v>
      </c>
    </row>
    <row r="457" spans="1:65" s="14" customFormat="1">
      <c r="B457" s="200"/>
      <c r="C457" s="201"/>
      <c r="D457" s="190" t="s">
        <v>136</v>
      </c>
      <c r="E457" s="202" t="s">
        <v>19</v>
      </c>
      <c r="F457" s="203" t="s">
        <v>138</v>
      </c>
      <c r="G457" s="201"/>
      <c r="H457" s="204">
        <v>118.816</v>
      </c>
      <c r="I457" s="205"/>
      <c r="J457" s="201"/>
      <c r="K457" s="201"/>
      <c r="L457" s="206"/>
      <c r="M457" s="207"/>
      <c r="N457" s="208"/>
      <c r="O457" s="208"/>
      <c r="P457" s="208"/>
      <c r="Q457" s="208"/>
      <c r="R457" s="208"/>
      <c r="S457" s="208"/>
      <c r="T457" s="209"/>
      <c r="AT457" s="210" t="s">
        <v>136</v>
      </c>
      <c r="AU457" s="210" t="s">
        <v>83</v>
      </c>
      <c r="AV457" s="14" t="s">
        <v>134</v>
      </c>
      <c r="AW457" s="14" t="s">
        <v>35</v>
      </c>
      <c r="AX457" s="14" t="s">
        <v>81</v>
      </c>
      <c r="AY457" s="210" t="s">
        <v>127</v>
      </c>
    </row>
    <row r="458" spans="1:65" s="2" customFormat="1" ht="24.2" customHeight="1">
      <c r="A458" s="36"/>
      <c r="B458" s="37"/>
      <c r="C458" s="175" t="s">
        <v>727</v>
      </c>
      <c r="D458" s="175" t="s">
        <v>130</v>
      </c>
      <c r="E458" s="176" t="s">
        <v>728</v>
      </c>
      <c r="F458" s="177" t="s">
        <v>729</v>
      </c>
      <c r="G458" s="178" t="s">
        <v>261</v>
      </c>
      <c r="H458" s="179">
        <v>2851.5839999999998</v>
      </c>
      <c r="I458" s="180"/>
      <c r="J458" s="181">
        <f>ROUND(I458*H458,2)</f>
        <v>0</v>
      </c>
      <c r="K458" s="177" t="s">
        <v>174</v>
      </c>
      <c r="L458" s="41"/>
      <c r="M458" s="182" t="s">
        <v>19</v>
      </c>
      <c r="N458" s="183" t="s">
        <v>44</v>
      </c>
      <c r="O458" s="66"/>
      <c r="P458" s="184">
        <f>O458*H458</f>
        <v>0</v>
      </c>
      <c r="Q458" s="184">
        <v>0</v>
      </c>
      <c r="R458" s="184">
        <f>Q458*H458</f>
        <v>0</v>
      </c>
      <c r="S458" s="184">
        <v>0</v>
      </c>
      <c r="T458" s="185">
        <f>S458*H458</f>
        <v>0</v>
      </c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R458" s="186" t="s">
        <v>134</v>
      </c>
      <c r="AT458" s="186" t="s">
        <v>130</v>
      </c>
      <c r="AU458" s="186" t="s">
        <v>83</v>
      </c>
      <c r="AY458" s="19" t="s">
        <v>127</v>
      </c>
      <c r="BE458" s="187">
        <f>IF(N458="základní",J458,0)</f>
        <v>0</v>
      </c>
      <c r="BF458" s="187">
        <f>IF(N458="snížená",J458,0)</f>
        <v>0</v>
      </c>
      <c r="BG458" s="187">
        <f>IF(N458="zákl. přenesená",J458,0)</f>
        <v>0</v>
      </c>
      <c r="BH458" s="187">
        <f>IF(N458="sníž. přenesená",J458,0)</f>
        <v>0</v>
      </c>
      <c r="BI458" s="187">
        <f>IF(N458="nulová",J458,0)</f>
        <v>0</v>
      </c>
      <c r="BJ458" s="19" t="s">
        <v>81</v>
      </c>
      <c r="BK458" s="187">
        <f>ROUND(I458*H458,2)</f>
        <v>0</v>
      </c>
      <c r="BL458" s="19" t="s">
        <v>134</v>
      </c>
      <c r="BM458" s="186" t="s">
        <v>730</v>
      </c>
    </row>
    <row r="459" spans="1:65" s="13" customFormat="1">
      <c r="B459" s="188"/>
      <c r="C459" s="189"/>
      <c r="D459" s="190" t="s">
        <v>136</v>
      </c>
      <c r="E459" s="191" t="s">
        <v>19</v>
      </c>
      <c r="F459" s="192" t="s">
        <v>731</v>
      </c>
      <c r="G459" s="189"/>
      <c r="H459" s="193">
        <v>2851.5839999999998</v>
      </c>
      <c r="I459" s="194"/>
      <c r="J459" s="189"/>
      <c r="K459" s="189"/>
      <c r="L459" s="195"/>
      <c r="M459" s="196"/>
      <c r="N459" s="197"/>
      <c r="O459" s="197"/>
      <c r="P459" s="197"/>
      <c r="Q459" s="197"/>
      <c r="R459" s="197"/>
      <c r="S459" s="197"/>
      <c r="T459" s="198"/>
      <c r="AT459" s="199" t="s">
        <v>136</v>
      </c>
      <c r="AU459" s="199" t="s">
        <v>83</v>
      </c>
      <c r="AV459" s="13" t="s">
        <v>83</v>
      </c>
      <c r="AW459" s="13" t="s">
        <v>35</v>
      </c>
      <c r="AX459" s="13" t="s">
        <v>73</v>
      </c>
      <c r="AY459" s="199" t="s">
        <v>127</v>
      </c>
    </row>
    <row r="460" spans="1:65" s="14" customFormat="1">
      <c r="B460" s="200"/>
      <c r="C460" s="201"/>
      <c r="D460" s="190" t="s">
        <v>136</v>
      </c>
      <c r="E460" s="202" t="s">
        <v>19</v>
      </c>
      <c r="F460" s="203" t="s">
        <v>138</v>
      </c>
      <c r="G460" s="201"/>
      <c r="H460" s="204">
        <v>2851.5839999999998</v>
      </c>
      <c r="I460" s="205"/>
      <c r="J460" s="201"/>
      <c r="K460" s="201"/>
      <c r="L460" s="206"/>
      <c r="M460" s="207"/>
      <c r="N460" s="208"/>
      <c r="O460" s="208"/>
      <c r="P460" s="208"/>
      <c r="Q460" s="208"/>
      <c r="R460" s="208"/>
      <c r="S460" s="208"/>
      <c r="T460" s="209"/>
      <c r="AT460" s="210" t="s">
        <v>136</v>
      </c>
      <c r="AU460" s="210" t="s">
        <v>83</v>
      </c>
      <c r="AV460" s="14" t="s">
        <v>134</v>
      </c>
      <c r="AW460" s="14" t="s">
        <v>35</v>
      </c>
      <c r="AX460" s="14" t="s">
        <v>81</v>
      </c>
      <c r="AY460" s="210" t="s">
        <v>127</v>
      </c>
    </row>
    <row r="461" spans="1:65" s="2" customFormat="1" ht="14.45" customHeight="1">
      <c r="A461" s="36"/>
      <c r="B461" s="37"/>
      <c r="C461" s="175" t="s">
        <v>732</v>
      </c>
      <c r="D461" s="175" t="s">
        <v>130</v>
      </c>
      <c r="E461" s="176" t="s">
        <v>733</v>
      </c>
      <c r="F461" s="177" t="s">
        <v>734</v>
      </c>
      <c r="G461" s="178" t="s">
        <v>261</v>
      </c>
      <c r="H461" s="179">
        <v>655.13</v>
      </c>
      <c r="I461" s="180"/>
      <c r="J461" s="181">
        <f>ROUND(I461*H461,2)</f>
        <v>0</v>
      </c>
      <c r="K461" s="177" t="s">
        <v>174</v>
      </c>
      <c r="L461" s="41"/>
      <c r="M461" s="182" t="s">
        <v>19</v>
      </c>
      <c r="N461" s="183" t="s">
        <v>44</v>
      </c>
      <c r="O461" s="66"/>
      <c r="P461" s="184">
        <f>O461*H461</f>
        <v>0</v>
      </c>
      <c r="Q461" s="184">
        <v>0</v>
      </c>
      <c r="R461" s="184">
        <f>Q461*H461</f>
        <v>0</v>
      </c>
      <c r="S461" s="184">
        <v>0</v>
      </c>
      <c r="T461" s="185">
        <f>S461*H461</f>
        <v>0</v>
      </c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R461" s="186" t="s">
        <v>134</v>
      </c>
      <c r="AT461" s="186" t="s">
        <v>130</v>
      </c>
      <c r="AU461" s="186" t="s">
        <v>83</v>
      </c>
      <c r="AY461" s="19" t="s">
        <v>127</v>
      </c>
      <c r="BE461" s="187">
        <f>IF(N461="základní",J461,0)</f>
        <v>0</v>
      </c>
      <c r="BF461" s="187">
        <f>IF(N461="snížená",J461,0)</f>
        <v>0</v>
      </c>
      <c r="BG461" s="187">
        <f>IF(N461="zákl. přenesená",J461,0)</f>
        <v>0</v>
      </c>
      <c r="BH461" s="187">
        <f>IF(N461="sníž. přenesená",J461,0)</f>
        <v>0</v>
      </c>
      <c r="BI461" s="187">
        <f>IF(N461="nulová",J461,0)</f>
        <v>0</v>
      </c>
      <c r="BJ461" s="19" t="s">
        <v>81</v>
      </c>
      <c r="BK461" s="187">
        <f>ROUND(I461*H461,2)</f>
        <v>0</v>
      </c>
      <c r="BL461" s="19" t="s">
        <v>134</v>
      </c>
      <c r="BM461" s="186" t="s">
        <v>735</v>
      </c>
    </row>
    <row r="462" spans="1:65" s="13" customFormat="1">
      <c r="B462" s="188"/>
      <c r="C462" s="189"/>
      <c r="D462" s="190" t="s">
        <v>136</v>
      </c>
      <c r="E462" s="191" t="s">
        <v>19</v>
      </c>
      <c r="F462" s="192" t="s">
        <v>704</v>
      </c>
      <c r="G462" s="189"/>
      <c r="H462" s="193">
        <v>655.13</v>
      </c>
      <c r="I462" s="194"/>
      <c r="J462" s="189"/>
      <c r="K462" s="189"/>
      <c r="L462" s="195"/>
      <c r="M462" s="196"/>
      <c r="N462" s="197"/>
      <c r="O462" s="197"/>
      <c r="P462" s="197"/>
      <c r="Q462" s="197"/>
      <c r="R462" s="197"/>
      <c r="S462" s="197"/>
      <c r="T462" s="198"/>
      <c r="AT462" s="199" t="s">
        <v>136</v>
      </c>
      <c r="AU462" s="199" t="s">
        <v>83</v>
      </c>
      <c r="AV462" s="13" t="s">
        <v>83</v>
      </c>
      <c r="AW462" s="13" t="s">
        <v>35</v>
      </c>
      <c r="AX462" s="13" t="s">
        <v>73</v>
      </c>
      <c r="AY462" s="199" t="s">
        <v>127</v>
      </c>
    </row>
    <row r="463" spans="1:65" s="14" customFormat="1">
      <c r="B463" s="200"/>
      <c r="C463" s="201"/>
      <c r="D463" s="190" t="s">
        <v>136</v>
      </c>
      <c r="E463" s="202" t="s">
        <v>19</v>
      </c>
      <c r="F463" s="203" t="s">
        <v>138</v>
      </c>
      <c r="G463" s="201"/>
      <c r="H463" s="204">
        <v>655.13</v>
      </c>
      <c r="I463" s="205"/>
      <c r="J463" s="201"/>
      <c r="K463" s="201"/>
      <c r="L463" s="206"/>
      <c r="M463" s="207"/>
      <c r="N463" s="208"/>
      <c r="O463" s="208"/>
      <c r="P463" s="208"/>
      <c r="Q463" s="208"/>
      <c r="R463" s="208"/>
      <c r="S463" s="208"/>
      <c r="T463" s="209"/>
      <c r="AT463" s="210" t="s">
        <v>136</v>
      </c>
      <c r="AU463" s="210" t="s">
        <v>83</v>
      </c>
      <c r="AV463" s="14" t="s">
        <v>134</v>
      </c>
      <c r="AW463" s="14" t="s">
        <v>35</v>
      </c>
      <c r="AX463" s="14" t="s">
        <v>81</v>
      </c>
      <c r="AY463" s="210" t="s">
        <v>127</v>
      </c>
    </row>
    <row r="464" spans="1:65" s="2" customFormat="1" ht="14.45" customHeight="1">
      <c r="A464" s="36"/>
      <c r="B464" s="37"/>
      <c r="C464" s="175" t="s">
        <v>736</v>
      </c>
      <c r="D464" s="175" t="s">
        <v>130</v>
      </c>
      <c r="E464" s="176" t="s">
        <v>737</v>
      </c>
      <c r="F464" s="177" t="s">
        <v>738</v>
      </c>
      <c r="G464" s="178" t="s">
        <v>261</v>
      </c>
      <c r="H464" s="179">
        <v>485.19299999999998</v>
      </c>
      <c r="I464" s="180"/>
      <c r="J464" s="181">
        <f>ROUND(I464*H464,2)</f>
        <v>0</v>
      </c>
      <c r="K464" s="177" t="s">
        <v>174</v>
      </c>
      <c r="L464" s="41"/>
      <c r="M464" s="182" t="s">
        <v>19</v>
      </c>
      <c r="N464" s="183" t="s">
        <v>44</v>
      </c>
      <c r="O464" s="66"/>
      <c r="P464" s="184">
        <f>O464*H464</f>
        <v>0</v>
      </c>
      <c r="Q464" s="184">
        <v>0</v>
      </c>
      <c r="R464" s="184">
        <f>Q464*H464</f>
        <v>0</v>
      </c>
      <c r="S464" s="184">
        <v>0</v>
      </c>
      <c r="T464" s="185">
        <f>S464*H464</f>
        <v>0</v>
      </c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R464" s="186" t="s">
        <v>134</v>
      </c>
      <c r="AT464" s="186" t="s">
        <v>130</v>
      </c>
      <c r="AU464" s="186" t="s">
        <v>83</v>
      </c>
      <c r="AY464" s="19" t="s">
        <v>127</v>
      </c>
      <c r="BE464" s="187">
        <f>IF(N464="základní",J464,0)</f>
        <v>0</v>
      </c>
      <c r="BF464" s="187">
        <f>IF(N464="snížená",J464,0)</f>
        <v>0</v>
      </c>
      <c r="BG464" s="187">
        <f>IF(N464="zákl. přenesená",J464,0)</f>
        <v>0</v>
      </c>
      <c r="BH464" s="187">
        <f>IF(N464="sníž. přenesená",J464,0)</f>
        <v>0</v>
      </c>
      <c r="BI464" s="187">
        <f>IF(N464="nulová",J464,0)</f>
        <v>0</v>
      </c>
      <c r="BJ464" s="19" t="s">
        <v>81</v>
      </c>
      <c r="BK464" s="187">
        <f>ROUND(I464*H464,2)</f>
        <v>0</v>
      </c>
      <c r="BL464" s="19" t="s">
        <v>134</v>
      </c>
      <c r="BM464" s="186" t="s">
        <v>739</v>
      </c>
    </row>
    <row r="465" spans="1:65" s="13" customFormat="1">
      <c r="B465" s="188"/>
      <c r="C465" s="189"/>
      <c r="D465" s="190" t="s">
        <v>136</v>
      </c>
      <c r="E465" s="191" t="s">
        <v>19</v>
      </c>
      <c r="F465" s="192" t="s">
        <v>726</v>
      </c>
      <c r="G465" s="189"/>
      <c r="H465" s="193">
        <v>118.816</v>
      </c>
      <c r="I465" s="194"/>
      <c r="J465" s="189"/>
      <c r="K465" s="189"/>
      <c r="L465" s="195"/>
      <c r="M465" s="196"/>
      <c r="N465" s="197"/>
      <c r="O465" s="197"/>
      <c r="P465" s="197"/>
      <c r="Q465" s="197"/>
      <c r="R465" s="197"/>
      <c r="S465" s="197"/>
      <c r="T465" s="198"/>
      <c r="AT465" s="199" t="s">
        <v>136</v>
      </c>
      <c r="AU465" s="199" t="s">
        <v>83</v>
      </c>
      <c r="AV465" s="13" t="s">
        <v>83</v>
      </c>
      <c r="AW465" s="13" t="s">
        <v>35</v>
      </c>
      <c r="AX465" s="13" t="s">
        <v>73</v>
      </c>
      <c r="AY465" s="199" t="s">
        <v>127</v>
      </c>
    </row>
    <row r="466" spans="1:65" s="13" customFormat="1">
      <c r="B466" s="188"/>
      <c r="C466" s="189"/>
      <c r="D466" s="190" t="s">
        <v>136</v>
      </c>
      <c r="E466" s="191" t="s">
        <v>19</v>
      </c>
      <c r="F466" s="192" t="s">
        <v>714</v>
      </c>
      <c r="G466" s="189"/>
      <c r="H466" s="193">
        <v>163.54499999999999</v>
      </c>
      <c r="I466" s="194"/>
      <c r="J466" s="189"/>
      <c r="K466" s="189"/>
      <c r="L466" s="195"/>
      <c r="M466" s="196"/>
      <c r="N466" s="197"/>
      <c r="O466" s="197"/>
      <c r="P466" s="197"/>
      <c r="Q466" s="197"/>
      <c r="R466" s="197"/>
      <c r="S466" s="197"/>
      <c r="T466" s="198"/>
      <c r="AT466" s="199" t="s">
        <v>136</v>
      </c>
      <c r="AU466" s="199" t="s">
        <v>83</v>
      </c>
      <c r="AV466" s="13" t="s">
        <v>83</v>
      </c>
      <c r="AW466" s="13" t="s">
        <v>35</v>
      </c>
      <c r="AX466" s="13" t="s">
        <v>73</v>
      </c>
      <c r="AY466" s="199" t="s">
        <v>127</v>
      </c>
    </row>
    <row r="467" spans="1:65" s="13" customFormat="1">
      <c r="B467" s="188"/>
      <c r="C467" s="189"/>
      <c r="D467" s="190" t="s">
        <v>136</v>
      </c>
      <c r="E467" s="191" t="s">
        <v>19</v>
      </c>
      <c r="F467" s="192" t="s">
        <v>715</v>
      </c>
      <c r="G467" s="189"/>
      <c r="H467" s="193">
        <v>122.2</v>
      </c>
      <c r="I467" s="194"/>
      <c r="J467" s="189"/>
      <c r="K467" s="189"/>
      <c r="L467" s="195"/>
      <c r="M467" s="196"/>
      <c r="N467" s="197"/>
      <c r="O467" s="197"/>
      <c r="P467" s="197"/>
      <c r="Q467" s="197"/>
      <c r="R467" s="197"/>
      <c r="S467" s="197"/>
      <c r="T467" s="198"/>
      <c r="AT467" s="199" t="s">
        <v>136</v>
      </c>
      <c r="AU467" s="199" t="s">
        <v>83</v>
      </c>
      <c r="AV467" s="13" t="s">
        <v>83</v>
      </c>
      <c r="AW467" s="13" t="s">
        <v>35</v>
      </c>
      <c r="AX467" s="13" t="s">
        <v>73</v>
      </c>
      <c r="AY467" s="199" t="s">
        <v>127</v>
      </c>
    </row>
    <row r="468" spans="1:65" s="13" customFormat="1">
      <c r="B468" s="188"/>
      <c r="C468" s="189"/>
      <c r="D468" s="190" t="s">
        <v>136</v>
      </c>
      <c r="E468" s="191" t="s">
        <v>19</v>
      </c>
      <c r="F468" s="192" t="s">
        <v>716</v>
      </c>
      <c r="G468" s="189"/>
      <c r="H468" s="193">
        <v>77.584999999999994</v>
      </c>
      <c r="I468" s="194"/>
      <c r="J468" s="189"/>
      <c r="K468" s="189"/>
      <c r="L468" s="195"/>
      <c r="M468" s="196"/>
      <c r="N468" s="197"/>
      <c r="O468" s="197"/>
      <c r="P468" s="197"/>
      <c r="Q468" s="197"/>
      <c r="R468" s="197"/>
      <c r="S468" s="197"/>
      <c r="T468" s="198"/>
      <c r="AT468" s="199" t="s">
        <v>136</v>
      </c>
      <c r="AU468" s="199" t="s">
        <v>83</v>
      </c>
      <c r="AV468" s="13" t="s">
        <v>83</v>
      </c>
      <c r="AW468" s="13" t="s">
        <v>35</v>
      </c>
      <c r="AX468" s="13" t="s">
        <v>73</v>
      </c>
      <c r="AY468" s="199" t="s">
        <v>127</v>
      </c>
    </row>
    <row r="469" spans="1:65" s="13" customFormat="1">
      <c r="B469" s="188"/>
      <c r="C469" s="189"/>
      <c r="D469" s="190" t="s">
        <v>136</v>
      </c>
      <c r="E469" s="191" t="s">
        <v>19</v>
      </c>
      <c r="F469" s="192" t="s">
        <v>717</v>
      </c>
      <c r="G469" s="189"/>
      <c r="H469" s="193">
        <v>3.0470000000000002</v>
      </c>
      <c r="I469" s="194"/>
      <c r="J469" s="189"/>
      <c r="K469" s="189"/>
      <c r="L469" s="195"/>
      <c r="M469" s="196"/>
      <c r="N469" s="197"/>
      <c r="O469" s="197"/>
      <c r="P469" s="197"/>
      <c r="Q469" s="197"/>
      <c r="R469" s="197"/>
      <c r="S469" s="197"/>
      <c r="T469" s="198"/>
      <c r="AT469" s="199" t="s">
        <v>136</v>
      </c>
      <c r="AU469" s="199" t="s">
        <v>83</v>
      </c>
      <c r="AV469" s="13" t="s">
        <v>83</v>
      </c>
      <c r="AW469" s="13" t="s">
        <v>35</v>
      </c>
      <c r="AX469" s="13" t="s">
        <v>73</v>
      </c>
      <c r="AY469" s="199" t="s">
        <v>127</v>
      </c>
    </row>
    <row r="470" spans="1:65" s="14" customFormat="1">
      <c r="B470" s="200"/>
      <c r="C470" s="201"/>
      <c r="D470" s="190" t="s">
        <v>136</v>
      </c>
      <c r="E470" s="202" t="s">
        <v>19</v>
      </c>
      <c r="F470" s="203" t="s">
        <v>138</v>
      </c>
      <c r="G470" s="201"/>
      <c r="H470" s="204">
        <v>485.19299999999998</v>
      </c>
      <c r="I470" s="205"/>
      <c r="J470" s="201"/>
      <c r="K470" s="201"/>
      <c r="L470" s="206"/>
      <c r="M470" s="207"/>
      <c r="N470" s="208"/>
      <c r="O470" s="208"/>
      <c r="P470" s="208"/>
      <c r="Q470" s="208"/>
      <c r="R470" s="208"/>
      <c r="S470" s="208"/>
      <c r="T470" s="209"/>
      <c r="AT470" s="210" t="s">
        <v>136</v>
      </c>
      <c r="AU470" s="210" t="s">
        <v>83</v>
      </c>
      <c r="AV470" s="14" t="s">
        <v>134</v>
      </c>
      <c r="AW470" s="14" t="s">
        <v>35</v>
      </c>
      <c r="AX470" s="14" t="s">
        <v>81</v>
      </c>
      <c r="AY470" s="210" t="s">
        <v>127</v>
      </c>
    </row>
    <row r="471" spans="1:65" s="2" customFormat="1" ht="24.2" customHeight="1">
      <c r="A471" s="36"/>
      <c r="B471" s="37"/>
      <c r="C471" s="175" t="s">
        <v>740</v>
      </c>
      <c r="D471" s="175" t="s">
        <v>130</v>
      </c>
      <c r="E471" s="176" t="s">
        <v>741</v>
      </c>
      <c r="F471" s="177" t="s">
        <v>742</v>
      </c>
      <c r="G471" s="178" t="s">
        <v>261</v>
      </c>
      <c r="H471" s="179">
        <v>363.33</v>
      </c>
      <c r="I471" s="180"/>
      <c r="J471" s="181">
        <f>ROUND(I471*H471,2)</f>
        <v>0</v>
      </c>
      <c r="K471" s="177" t="s">
        <v>174</v>
      </c>
      <c r="L471" s="41"/>
      <c r="M471" s="182" t="s">
        <v>19</v>
      </c>
      <c r="N471" s="183" t="s">
        <v>44</v>
      </c>
      <c r="O471" s="66"/>
      <c r="P471" s="184">
        <f>O471*H471</f>
        <v>0</v>
      </c>
      <c r="Q471" s="184">
        <v>0</v>
      </c>
      <c r="R471" s="184">
        <f>Q471*H471</f>
        <v>0</v>
      </c>
      <c r="S471" s="184">
        <v>0</v>
      </c>
      <c r="T471" s="185">
        <f>S471*H471</f>
        <v>0</v>
      </c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R471" s="186" t="s">
        <v>134</v>
      </c>
      <c r="AT471" s="186" t="s">
        <v>130</v>
      </c>
      <c r="AU471" s="186" t="s">
        <v>83</v>
      </c>
      <c r="AY471" s="19" t="s">
        <v>127</v>
      </c>
      <c r="BE471" s="187">
        <f>IF(N471="základní",J471,0)</f>
        <v>0</v>
      </c>
      <c r="BF471" s="187">
        <f>IF(N471="snížená",J471,0)</f>
        <v>0</v>
      </c>
      <c r="BG471" s="187">
        <f>IF(N471="zákl. přenesená",J471,0)</f>
        <v>0</v>
      </c>
      <c r="BH471" s="187">
        <f>IF(N471="sníž. přenesená",J471,0)</f>
        <v>0</v>
      </c>
      <c r="BI471" s="187">
        <f>IF(N471="nulová",J471,0)</f>
        <v>0</v>
      </c>
      <c r="BJ471" s="19" t="s">
        <v>81</v>
      </c>
      <c r="BK471" s="187">
        <f>ROUND(I471*H471,2)</f>
        <v>0</v>
      </c>
      <c r="BL471" s="19" t="s">
        <v>134</v>
      </c>
      <c r="BM471" s="186" t="s">
        <v>743</v>
      </c>
    </row>
    <row r="472" spans="1:65" s="13" customFormat="1">
      <c r="B472" s="188"/>
      <c r="C472" s="189"/>
      <c r="D472" s="190" t="s">
        <v>136</v>
      </c>
      <c r="E472" s="191" t="s">
        <v>19</v>
      </c>
      <c r="F472" s="192" t="s">
        <v>714</v>
      </c>
      <c r="G472" s="189"/>
      <c r="H472" s="193">
        <v>163.54499999999999</v>
      </c>
      <c r="I472" s="194"/>
      <c r="J472" s="189"/>
      <c r="K472" s="189"/>
      <c r="L472" s="195"/>
      <c r="M472" s="196"/>
      <c r="N472" s="197"/>
      <c r="O472" s="197"/>
      <c r="P472" s="197"/>
      <c r="Q472" s="197"/>
      <c r="R472" s="197"/>
      <c r="S472" s="197"/>
      <c r="T472" s="198"/>
      <c r="AT472" s="199" t="s">
        <v>136</v>
      </c>
      <c r="AU472" s="199" t="s">
        <v>83</v>
      </c>
      <c r="AV472" s="13" t="s">
        <v>83</v>
      </c>
      <c r="AW472" s="13" t="s">
        <v>35</v>
      </c>
      <c r="AX472" s="13" t="s">
        <v>73</v>
      </c>
      <c r="AY472" s="199" t="s">
        <v>127</v>
      </c>
    </row>
    <row r="473" spans="1:65" s="13" customFormat="1">
      <c r="B473" s="188"/>
      <c r="C473" s="189"/>
      <c r="D473" s="190" t="s">
        <v>136</v>
      </c>
      <c r="E473" s="191" t="s">
        <v>19</v>
      </c>
      <c r="F473" s="192" t="s">
        <v>715</v>
      </c>
      <c r="G473" s="189"/>
      <c r="H473" s="193">
        <v>122.2</v>
      </c>
      <c r="I473" s="194"/>
      <c r="J473" s="189"/>
      <c r="K473" s="189"/>
      <c r="L473" s="195"/>
      <c r="M473" s="196"/>
      <c r="N473" s="197"/>
      <c r="O473" s="197"/>
      <c r="P473" s="197"/>
      <c r="Q473" s="197"/>
      <c r="R473" s="197"/>
      <c r="S473" s="197"/>
      <c r="T473" s="198"/>
      <c r="AT473" s="199" t="s">
        <v>136</v>
      </c>
      <c r="AU473" s="199" t="s">
        <v>83</v>
      </c>
      <c r="AV473" s="13" t="s">
        <v>83</v>
      </c>
      <c r="AW473" s="13" t="s">
        <v>35</v>
      </c>
      <c r="AX473" s="13" t="s">
        <v>73</v>
      </c>
      <c r="AY473" s="199" t="s">
        <v>127</v>
      </c>
    </row>
    <row r="474" spans="1:65" s="13" customFormat="1">
      <c r="B474" s="188"/>
      <c r="C474" s="189"/>
      <c r="D474" s="190" t="s">
        <v>136</v>
      </c>
      <c r="E474" s="191" t="s">
        <v>19</v>
      </c>
      <c r="F474" s="192" t="s">
        <v>716</v>
      </c>
      <c r="G474" s="189"/>
      <c r="H474" s="193">
        <v>77.584999999999994</v>
      </c>
      <c r="I474" s="194"/>
      <c r="J474" s="189"/>
      <c r="K474" s="189"/>
      <c r="L474" s="195"/>
      <c r="M474" s="196"/>
      <c r="N474" s="197"/>
      <c r="O474" s="197"/>
      <c r="P474" s="197"/>
      <c r="Q474" s="197"/>
      <c r="R474" s="197"/>
      <c r="S474" s="197"/>
      <c r="T474" s="198"/>
      <c r="AT474" s="199" t="s">
        <v>136</v>
      </c>
      <c r="AU474" s="199" t="s">
        <v>83</v>
      </c>
      <c r="AV474" s="13" t="s">
        <v>83</v>
      </c>
      <c r="AW474" s="13" t="s">
        <v>35</v>
      </c>
      <c r="AX474" s="13" t="s">
        <v>73</v>
      </c>
      <c r="AY474" s="199" t="s">
        <v>127</v>
      </c>
    </row>
    <row r="475" spans="1:65" s="14" customFormat="1">
      <c r="B475" s="200"/>
      <c r="C475" s="201"/>
      <c r="D475" s="190" t="s">
        <v>136</v>
      </c>
      <c r="E475" s="202" t="s">
        <v>19</v>
      </c>
      <c r="F475" s="203" t="s">
        <v>138</v>
      </c>
      <c r="G475" s="201"/>
      <c r="H475" s="204">
        <v>363.33</v>
      </c>
      <c r="I475" s="205"/>
      <c r="J475" s="201"/>
      <c r="K475" s="201"/>
      <c r="L475" s="206"/>
      <c r="M475" s="207"/>
      <c r="N475" s="208"/>
      <c r="O475" s="208"/>
      <c r="P475" s="208"/>
      <c r="Q475" s="208"/>
      <c r="R475" s="208"/>
      <c r="S475" s="208"/>
      <c r="T475" s="209"/>
      <c r="AT475" s="210" t="s">
        <v>136</v>
      </c>
      <c r="AU475" s="210" t="s">
        <v>83</v>
      </c>
      <c r="AV475" s="14" t="s">
        <v>134</v>
      </c>
      <c r="AW475" s="14" t="s">
        <v>35</v>
      </c>
      <c r="AX475" s="14" t="s">
        <v>81</v>
      </c>
      <c r="AY475" s="210" t="s">
        <v>127</v>
      </c>
    </row>
    <row r="476" spans="1:65" s="2" customFormat="1" ht="24.2" customHeight="1">
      <c r="A476" s="36"/>
      <c r="B476" s="37"/>
      <c r="C476" s="175" t="s">
        <v>744</v>
      </c>
      <c r="D476" s="175" t="s">
        <v>130</v>
      </c>
      <c r="E476" s="176" t="s">
        <v>745</v>
      </c>
      <c r="F476" s="177" t="s">
        <v>266</v>
      </c>
      <c r="G476" s="178" t="s">
        <v>261</v>
      </c>
      <c r="H476" s="179">
        <v>655.13</v>
      </c>
      <c r="I476" s="180"/>
      <c r="J476" s="181">
        <f>ROUND(I476*H476,2)</f>
        <v>0</v>
      </c>
      <c r="K476" s="177" t="s">
        <v>174</v>
      </c>
      <c r="L476" s="41"/>
      <c r="M476" s="182" t="s">
        <v>19</v>
      </c>
      <c r="N476" s="183" t="s">
        <v>44</v>
      </c>
      <c r="O476" s="66"/>
      <c r="P476" s="184">
        <f>O476*H476</f>
        <v>0</v>
      </c>
      <c r="Q476" s="184">
        <v>0</v>
      </c>
      <c r="R476" s="184">
        <f>Q476*H476</f>
        <v>0</v>
      </c>
      <c r="S476" s="184">
        <v>0</v>
      </c>
      <c r="T476" s="185">
        <f>S476*H476</f>
        <v>0</v>
      </c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R476" s="186" t="s">
        <v>134</v>
      </c>
      <c r="AT476" s="186" t="s">
        <v>130</v>
      </c>
      <c r="AU476" s="186" t="s">
        <v>83</v>
      </c>
      <c r="AY476" s="19" t="s">
        <v>127</v>
      </c>
      <c r="BE476" s="187">
        <f>IF(N476="základní",J476,0)</f>
        <v>0</v>
      </c>
      <c r="BF476" s="187">
        <f>IF(N476="snížená",J476,0)</f>
        <v>0</v>
      </c>
      <c r="BG476" s="187">
        <f>IF(N476="zákl. přenesená",J476,0)</f>
        <v>0</v>
      </c>
      <c r="BH476" s="187">
        <f>IF(N476="sníž. přenesená",J476,0)</f>
        <v>0</v>
      </c>
      <c r="BI476" s="187">
        <f>IF(N476="nulová",J476,0)</f>
        <v>0</v>
      </c>
      <c r="BJ476" s="19" t="s">
        <v>81</v>
      </c>
      <c r="BK476" s="187">
        <f>ROUND(I476*H476,2)</f>
        <v>0</v>
      </c>
      <c r="BL476" s="19" t="s">
        <v>134</v>
      </c>
      <c r="BM476" s="186" t="s">
        <v>746</v>
      </c>
    </row>
    <row r="477" spans="1:65" s="13" customFormat="1">
      <c r="B477" s="188"/>
      <c r="C477" s="189"/>
      <c r="D477" s="190" t="s">
        <v>136</v>
      </c>
      <c r="E477" s="191" t="s">
        <v>19</v>
      </c>
      <c r="F477" s="192" t="s">
        <v>704</v>
      </c>
      <c r="G477" s="189"/>
      <c r="H477" s="193">
        <v>655.13</v>
      </c>
      <c r="I477" s="194"/>
      <c r="J477" s="189"/>
      <c r="K477" s="189"/>
      <c r="L477" s="195"/>
      <c r="M477" s="196"/>
      <c r="N477" s="197"/>
      <c r="O477" s="197"/>
      <c r="P477" s="197"/>
      <c r="Q477" s="197"/>
      <c r="R477" s="197"/>
      <c r="S477" s="197"/>
      <c r="T477" s="198"/>
      <c r="AT477" s="199" t="s">
        <v>136</v>
      </c>
      <c r="AU477" s="199" t="s">
        <v>83</v>
      </c>
      <c r="AV477" s="13" t="s">
        <v>83</v>
      </c>
      <c r="AW477" s="13" t="s">
        <v>35</v>
      </c>
      <c r="AX477" s="13" t="s">
        <v>73</v>
      </c>
      <c r="AY477" s="199" t="s">
        <v>127</v>
      </c>
    </row>
    <row r="478" spans="1:65" s="14" customFormat="1">
      <c r="B478" s="200"/>
      <c r="C478" s="201"/>
      <c r="D478" s="190" t="s">
        <v>136</v>
      </c>
      <c r="E478" s="202" t="s">
        <v>19</v>
      </c>
      <c r="F478" s="203" t="s">
        <v>138</v>
      </c>
      <c r="G478" s="201"/>
      <c r="H478" s="204">
        <v>655.13</v>
      </c>
      <c r="I478" s="205"/>
      <c r="J478" s="201"/>
      <c r="K478" s="201"/>
      <c r="L478" s="206"/>
      <c r="M478" s="207"/>
      <c r="N478" s="208"/>
      <c r="O478" s="208"/>
      <c r="P478" s="208"/>
      <c r="Q478" s="208"/>
      <c r="R478" s="208"/>
      <c r="S478" s="208"/>
      <c r="T478" s="209"/>
      <c r="AT478" s="210" t="s">
        <v>136</v>
      </c>
      <c r="AU478" s="210" t="s">
        <v>83</v>
      </c>
      <c r="AV478" s="14" t="s">
        <v>134</v>
      </c>
      <c r="AW478" s="14" t="s">
        <v>35</v>
      </c>
      <c r="AX478" s="14" t="s">
        <v>81</v>
      </c>
      <c r="AY478" s="210" t="s">
        <v>127</v>
      </c>
    </row>
    <row r="479" spans="1:65" s="2" customFormat="1" ht="24.2" customHeight="1">
      <c r="A479" s="36"/>
      <c r="B479" s="37"/>
      <c r="C479" s="175" t="s">
        <v>747</v>
      </c>
      <c r="D479" s="175" t="s">
        <v>130</v>
      </c>
      <c r="E479" s="176" t="s">
        <v>748</v>
      </c>
      <c r="F479" s="177" t="s">
        <v>749</v>
      </c>
      <c r="G479" s="178" t="s">
        <v>261</v>
      </c>
      <c r="H479" s="179">
        <v>118.816</v>
      </c>
      <c r="I479" s="180"/>
      <c r="J479" s="181">
        <f>ROUND(I479*H479,2)</f>
        <v>0</v>
      </c>
      <c r="K479" s="177" t="s">
        <v>174</v>
      </c>
      <c r="L479" s="41"/>
      <c r="M479" s="182" t="s">
        <v>19</v>
      </c>
      <c r="N479" s="183" t="s">
        <v>44</v>
      </c>
      <c r="O479" s="66"/>
      <c r="P479" s="184">
        <f>O479*H479</f>
        <v>0</v>
      </c>
      <c r="Q479" s="184">
        <v>0</v>
      </c>
      <c r="R479" s="184">
        <f>Q479*H479</f>
        <v>0</v>
      </c>
      <c r="S479" s="184">
        <v>0</v>
      </c>
      <c r="T479" s="185">
        <f>S479*H479</f>
        <v>0</v>
      </c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R479" s="186" t="s">
        <v>134</v>
      </c>
      <c r="AT479" s="186" t="s">
        <v>130</v>
      </c>
      <c r="AU479" s="186" t="s">
        <v>83</v>
      </c>
      <c r="AY479" s="19" t="s">
        <v>127</v>
      </c>
      <c r="BE479" s="187">
        <f>IF(N479="základní",J479,0)</f>
        <v>0</v>
      </c>
      <c r="BF479" s="187">
        <f>IF(N479="snížená",J479,0)</f>
        <v>0</v>
      </c>
      <c r="BG479" s="187">
        <f>IF(N479="zákl. přenesená",J479,0)</f>
        <v>0</v>
      </c>
      <c r="BH479" s="187">
        <f>IF(N479="sníž. přenesená",J479,0)</f>
        <v>0</v>
      </c>
      <c r="BI479" s="187">
        <f>IF(N479="nulová",J479,0)</f>
        <v>0</v>
      </c>
      <c r="BJ479" s="19" t="s">
        <v>81</v>
      </c>
      <c r="BK479" s="187">
        <f>ROUND(I479*H479,2)</f>
        <v>0</v>
      </c>
      <c r="BL479" s="19" t="s">
        <v>134</v>
      </c>
      <c r="BM479" s="186" t="s">
        <v>750</v>
      </c>
    </row>
    <row r="480" spans="1:65" s="13" customFormat="1">
      <c r="B480" s="188"/>
      <c r="C480" s="189"/>
      <c r="D480" s="190" t="s">
        <v>136</v>
      </c>
      <c r="E480" s="191" t="s">
        <v>19</v>
      </c>
      <c r="F480" s="192" t="s">
        <v>726</v>
      </c>
      <c r="G480" s="189"/>
      <c r="H480" s="193">
        <v>118.816</v>
      </c>
      <c r="I480" s="194"/>
      <c r="J480" s="189"/>
      <c r="K480" s="189"/>
      <c r="L480" s="195"/>
      <c r="M480" s="196"/>
      <c r="N480" s="197"/>
      <c r="O480" s="197"/>
      <c r="P480" s="197"/>
      <c r="Q480" s="197"/>
      <c r="R480" s="197"/>
      <c r="S480" s="197"/>
      <c r="T480" s="198"/>
      <c r="AT480" s="199" t="s">
        <v>136</v>
      </c>
      <c r="AU480" s="199" t="s">
        <v>83</v>
      </c>
      <c r="AV480" s="13" t="s">
        <v>83</v>
      </c>
      <c r="AW480" s="13" t="s">
        <v>35</v>
      </c>
      <c r="AX480" s="13" t="s">
        <v>73</v>
      </c>
      <c r="AY480" s="199" t="s">
        <v>127</v>
      </c>
    </row>
    <row r="481" spans="1:65" s="14" customFormat="1">
      <c r="B481" s="200"/>
      <c r="C481" s="201"/>
      <c r="D481" s="190" t="s">
        <v>136</v>
      </c>
      <c r="E481" s="202" t="s">
        <v>19</v>
      </c>
      <c r="F481" s="203" t="s">
        <v>138</v>
      </c>
      <c r="G481" s="201"/>
      <c r="H481" s="204">
        <v>118.816</v>
      </c>
      <c r="I481" s="205"/>
      <c r="J481" s="201"/>
      <c r="K481" s="201"/>
      <c r="L481" s="206"/>
      <c r="M481" s="207"/>
      <c r="N481" s="208"/>
      <c r="O481" s="208"/>
      <c r="P481" s="208"/>
      <c r="Q481" s="208"/>
      <c r="R481" s="208"/>
      <c r="S481" s="208"/>
      <c r="T481" s="209"/>
      <c r="AT481" s="210" t="s">
        <v>136</v>
      </c>
      <c r="AU481" s="210" t="s">
        <v>83</v>
      </c>
      <c r="AV481" s="14" t="s">
        <v>134</v>
      </c>
      <c r="AW481" s="14" t="s">
        <v>35</v>
      </c>
      <c r="AX481" s="14" t="s">
        <v>81</v>
      </c>
      <c r="AY481" s="210" t="s">
        <v>127</v>
      </c>
    </row>
    <row r="482" spans="1:65" s="12" customFormat="1" ht="22.9" customHeight="1">
      <c r="B482" s="159"/>
      <c r="C482" s="160"/>
      <c r="D482" s="161" t="s">
        <v>72</v>
      </c>
      <c r="E482" s="173" t="s">
        <v>751</v>
      </c>
      <c r="F482" s="173" t="s">
        <v>752</v>
      </c>
      <c r="G482" s="160"/>
      <c r="H482" s="160"/>
      <c r="I482" s="163"/>
      <c r="J482" s="174">
        <f>BK482</f>
        <v>0</v>
      </c>
      <c r="K482" s="160"/>
      <c r="L482" s="165"/>
      <c r="M482" s="166"/>
      <c r="N482" s="167"/>
      <c r="O482" s="167"/>
      <c r="P482" s="168">
        <f>SUM(P483:P484)</f>
        <v>0</v>
      </c>
      <c r="Q482" s="167"/>
      <c r="R482" s="168">
        <f>SUM(R483:R484)</f>
        <v>0</v>
      </c>
      <c r="S482" s="167"/>
      <c r="T482" s="169">
        <f>SUM(T483:T484)</f>
        <v>0</v>
      </c>
      <c r="AR482" s="170" t="s">
        <v>81</v>
      </c>
      <c r="AT482" s="171" t="s">
        <v>72</v>
      </c>
      <c r="AU482" s="171" t="s">
        <v>81</v>
      </c>
      <c r="AY482" s="170" t="s">
        <v>127</v>
      </c>
      <c r="BK482" s="172">
        <f>SUM(BK483:BK484)</f>
        <v>0</v>
      </c>
    </row>
    <row r="483" spans="1:65" s="2" customFormat="1" ht="24.2" customHeight="1">
      <c r="A483" s="36"/>
      <c r="B483" s="37"/>
      <c r="C483" s="175" t="s">
        <v>753</v>
      </c>
      <c r="D483" s="175" t="s">
        <v>130</v>
      </c>
      <c r="E483" s="176" t="s">
        <v>754</v>
      </c>
      <c r="F483" s="177" t="s">
        <v>755</v>
      </c>
      <c r="G483" s="178" t="s">
        <v>261</v>
      </c>
      <c r="H483" s="179">
        <v>1061.8520000000001</v>
      </c>
      <c r="I483" s="180"/>
      <c r="J483" s="181">
        <f>ROUND(I483*H483,2)</f>
        <v>0</v>
      </c>
      <c r="K483" s="177" t="s">
        <v>174</v>
      </c>
      <c r="L483" s="41"/>
      <c r="M483" s="182" t="s">
        <v>19</v>
      </c>
      <c r="N483" s="183" t="s">
        <v>44</v>
      </c>
      <c r="O483" s="66"/>
      <c r="P483" s="184">
        <f>O483*H483</f>
        <v>0</v>
      </c>
      <c r="Q483" s="184">
        <v>0</v>
      </c>
      <c r="R483" s="184">
        <f>Q483*H483</f>
        <v>0</v>
      </c>
      <c r="S483" s="184">
        <v>0</v>
      </c>
      <c r="T483" s="185">
        <f>S483*H483</f>
        <v>0</v>
      </c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R483" s="186" t="s">
        <v>134</v>
      </c>
      <c r="AT483" s="186" t="s">
        <v>130</v>
      </c>
      <c r="AU483" s="186" t="s">
        <v>83</v>
      </c>
      <c r="AY483" s="19" t="s">
        <v>127</v>
      </c>
      <c r="BE483" s="187">
        <f>IF(N483="základní",J483,0)</f>
        <v>0</v>
      </c>
      <c r="BF483" s="187">
        <f>IF(N483="snížená",J483,0)</f>
        <v>0</v>
      </c>
      <c r="BG483" s="187">
        <f>IF(N483="zákl. přenesená",J483,0)</f>
        <v>0</v>
      </c>
      <c r="BH483" s="187">
        <f>IF(N483="sníž. přenesená",J483,0)</f>
        <v>0</v>
      </c>
      <c r="BI483" s="187">
        <f>IF(N483="nulová",J483,0)</f>
        <v>0</v>
      </c>
      <c r="BJ483" s="19" t="s">
        <v>81</v>
      </c>
      <c r="BK483" s="187">
        <f>ROUND(I483*H483,2)</f>
        <v>0</v>
      </c>
      <c r="BL483" s="19" t="s">
        <v>134</v>
      </c>
      <c r="BM483" s="186" t="s">
        <v>756</v>
      </c>
    </row>
    <row r="484" spans="1:65" s="2" customFormat="1" ht="24.2" customHeight="1">
      <c r="A484" s="36"/>
      <c r="B484" s="37"/>
      <c r="C484" s="175" t="s">
        <v>757</v>
      </c>
      <c r="D484" s="175" t="s">
        <v>130</v>
      </c>
      <c r="E484" s="176" t="s">
        <v>758</v>
      </c>
      <c r="F484" s="177" t="s">
        <v>759</v>
      </c>
      <c r="G484" s="178" t="s">
        <v>261</v>
      </c>
      <c r="H484" s="179">
        <v>1061.8520000000001</v>
      </c>
      <c r="I484" s="180"/>
      <c r="J484" s="181">
        <f>ROUND(I484*H484,2)</f>
        <v>0</v>
      </c>
      <c r="K484" s="177" t="s">
        <v>174</v>
      </c>
      <c r="L484" s="41"/>
      <c r="M484" s="182" t="s">
        <v>19</v>
      </c>
      <c r="N484" s="183" t="s">
        <v>44</v>
      </c>
      <c r="O484" s="66"/>
      <c r="P484" s="184">
        <f>O484*H484</f>
        <v>0</v>
      </c>
      <c r="Q484" s="184">
        <v>0</v>
      </c>
      <c r="R484" s="184">
        <f>Q484*H484</f>
        <v>0</v>
      </c>
      <c r="S484" s="184">
        <v>0</v>
      </c>
      <c r="T484" s="185">
        <f>S484*H484</f>
        <v>0</v>
      </c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R484" s="186" t="s">
        <v>134</v>
      </c>
      <c r="AT484" s="186" t="s">
        <v>130</v>
      </c>
      <c r="AU484" s="186" t="s">
        <v>83</v>
      </c>
      <c r="AY484" s="19" t="s">
        <v>127</v>
      </c>
      <c r="BE484" s="187">
        <f>IF(N484="základní",J484,0)</f>
        <v>0</v>
      </c>
      <c r="BF484" s="187">
        <f>IF(N484="snížená",J484,0)</f>
        <v>0</v>
      </c>
      <c r="BG484" s="187">
        <f>IF(N484="zákl. přenesená",J484,0)</f>
        <v>0</v>
      </c>
      <c r="BH484" s="187">
        <f>IF(N484="sníž. přenesená",J484,0)</f>
        <v>0</v>
      </c>
      <c r="BI484" s="187">
        <f>IF(N484="nulová",J484,0)</f>
        <v>0</v>
      </c>
      <c r="BJ484" s="19" t="s">
        <v>81</v>
      </c>
      <c r="BK484" s="187">
        <f>ROUND(I484*H484,2)</f>
        <v>0</v>
      </c>
      <c r="BL484" s="19" t="s">
        <v>134</v>
      </c>
      <c r="BM484" s="186" t="s">
        <v>760</v>
      </c>
    </row>
    <row r="485" spans="1:65" s="12" customFormat="1" ht="25.9" customHeight="1">
      <c r="B485" s="159"/>
      <c r="C485" s="160"/>
      <c r="D485" s="161" t="s">
        <v>72</v>
      </c>
      <c r="E485" s="162" t="s">
        <v>761</v>
      </c>
      <c r="F485" s="162" t="s">
        <v>762</v>
      </c>
      <c r="G485" s="160"/>
      <c r="H485" s="160"/>
      <c r="I485" s="163"/>
      <c r="J485" s="164">
        <f>BK485</f>
        <v>0</v>
      </c>
      <c r="K485" s="160"/>
      <c r="L485" s="165"/>
      <c r="M485" s="166"/>
      <c r="N485" s="167"/>
      <c r="O485" s="167"/>
      <c r="P485" s="168">
        <f>P486+P494</f>
        <v>0</v>
      </c>
      <c r="Q485" s="167"/>
      <c r="R485" s="168">
        <f>R486+R494</f>
        <v>4.8247999999999992E-2</v>
      </c>
      <c r="S485" s="167"/>
      <c r="T485" s="169">
        <f>T486+T494</f>
        <v>3.0000000000000001E-3</v>
      </c>
      <c r="AR485" s="170" t="s">
        <v>83</v>
      </c>
      <c r="AT485" s="171" t="s">
        <v>72</v>
      </c>
      <c r="AU485" s="171" t="s">
        <v>73</v>
      </c>
      <c r="AY485" s="170" t="s">
        <v>127</v>
      </c>
      <c r="BK485" s="172">
        <f>BK486+BK494</f>
        <v>0</v>
      </c>
    </row>
    <row r="486" spans="1:65" s="12" customFormat="1" ht="22.9" customHeight="1">
      <c r="B486" s="159"/>
      <c r="C486" s="160"/>
      <c r="D486" s="161" t="s">
        <v>72</v>
      </c>
      <c r="E486" s="173" t="s">
        <v>763</v>
      </c>
      <c r="F486" s="173" t="s">
        <v>764</v>
      </c>
      <c r="G486" s="160"/>
      <c r="H486" s="160"/>
      <c r="I486" s="163"/>
      <c r="J486" s="174">
        <f>BK486</f>
        <v>0</v>
      </c>
      <c r="K486" s="160"/>
      <c r="L486" s="165"/>
      <c r="M486" s="166"/>
      <c r="N486" s="167"/>
      <c r="O486" s="167"/>
      <c r="P486" s="168">
        <f>SUM(P487:P493)</f>
        <v>0</v>
      </c>
      <c r="Q486" s="167"/>
      <c r="R486" s="168">
        <f>SUM(R487:R493)</f>
        <v>4.8247999999999992E-2</v>
      </c>
      <c r="S486" s="167"/>
      <c r="T486" s="169">
        <f>SUM(T487:T493)</f>
        <v>0</v>
      </c>
      <c r="AR486" s="170" t="s">
        <v>83</v>
      </c>
      <c r="AT486" s="171" t="s">
        <v>72</v>
      </c>
      <c r="AU486" s="171" t="s">
        <v>81</v>
      </c>
      <c r="AY486" s="170" t="s">
        <v>127</v>
      </c>
      <c r="BK486" s="172">
        <f>SUM(BK487:BK493)</f>
        <v>0</v>
      </c>
    </row>
    <row r="487" spans="1:65" s="2" customFormat="1" ht="14.45" customHeight="1">
      <c r="A487" s="36"/>
      <c r="B487" s="37"/>
      <c r="C487" s="175" t="s">
        <v>765</v>
      </c>
      <c r="D487" s="175" t="s">
        <v>130</v>
      </c>
      <c r="E487" s="176" t="s">
        <v>766</v>
      </c>
      <c r="F487" s="177" t="s">
        <v>767</v>
      </c>
      <c r="G487" s="178" t="s">
        <v>173</v>
      </c>
      <c r="H487" s="179">
        <v>74</v>
      </c>
      <c r="I487" s="180"/>
      <c r="J487" s="181">
        <f>ROUND(I487*H487,2)</f>
        <v>0</v>
      </c>
      <c r="K487" s="177" t="s">
        <v>174</v>
      </c>
      <c r="L487" s="41"/>
      <c r="M487" s="182" t="s">
        <v>19</v>
      </c>
      <c r="N487" s="183" t="s">
        <v>44</v>
      </c>
      <c r="O487" s="66"/>
      <c r="P487" s="184">
        <f>O487*H487</f>
        <v>0</v>
      </c>
      <c r="Q487" s="184">
        <v>4.0000000000000003E-5</v>
      </c>
      <c r="R487" s="184">
        <f>Q487*H487</f>
        <v>2.9600000000000004E-3</v>
      </c>
      <c r="S487" s="184">
        <v>0</v>
      </c>
      <c r="T487" s="185">
        <f>S487*H487</f>
        <v>0</v>
      </c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R487" s="186" t="s">
        <v>252</v>
      </c>
      <c r="AT487" s="186" t="s">
        <v>130</v>
      </c>
      <c r="AU487" s="186" t="s">
        <v>83</v>
      </c>
      <c r="AY487" s="19" t="s">
        <v>127</v>
      </c>
      <c r="BE487" s="187">
        <f>IF(N487="základní",J487,0)</f>
        <v>0</v>
      </c>
      <c r="BF487" s="187">
        <f>IF(N487="snížená",J487,0)</f>
        <v>0</v>
      </c>
      <c r="BG487" s="187">
        <f>IF(N487="zákl. přenesená",J487,0)</f>
        <v>0</v>
      </c>
      <c r="BH487" s="187">
        <f>IF(N487="sníž. přenesená",J487,0)</f>
        <v>0</v>
      </c>
      <c r="BI487" s="187">
        <f>IF(N487="nulová",J487,0)</f>
        <v>0</v>
      </c>
      <c r="BJ487" s="19" t="s">
        <v>81</v>
      </c>
      <c r="BK487" s="187">
        <f>ROUND(I487*H487,2)</f>
        <v>0</v>
      </c>
      <c r="BL487" s="19" t="s">
        <v>252</v>
      </c>
      <c r="BM487" s="186" t="s">
        <v>768</v>
      </c>
    </row>
    <row r="488" spans="1:65" s="13" customFormat="1">
      <c r="B488" s="188"/>
      <c r="C488" s="189"/>
      <c r="D488" s="190" t="s">
        <v>136</v>
      </c>
      <c r="E488" s="191" t="s">
        <v>19</v>
      </c>
      <c r="F488" s="192" t="s">
        <v>769</v>
      </c>
      <c r="G488" s="189"/>
      <c r="H488" s="193">
        <v>74</v>
      </c>
      <c r="I488" s="194"/>
      <c r="J488" s="189"/>
      <c r="K488" s="189"/>
      <c r="L488" s="195"/>
      <c r="M488" s="196"/>
      <c r="N488" s="197"/>
      <c r="O488" s="197"/>
      <c r="P488" s="197"/>
      <c r="Q488" s="197"/>
      <c r="R488" s="197"/>
      <c r="S488" s="197"/>
      <c r="T488" s="198"/>
      <c r="AT488" s="199" t="s">
        <v>136</v>
      </c>
      <c r="AU488" s="199" t="s">
        <v>83</v>
      </c>
      <c r="AV488" s="13" t="s">
        <v>83</v>
      </c>
      <c r="AW488" s="13" t="s">
        <v>35</v>
      </c>
      <c r="AX488" s="13" t="s">
        <v>73</v>
      </c>
      <c r="AY488" s="199" t="s">
        <v>127</v>
      </c>
    </row>
    <row r="489" spans="1:65" s="14" customFormat="1">
      <c r="B489" s="200"/>
      <c r="C489" s="201"/>
      <c r="D489" s="190" t="s">
        <v>136</v>
      </c>
      <c r="E489" s="202" t="s">
        <v>19</v>
      </c>
      <c r="F489" s="203" t="s">
        <v>138</v>
      </c>
      <c r="G489" s="201"/>
      <c r="H489" s="204">
        <v>74</v>
      </c>
      <c r="I489" s="205"/>
      <c r="J489" s="201"/>
      <c r="K489" s="201"/>
      <c r="L489" s="206"/>
      <c r="M489" s="207"/>
      <c r="N489" s="208"/>
      <c r="O489" s="208"/>
      <c r="P489" s="208"/>
      <c r="Q489" s="208"/>
      <c r="R489" s="208"/>
      <c r="S489" s="208"/>
      <c r="T489" s="209"/>
      <c r="AT489" s="210" t="s">
        <v>136</v>
      </c>
      <c r="AU489" s="210" t="s">
        <v>83</v>
      </c>
      <c r="AV489" s="14" t="s">
        <v>134</v>
      </c>
      <c r="AW489" s="14" t="s">
        <v>35</v>
      </c>
      <c r="AX489" s="14" t="s">
        <v>81</v>
      </c>
      <c r="AY489" s="210" t="s">
        <v>127</v>
      </c>
    </row>
    <row r="490" spans="1:65" s="2" customFormat="1" ht="14.45" customHeight="1">
      <c r="A490" s="36"/>
      <c r="B490" s="37"/>
      <c r="C490" s="224" t="s">
        <v>770</v>
      </c>
      <c r="D490" s="224" t="s">
        <v>258</v>
      </c>
      <c r="E490" s="225" t="s">
        <v>771</v>
      </c>
      <c r="F490" s="226" t="s">
        <v>772</v>
      </c>
      <c r="G490" s="227" t="s">
        <v>173</v>
      </c>
      <c r="H490" s="228">
        <v>90.575999999999993</v>
      </c>
      <c r="I490" s="229"/>
      <c r="J490" s="230">
        <f>ROUND(I490*H490,2)</f>
        <v>0</v>
      </c>
      <c r="K490" s="226" t="s">
        <v>174</v>
      </c>
      <c r="L490" s="231"/>
      <c r="M490" s="232" t="s">
        <v>19</v>
      </c>
      <c r="N490" s="233" t="s">
        <v>44</v>
      </c>
      <c r="O490" s="66"/>
      <c r="P490" s="184">
        <f>O490*H490</f>
        <v>0</v>
      </c>
      <c r="Q490" s="184">
        <v>5.0000000000000001E-4</v>
      </c>
      <c r="R490" s="184">
        <f>Q490*H490</f>
        <v>4.5287999999999995E-2</v>
      </c>
      <c r="S490" s="184">
        <v>0</v>
      </c>
      <c r="T490" s="185">
        <f>S490*H490</f>
        <v>0</v>
      </c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R490" s="186" t="s">
        <v>340</v>
      </c>
      <c r="AT490" s="186" t="s">
        <v>258</v>
      </c>
      <c r="AU490" s="186" t="s">
        <v>83</v>
      </c>
      <c r="AY490" s="19" t="s">
        <v>127</v>
      </c>
      <c r="BE490" s="187">
        <f>IF(N490="základní",J490,0)</f>
        <v>0</v>
      </c>
      <c r="BF490" s="187">
        <f>IF(N490="snížená",J490,0)</f>
        <v>0</v>
      </c>
      <c r="BG490" s="187">
        <f>IF(N490="zákl. přenesená",J490,0)</f>
        <v>0</v>
      </c>
      <c r="BH490" s="187">
        <f>IF(N490="sníž. přenesená",J490,0)</f>
        <v>0</v>
      </c>
      <c r="BI490" s="187">
        <f>IF(N490="nulová",J490,0)</f>
        <v>0</v>
      </c>
      <c r="BJ490" s="19" t="s">
        <v>81</v>
      </c>
      <c r="BK490" s="187">
        <f>ROUND(I490*H490,2)</f>
        <v>0</v>
      </c>
      <c r="BL490" s="19" t="s">
        <v>252</v>
      </c>
      <c r="BM490" s="186" t="s">
        <v>773</v>
      </c>
    </row>
    <row r="491" spans="1:65" s="13" customFormat="1">
      <c r="B491" s="188"/>
      <c r="C491" s="189"/>
      <c r="D491" s="190" t="s">
        <v>136</v>
      </c>
      <c r="E491" s="191" t="s">
        <v>19</v>
      </c>
      <c r="F491" s="192" t="s">
        <v>774</v>
      </c>
      <c r="G491" s="189"/>
      <c r="H491" s="193">
        <v>75.48</v>
      </c>
      <c r="I491" s="194"/>
      <c r="J491" s="189"/>
      <c r="K491" s="189"/>
      <c r="L491" s="195"/>
      <c r="M491" s="196"/>
      <c r="N491" s="197"/>
      <c r="O491" s="197"/>
      <c r="P491" s="197"/>
      <c r="Q491" s="197"/>
      <c r="R491" s="197"/>
      <c r="S491" s="197"/>
      <c r="T491" s="198"/>
      <c r="AT491" s="199" t="s">
        <v>136</v>
      </c>
      <c r="AU491" s="199" t="s">
        <v>83</v>
      </c>
      <c r="AV491" s="13" t="s">
        <v>83</v>
      </c>
      <c r="AW491" s="13" t="s">
        <v>35</v>
      </c>
      <c r="AX491" s="13" t="s">
        <v>73</v>
      </c>
      <c r="AY491" s="199" t="s">
        <v>127</v>
      </c>
    </row>
    <row r="492" spans="1:65" s="14" customFormat="1">
      <c r="B492" s="200"/>
      <c r="C492" s="201"/>
      <c r="D492" s="190" t="s">
        <v>136</v>
      </c>
      <c r="E492" s="202" t="s">
        <v>19</v>
      </c>
      <c r="F492" s="203" t="s">
        <v>138</v>
      </c>
      <c r="G492" s="201"/>
      <c r="H492" s="204">
        <v>75.48</v>
      </c>
      <c r="I492" s="205"/>
      <c r="J492" s="201"/>
      <c r="K492" s="201"/>
      <c r="L492" s="206"/>
      <c r="M492" s="207"/>
      <c r="N492" s="208"/>
      <c r="O492" s="208"/>
      <c r="P492" s="208"/>
      <c r="Q492" s="208"/>
      <c r="R492" s="208"/>
      <c r="S492" s="208"/>
      <c r="T492" s="209"/>
      <c r="AT492" s="210" t="s">
        <v>136</v>
      </c>
      <c r="AU492" s="210" t="s">
        <v>83</v>
      </c>
      <c r="AV492" s="14" t="s">
        <v>134</v>
      </c>
      <c r="AW492" s="14" t="s">
        <v>35</v>
      </c>
      <c r="AX492" s="14" t="s">
        <v>81</v>
      </c>
      <c r="AY492" s="210" t="s">
        <v>127</v>
      </c>
    </row>
    <row r="493" spans="1:65" s="13" customFormat="1">
      <c r="B493" s="188"/>
      <c r="C493" s="189"/>
      <c r="D493" s="190" t="s">
        <v>136</v>
      </c>
      <c r="E493" s="189"/>
      <c r="F493" s="192" t="s">
        <v>775</v>
      </c>
      <c r="G493" s="189"/>
      <c r="H493" s="193">
        <v>90.575999999999993</v>
      </c>
      <c r="I493" s="194"/>
      <c r="J493" s="189"/>
      <c r="K493" s="189"/>
      <c r="L493" s="195"/>
      <c r="M493" s="196"/>
      <c r="N493" s="197"/>
      <c r="O493" s="197"/>
      <c r="P493" s="197"/>
      <c r="Q493" s="197"/>
      <c r="R493" s="197"/>
      <c r="S493" s="197"/>
      <c r="T493" s="198"/>
      <c r="AT493" s="199" t="s">
        <v>136</v>
      </c>
      <c r="AU493" s="199" t="s">
        <v>83</v>
      </c>
      <c r="AV493" s="13" t="s">
        <v>83</v>
      </c>
      <c r="AW493" s="13" t="s">
        <v>4</v>
      </c>
      <c r="AX493" s="13" t="s">
        <v>81</v>
      </c>
      <c r="AY493" s="199" t="s">
        <v>127</v>
      </c>
    </row>
    <row r="494" spans="1:65" s="12" customFormat="1" ht="22.9" customHeight="1">
      <c r="B494" s="159"/>
      <c r="C494" s="160"/>
      <c r="D494" s="161" t="s">
        <v>72</v>
      </c>
      <c r="E494" s="173" t="s">
        <v>776</v>
      </c>
      <c r="F494" s="173" t="s">
        <v>777</v>
      </c>
      <c r="G494" s="160"/>
      <c r="H494" s="160"/>
      <c r="I494" s="163"/>
      <c r="J494" s="174">
        <f>BK494</f>
        <v>0</v>
      </c>
      <c r="K494" s="160"/>
      <c r="L494" s="165"/>
      <c r="M494" s="166"/>
      <c r="N494" s="167"/>
      <c r="O494" s="167"/>
      <c r="P494" s="168">
        <f>SUM(P495:P497)</f>
        <v>0</v>
      </c>
      <c r="Q494" s="167"/>
      <c r="R494" s="168">
        <f>SUM(R495:R497)</f>
        <v>0</v>
      </c>
      <c r="S494" s="167"/>
      <c r="T494" s="169">
        <f>SUM(T495:T497)</f>
        <v>3.0000000000000001E-3</v>
      </c>
      <c r="AR494" s="170" t="s">
        <v>83</v>
      </c>
      <c r="AT494" s="171" t="s">
        <v>72</v>
      </c>
      <c r="AU494" s="171" t="s">
        <v>81</v>
      </c>
      <c r="AY494" s="170" t="s">
        <v>127</v>
      </c>
      <c r="BK494" s="172">
        <f>SUM(BK495:BK497)</f>
        <v>0</v>
      </c>
    </row>
    <row r="495" spans="1:65" s="2" customFormat="1" ht="14.45" customHeight="1">
      <c r="A495" s="36"/>
      <c r="B495" s="37"/>
      <c r="C495" s="175" t="s">
        <v>778</v>
      </c>
      <c r="D495" s="175" t="s">
        <v>130</v>
      </c>
      <c r="E495" s="176" t="s">
        <v>779</v>
      </c>
      <c r="F495" s="177" t="s">
        <v>780</v>
      </c>
      <c r="G495" s="178" t="s">
        <v>439</v>
      </c>
      <c r="H495" s="179">
        <v>1</v>
      </c>
      <c r="I495" s="180"/>
      <c r="J495" s="181">
        <f>ROUND(I495*H495,2)</f>
        <v>0</v>
      </c>
      <c r="K495" s="177" t="s">
        <v>174</v>
      </c>
      <c r="L495" s="41"/>
      <c r="M495" s="182" t="s">
        <v>19</v>
      </c>
      <c r="N495" s="183" t="s">
        <v>44</v>
      </c>
      <c r="O495" s="66"/>
      <c r="P495" s="184">
        <f>O495*H495</f>
        <v>0</v>
      </c>
      <c r="Q495" s="184">
        <v>0</v>
      </c>
      <c r="R495" s="184">
        <f>Q495*H495</f>
        <v>0</v>
      </c>
      <c r="S495" s="184">
        <v>3.0000000000000001E-3</v>
      </c>
      <c r="T495" s="185">
        <f>S495*H495</f>
        <v>3.0000000000000001E-3</v>
      </c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R495" s="186" t="s">
        <v>252</v>
      </c>
      <c r="AT495" s="186" t="s">
        <v>130</v>
      </c>
      <c r="AU495" s="186" t="s">
        <v>83</v>
      </c>
      <c r="AY495" s="19" t="s">
        <v>127</v>
      </c>
      <c r="BE495" s="187">
        <f>IF(N495="základní",J495,0)</f>
        <v>0</v>
      </c>
      <c r="BF495" s="187">
        <f>IF(N495="snížená",J495,0)</f>
        <v>0</v>
      </c>
      <c r="BG495" s="187">
        <f>IF(N495="zákl. přenesená",J495,0)</f>
        <v>0</v>
      </c>
      <c r="BH495" s="187">
        <f>IF(N495="sníž. přenesená",J495,0)</f>
        <v>0</v>
      </c>
      <c r="BI495" s="187">
        <f>IF(N495="nulová",J495,0)</f>
        <v>0</v>
      </c>
      <c r="BJ495" s="19" t="s">
        <v>81</v>
      </c>
      <c r="BK495" s="187">
        <f>ROUND(I495*H495,2)</f>
        <v>0</v>
      </c>
      <c r="BL495" s="19" t="s">
        <v>252</v>
      </c>
      <c r="BM495" s="186" t="s">
        <v>781</v>
      </c>
    </row>
    <row r="496" spans="1:65" s="13" customFormat="1">
      <c r="B496" s="188"/>
      <c r="C496" s="189"/>
      <c r="D496" s="190" t="s">
        <v>136</v>
      </c>
      <c r="E496" s="191" t="s">
        <v>19</v>
      </c>
      <c r="F496" s="192" t="s">
        <v>782</v>
      </c>
      <c r="G496" s="189"/>
      <c r="H496" s="193">
        <v>1</v>
      </c>
      <c r="I496" s="194"/>
      <c r="J496" s="189"/>
      <c r="K496" s="189"/>
      <c r="L496" s="195"/>
      <c r="M496" s="196"/>
      <c r="N496" s="197"/>
      <c r="O496" s="197"/>
      <c r="P496" s="197"/>
      <c r="Q496" s="197"/>
      <c r="R496" s="197"/>
      <c r="S496" s="197"/>
      <c r="T496" s="198"/>
      <c r="AT496" s="199" t="s">
        <v>136</v>
      </c>
      <c r="AU496" s="199" t="s">
        <v>83</v>
      </c>
      <c r="AV496" s="13" t="s">
        <v>83</v>
      </c>
      <c r="AW496" s="13" t="s">
        <v>35</v>
      </c>
      <c r="AX496" s="13" t="s">
        <v>73</v>
      </c>
      <c r="AY496" s="199" t="s">
        <v>127</v>
      </c>
    </row>
    <row r="497" spans="1:65" s="14" customFormat="1">
      <c r="B497" s="200"/>
      <c r="C497" s="201"/>
      <c r="D497" s="190" t="s">
        <v>136</v>
      </c>
      <c r="E497" s="202" t="s">
        <v>19</v>
      </c>
      <c r="F497" s="203" t="s">
        <v>138</v>
      </c>
      <c r="G497" s="201"/>
      <c r="H497" s="204">
        <v>1</v>
      </c>
      <c r="I497" s="205"/>
      <c r="J497" s="201"/>
      <c r="K497" s="201"/>
      <c r="L497" s="206"/>
      <c r="M497" s="207"/>
      <c r="N497" s="208"/>
      <c r="O497" s="208"/>
      <c r="P497" s="208"/>
      <c r="Q497" s="208"/>
      <c r="R497" s="208"/>
      <c r="S497" s="208"/>
      <c r="T497" s="209"/>
      <c r="AT497" s="210" t="s">
        <v>136</v>
      </c>
      <c r="AU497" s="210" t="s">
        <v>83</v>
      </c>
      <c r="AV497" s="14" t="s">
        <v>134</v>
      </c>
      <c r="AW497" s="14" t="s">
        <v>35</v>
      </c>
      <c r="AX497" s="14" t="s">
        <v>81</v>
      </c>
      <c r="AY497" s="210" t="s">
        <v>127</v>
      </c>
    </row>
    <row r="498" spans="1:65" s="12" customFormat="1" ht="25.9" customHeight="1">
      <c r="B498" s="159"/>
      <c r="C498" s="160"/>
      <c r="D498" s="161" t="s">
        <v>72</v>
      </c>
      <c r="E498" s="162" t="s">
        <v>258</v>
      </c>
      <c r="F498" s="162" t="s">
        <v>783</v>
      </c>
      <c r="G498" s="160"/>
      <c r="H498" s="160"/>
      <c r="I498" s="163"/>
      <c r="J498" s="164">
        <f>BK498</f>
        <v>0</v>
      </c>
      <c r="K498" s="160"/>
      <c r="L498" s="165"/>
      <c r="M498" s="166"/>
      <c r="N498" s="167"/>
      <c r="O498" s="167"/>
      <c r="P498" s="168">
        <f>P499</f>
        <v>0</v>
      </c>
      <c r="Q498" s="167"/>
      <c r="R498" s="168">
        <f>R499</f>
        <v>13.12772</v>
      </c>
      <c r="S498" s="167"/>
      <c r="T498" s="169">
        <f>T499</f>
        <v>0</v>
      </c>
      <c r="AR498" s="170" t="s">
        <v>144</v>
      </c>
      <c r="AT498" s="171" t="s">
        <v>72</v>
      </c>
      <c r="AU498" s="171" t="s">
        <v>73</v>
      </c>
      <c r="AY498" s="170" t="s">
        <v>127</v>
      </c>
      <c r="BK498" s="172">
        <f>BK499</f>
        <v>0</v>
      </c>
    </row>
    <row r="499" spans="1:65" s="12" customFormat="1" ht="22.9" customHeight="1">
      <c r="B499" s="159"/>
      <c r="C499" s="160"/>
      <c r="D499" s="161" t="s">
        <v>72</v>
      </c>
      <c r="E499" s="173" t="s">
        <v>784</v>
      </c>
      <c r="F499" s="173" t="s">
        <v>785</v>
      </c>
      <c r="G499" s="160"/>
      <c r="H499" s="160"/>
      <c r="I499" s="163"/>
      <c r="J499" s="174">
        <f>BK499</f>
        <v>0</v>
      </c>
      <c r="K499" s="160"/>
      <c r="L499" s="165"/>
      <c r="M499" s="166"/>
      <c r="N499" s="167"/>
      <c r="O499" s="167"/>
      <c r="P499" s="168">
        <f>SUM(P500:P506)</f>
        <v>0</v>
      </c>
      <c r="Q499" s="167"/>
      <c r="R499" s="168">
        <f>SUM(R500:R506)</f>
        <v>13.12772</v>
      </c>
      <c r="S499" s="167"/>
      <c r="T499" s="169">
        <f>SUM(T500:T506)</f>
        <v>0</v>
      </c>
      <c r="AR499" s="170" t="s">
        <v>144</v>
      </c>
      <c r="AT499" s="171" t="s">
        <v>72</v>
      </c>
      <c r="AU499" s="171" t="s">
        <v>81</v>
      </c>
      <c r="AY499" s="170" t="s">
        <v>127</v>
      </c>
      <c r="BK499" s="172">
        <f>SUM(BK500:BK506)</f>
        <v>0</v>
      </c>
    </row>
    <row r="500" spans="1:65" s="2" customFormat="1" ht="14.45" customHeight="1">
      <c r="A500" s="36"/>
      <c r="B500" s="37"/>
      <c r="C500" s="175" t="s">
        <v>786</v>
      </c>
      <c r="D500" s="175" t="s">
        <v>130</v>
      </c>
      <c r="E500" s="176" t="s">
        <v>787</v>
      </c>
      <c r="F500" s="177" t="s">
        <v>788</v>
      </c>
      <c r="G500" s="178" t="s">
        <v>235</v>
      </c>
      <c r="H500" s="179">
        <v>74.75</v>
      </c>
      <c r="I500" s="180"/>
      <c r="J500" s="181">
        <f>ROUND(I500*H500,2)</f>
        <v>0</v>
      </c>
      <c r="K500" s="177" t="s">
        <v>174</v>
      </c>
      <c r="L500" s="41"/>
      <c r="M500" s="182" t="s">
        <v>19</v>
      </c>
      <c r="N500" s="183" t="s">
        <v>44</v>
      </c>
      <c r="O500" s="66"/>
      <c r="P500" s="184">
        <f>O500*H500</f>
        <v>0</v>
      </c>
      <c r="Q500" s="184">
        <v>0</v>
      </c>
      <c r="R500" s="184">
        <f>Q500*H500</f>
        <v>0</v>
      </c>
      <c r="S500" s="184">
        <v>0</v>
      </c>
      <c r="T500" s="185">
        <f>S500*H500</f>
        <v>0</v>
      </c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R500" s="186" t="s">
        <v>494</v>
      </c>
      <c r="AT500" s="186" t="s">
        <v>130</v>
      </c>
      <c r="AU500" s="186" t="s">
        <v>83</v>
      </c>
      <c r="AY500" s="19" t="s">
        <v>127</v>
      </c>
      <c r="BE500" s="187">
        <f>IF(N500="základní",J500,0)</f>
        <v>0</v>
      </c>
      <c r="BF500" s="187">
        <f>IF(N500="snížená",J500,0)</f>
        <v>0</v>
      </c>
      <c r="BG500" s="187">
        <f>IF(N500="zákl. přenesená",J500,0)</f>
        <v>0</v>
      </c>
      <c r="BH500" s="187">
        <f>IF(N500="sníž. přenesená",J500,0)</f>
        <v>0</v>
      </c>
      <c r="BI500" s="187">
        <f>IF(N500="nulová",J500,0)</f>
        <v>0</v>
      </c>
      <c r="BJ500" s="19" t="s">
        <v>81</v>
      </c>
      <c r="BK500" s="187">
        <f>ROUND(I500*H500,2)</f>
        <v>0</v>
      </c>
      <c r="BL500" s="19" t="s">
        <v>494</v>
      </c>
      <c r="BM500" s="186" t="s">
        <v>789</v>
      </c>
    </row>
    <row r="501" spans="1:65" s="2" customFormat="1" ht="24.2" customHeight="1">
      <c r="A501" s="36"/>
      <c r="B501" s="37"/>
      <c r="C501" s="175" t="s">
        <v>790</v>
      </c>
      <c r="D501" s="175" t="s">
        <v>130</v>
      </c>
      <c r="E501" s="176" t="s">
        <v>791</v>
      </c>
      <c r="F501" s="177" t="s">
        <v>792</v>
      </c>
      <c r="G501" s="178" t="s">
        <v>214</v>
      </c>
      <c r="H501" s="179">
        <v>58</v>
      </c>
      <c r="I501" s="180"/>
      <c r="J501" s="181">
        <f>ROUND(I501*H501,2)</f>
        <v>0</v>
      </c>
      <c r="K501" s="177" t="s">
        <v>174</v>
      </c>
      <c r="L501" s="41"/>
      <c r="M501" s="182" t="s">
        <v>19</v>
      </c>
      <c r="N501" s="183" t="s">
        <v>44</v>
      </c>
      <c r="O501" s="66"/>
      <c r="P501" s="184">
        <f>O501*H501</f>
        <v>0</v>
      </c>
      <c r="Q501" s="184">
        <v>0.22563</v>
      </c>
      <c r="R501" s="184">
        <f>Q501*H501</f>
        <v>13.086539999999999</v>
      </c>
      <c r="S501" s="184">
        <v>0</v>
      </c>
      <c r="T501" s="185">
        <f>S501*H501</f>
        <v>0</v>
      </c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R501" s="186" t="s">
        <v>494</v>
      </c>
      <c r="AT501" s="186" t="s">
        <v>130</v>
      </c>
      <c r="AU501" s="186" t="s">
        <v>83</v>
      </c>
      <c r="AY501" s="19" t="s">
        <v>127</v>
      </c>
      <c r="BE501" s="187">
        <f>IF(N501="základní",J501,0)</f>
        <v>0</v>
      </c>
      <c r="BF501" s="187">
        <f>IF(N501="snížená",J501,0)</f>
        <v>0</v>
      </c>
      <c r="BG501" s="187">
        <f>IF(N501="zákl. přenesená",J501,0)</f>
        <v>0</v>
      </c>
      <c r="BH501" s="187">
        <f>IF(N501="sníž. přenesená",J501,0)</f>
        <v>0</v>
      </c>
      <c r="BI501" s="187">
        <f>IF(N501="nulová",J501,0)</f>
        <v>0</v>
      </c>
      <c r="BJ501" s="19" t="s">
        <v>81</v>
      </c>
      <c r="BK501" s="187">
        <f>ROUND(I501*H501,2)</f>
        <v>0</v>
      </c>
      <c r="BL501" s="19" t="s">
        <v>494</v>
      </c>
      <c r="BM501" s="186" t="s">
        <v>793</v>
      </c>
    </row>
    <row r="502" spans="1:65" s="13" customFormat="1">
      <c r="B502" s="188"/>
      <c r="C502" s="189"/>
      <c r="D502" s="190" t="s">
        <v>136</v>
      </c>
      <c r="E502" s="191" t="s">
        <v>19</v>
      </c>
      <c r="F502" s="192" t="s">
        <v>794</v>
      </c>
      <c r="G502" s="189"/>
      <c r="H502" s="193">
        <v>58</v>
      </c>
      <c r="I502" s="194"/>
      <c r="J502" s="189"/>
      <c r="K502" s="189"/>
      <c r="L502" s="195"/>
      <c r="M502" s="196"/>
      <c r="N502" s="197"/>
      <c r="O502" s="197"/>
      <c r="P502" s="197"/>
      <c r="Q502" s="197"/>
      <c r="R502" s="197"/>
      <c r="S502" s="197"/>
      <c r="T502" s="198"/>
      <c r="AT502" s="199" t="s">
        <v>136</v>
      </c>
      <c r="AU502" s="199" t="s">
        <v>83</v>
      </c>
      <c r="AV502" s="13" t="s">
        <v>83</v>
      </c>
      <c r="AW502" s="13" t="s">
        <v>35</v>
      </c>
      <c r="AX502" s="13" t="s">
        <v>73</v>
      </c>
      <c r="AY502" s="199" t="s">
        <v>127</v>
      </c>
    </row>
    <row r="503" spans="1:65" s="14" customFormat="1">
      <c r="B503" s="200"/>
      <c r="C503" s="201"/>
      <c r="D503" s="190" t="s">
        <v>136</v>
      </c>
      <c r="E503" s="202" t="s">
        <v>19</v>
      </c>
      <c r="F503" s="203" t="s">
        <v>138</v>
      </c>
      <c r="G503" s="201"/>
      <c r="H503" s="204">
        <v>58</v>
      </c>
      <c r="I503" s="205"/>
      <c r="J503" s="201"/>
      <c r="K503" s="201"/>
      <c r="L503" s="206"/>
      <c r="M503" s="207"/>
      <c r="N503" s="208"/>
      <c r="O503" s="208"/>
      <c r="P503" s="208"/>
      <c r="Q503" s="208"/>
      <c r="R503" s="208"/>
      <c r="S503" s="208"/>
      <c r="T503" s="209"/>
      <c r="AT503" s="210" t="s">
        <v>136</v>
      </c>
      <c r="AU503" s="210" t="s">
        <v>83</v>
      </c>
      <c r="AV503" s="14" t="s">
        <v>134</v>
      </c>
      <c r="AW503" s="14" t="s">
        <v>35</v>
      </c>
      <c r="AX503" s="14" t="s">
        <v>81</v>
      </c>
      <c r="AY503" s="210" t="s">
        <v>127</v>
      </c>
    </row>
    <row r="504" spans="1:65" s="2" customFormat="1" ht="14.45" customHeight="1">
      <c r="A504" s="36"/>
      <c r="B504" s="37"/>
      <c r="C504" s="224" t="s">
        <v>795</v>
      </c>
      <c r="D504" s="224" t="s">
        <v>258</v>
      </c>
      <c r="E504" s="225" t="s">
        <v>796</v>
      </c>
      <c r="F504" s="226" t="s">
        <v>797</v>
      </c>
      <c r="G504" s="227" t="s">
        <v>214</v>
      </c>
      <c r="H504" s="228">
        <v>58</v>
      </c>
      <c r="I504" s="229"/>
      <c r="J504" s="230">
        <f>ROUND(I504*H504,2)</f>
        <v>0</v>
      </c>
      <c r="K504" s="226" t="s">
        <v>19</v>
      </c>
      <c r="L504" s="231"/>
      <c r="M504" s="232" t="s">
        <v>19</v>
      </c>
      <c r="N504" s="233" t="s">
        <v>44</v>
      </c>
      <c r="O504" s="66"/>
      <c r="P504" s="184">
        <f>O504*H504</f>
        <v>0</v>
      </c>
      <c r="Q504" s="184">
        <v>7.1000000000000002E-4</v>
      </c>
      <c r="R504" s="184">
        <f>Q504*H504</f>
        <v>4.1180000000000001E-2</v>
      </c>
      <c r="S504" s="184">
        <v>0</v>
      </c>
      <c r="T504" s="185">
        <f>S504*H504</f>
        <v>0</v>
      </c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R504" s="186" t="s">
        <v>798</v>
      </c>
      <c r="AT504" s="186" t="s">
        <v>258</v>
      </c>
      <c r="AU504" s="186" t="s">
        <v>83</v>
      </c>
      <c r="AY504" s="19" t="s">
        <v>127</v>
      </c>
      <c r="BE504" s="187">
        <f>IF(N504="základní",J504,0)</f>
        <v>0</v>
      </c>
      <c r="BF504" s="187">
        <f>IF(N504="snížená",J504,0)</f>
        <v>0</v>
      </c>
      <c r="BG504" s="187">
        <f>IF(N504="zákl. přenesená",J504,0)</f>
        <v>0</v>
      </c>
      <c r="BH504" s="187">
        <f>IF(N504="sníž. přenesená",J504,0)</f>
        <v>0</v>
      </c>
      <c r="BI504" s="187">
        <f>IF(N504="nulová",J504,0)</f>
        <v>0</v>
      </c>
      <c r="BJ504" s="19" t="s">
        <v>81</v>
      </c>
      <c r="BK504" s="187">
        <f>ROUND(I504*H504,2)</f>
        <v>0</v>
      </c>
      <c r="BL504" s="19" t="s">
        <v>798</v>
      </c>
      <c r="BM504" s="186" t="s">
        <v>799</v>
      </c>
    </row>
    <row r="505" spans="1:65" s="13" customFormat="1">
      <c r="B505" s="188"/>
      <c r="C505" s="189"/>
      <c r="D505" s="190" t="s">
        <v>136</v>
      </c>
      <c r="E505" s="191" t="s">
        <v>19</v>
      </c>
      <c r="F505" s="192" t="s">
        <v>800</v>
      </c>
      <c r="G505" s="189"/>
      <c r="H505" s="193">
        <v>58</v>
      </c>
      <c r="I505" s="194"/>
      <c r="J505" s="189"/>
      <c r="K505" s="189"/>
      <c r="L505" s="195"/>
      <c r="M505" s="196"/>
      <c r="N505" s="197"/>
      <c r="O505" s="197"/>
      <c r="P505" s="197"/>
      <c r="Q505" s="197"/>
      <c r="R505" s="197"/>
      <c r="S505" s="197"/>
      <c r="T505" s="198"/>
      <c r="AT505" s="199" t="s">
        <v>136</v>
      </c>
      <c r="AU505" s="199" t="s">
        <v>83</v>
      </c>
      <c r="AV505" s="13" t="s">
        <v>83</v>
      </c>
      <c r="AW505" s="13" t="s">
        <v>35</v>
      </c>
      <c r="AX505" s="13" t="s">
        <v>73</v>
      </c>
      <c r="AY505" s="199" t="s">
        <v>127</v>
      </c>
    </row>
    <row r="506" spans="1:65" s="14" customFormat="1">
      <c r="B506" s="200"/>
      <c r="C506" s="201"/>
      <c r="D506" s="190" t="s">
        <v>136</v>
      </c>
      <c r="E506" s="202" t="s">
        <v>19</v>
      </c>
      <c r="F506" s="203" t="s">
        <v>138</v>
      </c>
      <c r="G506" s="201"/>
      <c r="H506" s="204">
        <v>58</v>
      </c>
      <c r="I506" s="205"/>
      <c r="J506" s="201"/>
      <c r="K506" s="201"/>
      <c r="L506" s="206"/>
      <c r="M506" s="221"/>
      <c r="N506" s="222"/>
      <c r="O506" s="222"/>
      <c r="P506" s="222"/>
      <c r="Q506" s="222"/>
      <c r="R506" s="222"/>
      <c r="S506" s="222"/>
      <c r="T506" s="223"/>
      <c r="AT506" s="210" t="s">
        <v>136</v>
      </c>
      <c r="AU506" s="210" t="s">
        <v>83</v>
      </c>
      <c r="AV506" s="14" t="s">
        <v>134</v>
      </c>
      <c r="AW506" s="14" t="s">
        <v>35</v>
      </c>
      <c r="AX506" s="14" t="s">
        <v>81</v>
      </c>
      <c r="AY506" s="210" t="s">
        <v>127</v>
      </c>
    </row>
    <row r="507" spans="1:65" s="2" customFormat="1" ht="6.95" customHeight="1">
      <c r="A507" s="36"/>
      <c r="B507" s="49"/>
      <c r="C507" s="50"/>
      <c r="D507" s="50"/>
      <c r="E507" s="50"/>
      <c r="F507" s="50"/>
      <c r="G507" s="50"/>
      <c r="H507" s="50"/>
      <c r="I507" s="50"/>
      <c r="J507" s="50"/>
      <c r="K507" s="50"/>
      <c r="L507" s="41"/>
      <c r="M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</row>
  </sheetData>
  <sheetProtection algorithmName="SHA-512" hashValue="Xy0eawtE4r7hUm9+0F6x7EJmxvfbT4kk1cNPtx+/CA6q5baPuG5CNiLMaj2F22oi6muUAWD2ApuR1MVYe+3g8g==" saltValue="VAqy03LtQqovvLcPg0X2OFxUGHetuSTf6nYfhAHukbz3FUqo4RlqlbudkO/9mIMxk37FgJa4vHp5zRCInIm0Rw==" spinCount="100000" sheet="1" objects="1" scenarios="1" formatColumns="0" formatRows="0" autoFilter="0"/>
  <autoFilter ref="C92:K506" xr:uid="{00000000-0009-0000-0000-000002000000}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73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AT2" s="19" t="s">
        <v>89</v>
      </c>
    </row>
    <row r="3" spans="1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1:46" s="1" customFormat="1" ht="24.95" customHeight="1">
      <c r="B4" s="22"/>
      <c r="D4" s="105" t="s">
        <v>102</v>
      </c>
      <c r="L4" s="22"/>
      <c r="M4" s="106" t="s">
        <v>10</v>
      </c>
      <c r="AT4" s="19" t="s">
        <v>4</v>
      </c>
    </row>
    <row r="5" spans="1:46" s="1" customFormat="1" ht="6.95" customHeight="1">
      <c r="B5" s="22"/>
      <c r="L5" s="22"/>
    </row>
    <row r="6" spans="1:46" s="1" customFormat="1" ht="12" customHeight="1">
      <c r="B6" s="22"/>
      <c r="D6" s="107" t="s">
        <v>16</v>
      </c>
      <c r="L6" s="22"/>
    </row>
    <row r="7" spans="1:46" s="1" customFormat="1" ht="16.5" customHeight="1">
      <c r="B7" s="22"/>
      <c r="E7" s="383" t="str">
        <f>'Rekapitulace stavby'!K6</f>
        <v>PID Na Hlavní, zast. Březiněves, Praha 8</v>
      </c>
      <c r="F7" s="384"/>
      <c r="G7" s="384"/>
      <c r="H7" s="384"/>
      <c r="L7" s="22"/>
    </row>
    <row r="8" spans="1:46" s="2" customFormat="1" ht="12" customHeight="1">
      <c r="A8" s="36"/>
      <c r="B8" s="41"/>
      <c r="C8" s="36"/>
      <c r="D8" s="107" t="s">
        <v>103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85" t="s">
        <v>801</v>
      </c>
      <c r="F9" s="386"/>
      <c r="G9" s="386"/>
      <c r="H9" s="386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4. 12. 2020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7" t="str">
        <f>'Rekapitulace stavby'!E14</f>
        <v>Vyplň údaj</v>
      </c>
      <c r="F18" s="388"/>
      <c r="G18" s="388"/>
      <c r="H18" s="388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tr">
        <f>IF('Rekapitulace stavby'!AN16="","",'Rekapitulace stavby'!AN16)</f>
        <v/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tr">
        <f>IF('Rekapitulace stavby'!E17="","",'Rekapitulace stavby'!E17)</f>
        <v xml:space="preserve"> </v>
      </c>
      <c r="F21" s="36"/>
      <c r="G21" s="36"/>
      <c r="H21" s="36"/>
      <c r="I21" s="107" t="s">
        <v>29</v>
      </c>
      <c r="J21" s="109" t="str">
        <f>IF('Rekapitulace stavby'!AN17="","",'Rekapitulace stavby'!AN17)</f>
        <v/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36</v>
      </c>
      <c r="E23" s="36"/>
      <c r="F23" s="36"/>
      <c r="G23" s="36"/>
      <c r="H23" s="36"/>
      <c r="I23" s="107" t="s">
        <v>26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29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37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9" t="s">
        <v>19</v>
      </c>
      <c r="F27" s="389"/>
      <c r="G27" s="389"/>
      <c r="H27" s="389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39</v>
      </c>
      <c r="E30" s="36"/>
      <c r="F30" s="36"/>
      <c r="G30" s="36"/>
      <c r="H30" s="36"/>
      <c r="I30" s="36"/>
      <c r="J30" s="116">
        <f>ROUND(J93, 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41</v>
      </c>
      <c r="G32" s="36"/>
      <c r="H32" s="36"/>
      <c r="I32" s="117" t="s">
        <v>40</v>
      </c>
      <c r="J32" s="117" t="s">
        <v>42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43</v>
      </c>
      <c r="E33" s="107" t="s">
        <v>44</v>
      </c>
      <c r="F33" s="119">
        <f>ROUND((SUM(BE93:BE172)),  2)</f>
        <v>0</v>
      </c>
      <c r="G33" s="36"/>
      <c r="H33" s="36"/>
      <c r="I33" s="120">
        <v>0.21</v>
      </c>
      <c r="J33" s="119">
        <f>ROUND(((SUM(BE93:BE172))*I33),  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45</v>
      </c>
      <c r="F34" s="119">
        <f>ROUND((SUM(BF93:BF172)),  2)</f>
        <v>0</v>
      </c>
      <c r="G34" s="36"/>
      <c r="H34" s="36"/>
      <c r="I34" s="120">
        <v>0.15</v>
      </c>
      <c r="J34" s="119">
        <f>ROUND(((SUM(BF93:BF172))*I34),  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07" t="s">
        <v>46</v>
      </c>
      <c r="F35" s="119">
        <f>ROUND((SUM(BG93:BG172)),  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07" t="s">
        <v>47</v>
      </c>
      <c r="F36" s="119">
        <f>ROUND((SUM(BH93:BH172)),  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07" t="s">
        <v>48</v>
      </c>
      <c r="F37" s="119">
        <f>ROUND((SUM(BI93:BI172)),  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49</v>
      </c>
      <c r="E39" s="123"/>
      <c r="F39" s="123"/>
      <c r="G39" s="124" t="s">
        <v>50</v>
      </c>
      <c r="H39" s="125" t="s">
        <v>51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105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1" t="str">
        <f>E7</f>
        <v>PID Na Hlavní, zast. Březiněves, Praha 8</v>
      </c>
      <c r="F48" s="382"/>
      <c r="G48" s="382"/>
      <c r="H48" s="382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103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69" t="str">
        <f>E9</f>
        <v>SO 401 - Kabelové vedení PRE</v>
      </c>
      <c r="F50" s="380"/>
      <c r="G50" s="380"/>
      <c r="H50" s="380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1" t="s">
        <v>21</v>
      </c>
      <c r="D52" s="38"/>
      <c r="E52" s="38"/>
      <c r="F52" s="29" t="str">
        <f>F12</f>
        <v>Praha 8</v>
      </c>
      <c r="G52" s="38"/>
      <c r="H52" s="38"/>
      <c r="I52" s="31" t="s">
        <v>23</v>
      </c>
      <c r="J52" s="61" t="str">
        <f>IF(J12="","",J12)</f>
        <v>4. 12. 2020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5.2" customHeight="1">
      <c r="A54" s="36"/>
      <c r="B54" s="37"/>
      <c r="C54" s="31" t="s">
        <v>25</v>
      </c>
      <c r="D54" s="38"/>
      <c r="E54" s="38"/>
      <c r="F54" s="29" t="str">
        <f>E15</f>
        <v>TSK a.s.</v>
      </c>
      <c r="G54" s="38"/>
      <c r="H54" s="38"/>
      <c r="I54" s="31" t="s">
        <v>33</v>
      </c>
      <c r="J54" s="34" t="str">
        <f>E21</f>
        <v xml:space="preserve"> 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32" t="s">
        <v>106</v>
      </c>
      <c r="D57" s="133"/>
      <c r="E57" s="133"/>
      <c r="F57" s="133"/>
      <c r="G57" s="133"/>
      <c r="H57" s="133"/>
      <c r="I57" s="133"/>
      <c r="J57" s="134" t="s">
        <v>107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71</v>
      </c>
      <c r="D59" s="38"/>
      <c r="E59" s="38"/>
      <c r="F59" s="38"/>
      <c r="G59" s="38"/>
      <c r="H59" s="38"/>
      <c r="I59" s="38"/>
      <c r="J59" s="79">
        <f>J93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108</v>
      </c>
    </row>
    <row r="60" spans="1:47" s="9" customFormat="1" ht="24.95" customHeight="1">
      <c r="B60" s="136"/>
      <c r="C60" s="137"/>
      <c r="D60" s="138" t="s">
        <v>156</v>
      </c>
      <c r="E60" s="139"/>
      <c r="F60" s="139"/>
      <c r="G60" s="139"/>
      <c r="H60" s="139"/>
      <c r="I60" s="139"/>
      <c r="J60" s="140">
        <f>J94</f>
        <v>0</v>
      </c>
      <c r="K60" s="137"/>
      <c r="L60" s="141"/>
    </row>
    <row r="61" spans="1:47" s="10" customFormat="1" ht="19.899999999999999" customHeight="1">
      <c r="B61" s="142"/>
      <c r="C61" s="143"/>
      <c r="D61" s="144" t="s">
        <v>161</v>
      </c>
      <c r="E61" s="145"/>
      <c r="F61" s="145"/>
      <c r="G61" s="145"/>
      <c r="H61" s="145"/>
      <c r="I61" s="145"/>
      <c r="J61" s="146">
        <f>J95</f>
        <v>0</v>
      </c>
      <c r="K61" s="143"/>
      <c r="L61" s="147"/>
    </row>
    <row r="62" spans="1:47" s="10" customFormat="1" ht="19.899999999999999" customHeight="1">
      <c r="B62" s="142"/>
      <c r="C62" s="143"/>
      <c r="D62" s="144" t="s">
        <v>163</v>
      </c>
      <c r="E62" s="145"/>
      <c r="F62" s="145"/>
      <c r="G62" s="145"/>
      <c r="H62" s="145"/>
      <c r="I62" s="145"/>
      <c r="J62" s="146">
        <f>J99</f>
        <v>0</v>
      </c>
      <c r="K62" s="143"/>
      <c r="L62" s="147"/>
    </row>
    <row r="63" spans="1:47" s="9" customFormat="1" ht="24.95" customHeight="1">
      <c r="B63" s="136"/>
      <c r="C63" s="137"/>
      <c r="D63" s="138" t="s">
        <v>165</v>
      </c>
      <c r="E63" s="139"/>
      <c r="F63" s="139"/>
      <c r="G63" s="139"/>
      <c r="H63" s="139"/>
      <c r="I63" s="139"/>
      <c r="J63" s="140">
        <f>J103</f>
        <v>0</v>
      </c>
      <c r="K63" s="137"/>
      <c r="L63" s="141"/>
    </row>
    <row r="64" spans="1:47" s="10" customFormat="1" ht="19.899999999999999" customHeight="1">
      <c r="B64" s="142"/>
      <c r="C64" s="143"/>
      <c r="D64" s="144" t="s">
        <v>802</v>
      </c>
      <c r="E64" s="145"/>
      <c r="F64" s="145"/>
      <c r="G64" s="145"/>
      <c r="H64" s="145"/>
      <c r="I64" s="145"/>
      <c r="J64" s="146">
        <f>J104</f>
        <v>0</v>
      </c>
      <c r="K64" s="143"/>
      <c r="L64" s="147"/>
    </row>
    <row r="65" spans="1:31" s="9" customFormat="1" ht="24.95" customHeight="1">
      <c r="B65" s="136"/>
      <c r="C65" s="137"/>
      <c r="D65" s="138" t="s">
        <v>168</v>
      </c>
      <c r="E65" s="139"/>
      <c r="F65" s="139"/>
      <c r="G65" s="139"/>
      <c r="H65" s="139"/>
      <c r="I65" s="139"/>
      <c r="J65" s="140">
        <f>J124</f>
        <v>0</v>
      </c>
      <c r="K65" s="137"/>
      <c r="L65" s="141"/>
    </row>
    <row r="66" spans="1:31" s="10" customFormat="1" ht="19.899999999999999" customHeight="1">
      <c r="B66" s="142"/>
      <c r="C66" s="143"/>
      <c r="D66" s="144" t="s">
        <v>803</v>
      </c>
      <c r="E66" s="145"/>
      <c r="F66" s="145"/>
      <c r="G66" s="145"/>
      <c r="H66" s="145"/>
      <c r="I66" s="145"/>
      <c r="J66" s="146">
        <f>J125</f>
        <v>0</v>
      </c>
      <c r="K66" s="143"/>
      <c r="L66" s="147"/>
    </row>
    <row r="67" spans="1:31" s="10" customFormat="1" ht="19.899999999999999" customHeight="1">
      <c r="B67" s="142"/>
      <c r="C67" s="143"/>
      <c r="D67" s="144" t="s">
        <v>169</v>
      </c>
      <c r="E67" s="145"/>
      <c r="F67" s="145"/>
      <c r="G67" s="145"/>
      <c r="H67" s="145"/>
      <c r="I67" s="145"/>
      <c r="J67" s="146">
        <f>J128</f>
        <v>0</v>
      </c>
      <c r="K67" s="143"/>
      <c r="L67" s="147"/>
    </row>
    <row r="68" spans="1:31" s="10" customFormat="1" ht="19.899999999999999" customHeight="1">
      <c r="B68" s="142"/>
      <c r="C68" s="143"/>
      <c r="D68" s="144" t="s">
        <v>804</v>
      </c>
      <c r="E68" s="145"/>
      <c r="F68" s="145"/>
      <c r="G68" s="145"/>
      <c r="H68" s="145"/>
      <c r="I68" s="145"/>
      <c r="J68" s="146">
        <f>J153</f>
        <v>0</v>
      </c>
      <c r="K68" s="143"/>
      <c r="L68" s="147"/>
    </row>
    <row r="69" spans="1:31" s="9" customFormat="1" ht="24.95" customHeight="1">
      <c r="B69" s="136"/>
      <c r="C69" s="137"/>
      <c r="D69" s="138" t="s">
        <v>805</v>
      </c>
      <c r="E69" s="139"/>
      <c r="F69" s="139"/>
      <c r="G69" s="139"/>
      <c r="H69" s="139"/>
      <c r="I69" s="139"/>
      <c r="J69" s="140">
        <f>J157</f>
        <v>0</v>
      </c>
      <c r="K69" s="137"/>
      <c r="L69" s="141"/>
    </row>
    <row r="70" spans="1:31" s="9" customFormat="1" ht="24.95" customHeight="1">
      <c r="B70" s="136"/>
      <c r="C70" s="137"/>
      <c r="D70" s="138" t="s">
        <v>806</v>
      </c>
      <c r="E70" s="139"/>
      <c r="F70" s="139"/>
      <c r="G70" s="139"/>
      <c r="H70" s="139"/>
      <c r="I70" s="139"/>
      <c r="J70" s="140">
        <f>J163</f>
        <v>0</v>
      </c>
      <c r="K70" s="137"/>
      <c r="L70" s="141"/>
    </row>
    <row r="71" spans="1:31" s="10" customFormat="1" ht="19.899999999999999" customHeight="1">
      <c r="B71" s="142"/>
      <c r="C71" s="143"/>
      <c r="D71" s="144" t="s">
        <v>807</v>
      </c>
      <c r="E71" s="145"/>
      <c r="F71" s="145"/>
      <c r="G71" s="145"/>
      <c r="H71" s="145"/>
      <c r="I71" s="145"/>
      <c r="J71" s="146">
        <f>J164</f>
        <v>0</v>
      </c>
      <c r="K71" s="143"/>
      <c r="L71" s="147"/>
    </row>
    <row r="72" spans="1:31" s="10" customFormat="1" ht="19.899999999999999" customHeight="1">
      <c r="B72" s="142"/>
      <c r="C72" s="143"/>
      <c r="D72" s="144" t="s">
        <v>808</v>
      </c>
      <c r="E72" s="145"/>
      <c r="F72" s="145"/>
      <c r="G72" s="145"/>
      <c r="H72" s="145"/>
      <c r="I72" s="145"/>
      <c r="J72" s="146">
        <f>J168</f>
        <v>0</v>
      </c>
      <c r="K72" s="143"/>
      <c r="L72" s="147"/>
    </row>
    <row r="73" spans="1:31" s="10" customFormat="1" ht="19.899999999999999" customHeight="1">
      <c r="B73" s="142"/>
      <c r="C73" s="143"/>
      <c r="D73" s="144" t="s">
        <v>809</v>
      </c>
      <c r="E73" s="145"/>
      <c r="F73" s="145"/>
      <c r="G73" s="145"/>
      <c r="H73" s="145"/>
      <c r="I73" s="145"/>
      <c r="J73" s="146">
        <f>J170</f>
        <v>0</v>
      </c>
      <c r="K73" s="143"/>
      <c r="L73" s="147"/>
    </row>
    <row r="74" spans="1:31" s="2" customFormat="1" ht="21.7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9" spans="1:31" s="2" customFormat="1" ht="6.95" customHeight="1">
      <c r="A79" s="36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24.95" customHeight="1">
      <c r="A80" s="36"/>
      <c r="B80" s="37"/>
      <c r="C80" s="25" t="s">
        <v>112</v>
      </c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5" s="2" customFormat="1" ht="12" customHeight="1">
      <c r="A82" s="36"/>
      <c r="B82" s="37"/>
      <c r="C82" s="31" t="s">
        <v>16</v>
      </c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65" s="2" customFormat="1" ht="16.5" customHeight="1">
      <c r="A83" s="36"/>
      <c r="B83" s="37"/>
      <c r="C83" s="38"/>
      <c r="D83" s="38"/>
      <c r="E83" s="381" t="str">
        <f>E7</f>
        <v>PID Na Hlavní, zast. Březiněves, Praha 8</v>
      </c>
      <c r="F83" s="382"/>
      <c r="G83" s="382"/>
      <c r="H83" s="382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65" s="2" customFormat="1" ht="12" customHeight="1">
      <c r="A84" s="36"/>
      <c r="B84" s="37"/>
      <c r="C84" s="31" t="s">
        <v>103</v>
      </c>
      <c r="D84" s="38"/>
      <c r="E84" s="38"/>
      <c r="F84" s="38"/>
      <c r="G84" s="38"/>
      <c r="H84" s="38"/>
      <c r="I84" s="38"/>
      <c r="J84" s="38"/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65" s="2" customFormat="1" ht="16.5" customHeight="1">
      <c r="A85" s="36"/>
      <c r="B85" s="37"/>
      <c r="C85" s="38"/>
      <c r="D85" s="38"/>
      <c r="E85" s="369" t="str">
        <f>E9</f>
        <v>SO 401 - Kabelové vedení PRE</v>
      </c>
      <c r="F85" s="380"/>
      <c r="G85" s="380"/>
      <c r="H85" s="380"/>
      <c r="I85" s="38"/>
      <c r="J85" s="38"/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65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0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65" s="2" customFormat="1" ht="12" customHeight="1">
      <c r="A87" s="36"/>
      <c r="B87" s="37"/>
      <c r="C87" s="31" t="s">
        <v>21</v>
      </c>
      <c r="D87" s="38"/>
      <c r="E87" s="38"/>
      <c r="F87" s="29" t="str">
        <f>F12</f>
        <v>Praha 8</v>
      </c>
      <c r="G87" s="38"/>
      <c r="H87" s="38"/>
      <c r="I87" s="31" t="s">
        <v>23</v>
      </c>
      <c r="J87" s="61" t="str">
        <f>IF(J12="","",J12)</f>
        <v>4. 12. 2020</v>
      </c>
      <c r="K87" s="38"/>
      <c r="L87" s="10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65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10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65" s="2" customFormat="1" ht="15.2" customHeight="1">
      <c r="A89" s="36"/>
      <c r="B89" s="37"/>
      <c r="C89" s="31" t="s">
        <v>25</v>
      </c>
      <c r="D89" s="38"/>
      <c r="E89" s="38"/>
      <c r="F89" s="29" t="str">
        <f>E15</f>
        <v>TSK a.s.</v>
      </c>
      <c r="G89" s="38"/>
      <c r="H89" s="38"/>
      <c r="I89" s="31" t="s">
        <v>33</v>
      </c>
      <c r="J89" s="34" t="str">
        <f>E21</f>
        <v xml:space="preserve"> </v>
      </c>
      <c r="K89" s="38"/>
      <c r="L89" s="10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65" s="2" customFormat="1" ht="15.2" customHeight="1">
      <c r="A90" s="36"/>
      <c r="B90" s="37"/>
      <c r="C90" s="31" t="s">
        <v>31</v>
      </c>
      <c r="D90" s="38"/>
      <c r="E90" s="38"/>
      <c r="F90" s="29" t="str">
        <f>IF(E18="","",E18)</f>
        <v>Vyplň údaj</v>
      </c>
      <c r="G90" s="38"/>
      <c r="H90" s="38"/>
      <c r="I90" s="31" t="s">
        <v>36</v>
      </c>
      <c r="J90" s="34" t="str">
        <f>E24</f>
        <v xml:space="preserve"> </v>
      </c>
      <c r="K90" s="38"/>
      <c r="L90" s="10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65" s="2" customFormat="1" ht="10.35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108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65" s="11" customFormat="1" ht="29.25" customHeight="1">
      <c r="A92" s="148"/>
      <c r="B92" s="149"/>
      <c r="C92" s="150" t="s">
        <v>113</v>
      </c>
      <c r="D92" s="151" t="s">
        <v>58</v>
      </c>
      <c r="E92" s="151" t="s">
        <v>54</v>
      </c>
      <c r="F92" s="151" t="s">
        <v>55</v>
      </c>
      <c r="G92" s="151" t="s">
        <v>114</v>
      </c>
      <c r="H92" s="151" t="s">
        <v>115</v>
      </c>
      <c r="I92" s="151" t="s">
        <v>116</v>
      </c>
      <c r="J92" s="151" t="s">
        <v>107</v>
      </c>
      <c r="K92" s="152" t="s">
        <v>117</v>
      </c>
      <c r="L92" s="153"/>
      <c r="M92" s="70" t="s">
        <v>19</v>
      </c>
      <c r="N92" s="71" t="s">
        <v>43</v>
      </c>
      <c r="O92" s="71" t="s">
        <v>118</v>
      </c>
      <c r="P92" s="71" t="s">
        <v>119</v>
      </c>
      <c r="Q92" s="71" t="s">
        <v>120</v>
      </c>
      <c r="R92" s="71" t="s">
        <v>121</v>
      </c>
      <c r="S92" s="71" t="s">
        <v>122</v>
      </c>
      <c r="T92" s="72" t="s">
        <v>123</v>
      </c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</row>
    <row r="93" spans="1:65" s="2" customFormat="1" ht="22.9" customHeight="1">
      <c r="A93" s="36"/>
      <c r="B93" s="37"/>
      <c r="C93" s="77" t="s">
        <v>124</v>
      </c>
      <c r="D93" s="38"/>
      <c r="E93" s="38"/>
      <c r="F93" s="38"/>
      <c r="G93" s="38"/>
      <c r="H93" s="38"/>
      <c r="I93" s="38"/>
      <c r="J93" s="154">
        <f>BK93</f>
        <v>0</v>
      </c>
      <c r="K93" s="38"/>
      <c r="L93" s="41"/>
      <c r="M93" s="73"/>
      <c r="N93" s="155"/>
      <c r="O93" s="74"/>
      <c r="P93" s="156">
        <f>P94+P103+P124+P157+P163</f>
        <v>0</v>
      </c>
      <c r="Q93" s="74"/>
      <c r="R93" s="156">
        <f>R94+R103+R124+R157+R163</f>
        <v>130.20788000000002</v>
      </c>
      <c r="S93" s="74"/>
      <c r="T93" s="157">
        <f>T94+T103+T124+T157+T163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72</v>
      </c>
      <c r="AU93" s="19" t="s">
        <v>108</v>
      </c>
      <c r="BK93" s="158">
        <f>BK94+BK103+BK124+BK157+BK163</f>
        <v>0</v>
      </c>
    </row>
    <row r="94" spans="1:65" s="12" customFormat="1" ht="25.9" customHeight="1">
      <c r="B94" s="159"/>
      <c r="C94" s="160"/>
      <c r="D94" s="161" t="s">
        <v>72</v>
      </c>
      <c r="E94" s="162" t="s">
        <v>128</v>
      </c>
      <c r="F94" s="162" t="s">
        <v>129</v>
      </c>
      <c r="G94" s="160"/>
      <c r="H94" s="160"/>
      <c r="I94" s="163"/>
      <c r="J94" s="164">
        <f>BK94</f>
        <v>0</v>
      </c>
      <c r="K94" s="160"/>
      <c r="L94" s="165"/>
      <c r="M94" s="166"/>
      <c r="N94" s="167"/>
      <c r="O94" s="167"/>
      <c r="P94" s="168">
        <f>P95+P99</f>
        <v>0</v>
      </c>
      <c r="Q94" s="167"/>
      <c r="R94" s="168">
        <f>R95+R99</f>
        <v>0</v>
      </c>
      <c r="S94" s="167"/>
      <c r="T94" s="169">
        <f>T95+T99</f>
        <v>0</v>
      </c>
      <c r="AR94" s="170" t="s">
        <v>81</v>
      </c>
      <c r="AT94" s="171" t="s">
        <v>72</v>
      </c>
      <c r="AU94" s="171" t="s">
        <v>73</v>
      </c>
      <c r="AY94" s="170" t="s">
        <v>127</v>
      </c>
      <c r="BK94" s="172">
        <f>BK95+BK99</f>
        <v>0</v>
      </c>
    </row>
    <row r="95" spans="1:65" s="12" customFormat="1" ht="22.9" customHeight="1">
      <c r="B95" s="159"/>
      <c r="C95" s="160"/>
      <c r="D95" s="161" t="s">
        <v>72</v>
      </c>
      <c r="E95" s="173" t="s">
        <v>211</v>
      </c>
      <c r="F95" s="173" t="s">
        <v>435</v>
      </c>
      <c r="G95" s="160"/>
      <c r="H95" s="160"/>
      <c r="I95" s="163"/>
      <c r="J95" s="174">
        <f>BK95</f>
        <v>0</v>
      </c>
      <c r="K95" s="160"/>
      <c r="L95" s="165"/>
      <c r="M95" s="166"/>
      <c r="N95" s="167"/>
      <c r="O95" s="167"/>
      <c r="P95" s="168">
        <f>SUM(P96:P98)</f>
        <v>0</v>
      </c>
      <c r="Q95" s="167"/>
      <c r="R95" s="168">
        <f>SUM(R96:R98)</f>
        <v>0</v>
      </c>
      <c r="S95" s="167"/>
      <c r="T95" s="169">
        <f>SUM(T96:T98)</f>
        <v>0</v>
      </c>
      <c r="AR95" s="170" t="s">
        <v>81</v>
      </c>
      <c r="AT95" s="171" t="s">
        <v>72</v>
      </c>
      <c r="AU95" s="171" t="s">
        <v>81</v>
      </c>
      <c r="AY95" s="170" t="s">
        <v>127</v>
      </c>
      <c r="BK95" s="172">
        <f>SUM(BK96:BK98)</f>
        <v>0</v>
      </c>
    </row>
    <row r="96" spans="1:65" s="2" customFormat="1" ht="14.45" customHeight="1">
      <c r="A96" s="36"/>
      <c r="B96" s="37"/>
      <c r="C96" s="175" t="s">
        <v>81</v>
      </c>
      <c r="D96" s="175" t="s">
        <v>130</v>
      </c>
      <c r="E96" s="176" t="s">
        <v>810</v>
      </c>
      <c r="F96" s="177" t="s">
        <v>811</v>
      </c>
      <c r="G96" s="178" t="s">
        <v>235</v>
      </c>
      <c r="H96" s="179">
        <v>0.65</v>
      </c>
      <c r="I96" s="180"/>
      <c r="J96" s="181">
        <f>ROUND(I96*H96,2)</f>
        <v>0</v>
      </c>
      <c r="K96" s="177" t="s">
        <v>174</v>
      </c>
      <c r="L96" s="41"/>
      <c r="M96" s="182" t="s">
        <v>19</v>
      </c>
      <c r="N96" s="183" t="s">
        <v>44</v>
      </c>
      <c r="O96" s="66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134</v>
      </c>
      <c r="AT96" s="186" t="s">
        <v>130</v>
      </c>
      <c r="AU96" s="186" t="s">
        <v>83</v>
      </c>
      <c r="AY96" s="19" t="s">
        <v>127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9" t="s">
        <v>81</v>
      </c>
      <c r="BK96" s="187">
        <f>ROUND(I96*H96,2)</f>
        <v>0</v>
      </c>
      <c r="BL96" s="19" t="s">
        <v>134</v>
      </c>
      <c r="BM96" s="186" t="s">
        <v>812</v>
      </c>
    </row>
    <row r="97" spans="1:65" s="13" customFormat="1">
      <c r="B97" s="188"/>
      <c r="C97" s="189"/>
      <c r="D97" s="190" t="s">
        <v>136</v>
      </c>
      <c r="E97" s="191" t="s">
        <v>19</v>
      </c>
      <c r="F97" s="192" t="s">
        <v>813</v>
      </c>
      <c r="G97" s="189"/>
      <c r="H97" s="193">
        <v>0.65</v>
      </c>
      <c r="I97" s="194"/>
      <c r="J97" s="189"/>
      <c r="K97" s="189"/>
      <c r="L97" s="195"/>
      <c r="M97" s="196"/>
      <c r="N97" s="197"/>
      <c r="O97" s="197"/>
      <c r="P97" s="197"/>
      <c r="Q97" s="197"/>
      <c r="R97" s="197"/>
      <c r="S97" s="197"/>
      <c r="T97" s="198"/>
      <c r="AT97" s="199" t="s">
        <v>136</v>
      </c>
      <c r="AU97" s="199" t="s">
        <v>83</v>
      </c>
      <c r="AV97" s="13" t="s">
        <v>83</v>
      </c>
      <c r="AW97" s="13" t="s">
        <v>35</v>
      </c>
      <c r="AX97" s="13" t="s">
        <v>73</v>
      </c>
      <c r="AY97" s="199" t="s">
        <v>127</v>
      </c>
    </row>
    <row r="98" spans="1:65" s="14" customFormat="1">
      <c r="B98" s="200"/>
      <c r="C98" s="201"/>
      <c r="D98" s="190" t="s">
        <v>136</v>
      </c>
      <c r="E98" s="202" t="s">
        <v>19</v>
      </c>
      <c r="F98" s="203" t="s">
        <v>138</v>
      </c>
      <c r="G98" s="201"/>
      <c r="H98" s="204">
        <v>0.65</v>
      </c>
      <c r="I98" s="205"/>
      <c r="J98" s="201"/>
      <c r="K98" s="201"/>
      <c r="L98" s="206"/>
      <c r="M98" s="207"/>
      <c r="N98" s="208"/>
      <c r="O98" s="208"/>
      <c r="P98" s="208"/>
      <c r="Q98" s="208"/>
      <c r="R98" s="208"/>
      <c r="S98" s="208"/>
      <c r="T98" s="209"/>
      <c r="AT98" s="210" t="s">
        <v>136</v>
      </c>
      <c r="AU98" s="210" t="s">
        <v>83</v>
      </c>
      <c r="AV98" s="14" t="s">
        <v>134</v>
      </c>
      <c r="AW98" s="14" t="s">
        <v>35</v>
      </c>
      <c r="AX98" s="14" t="s">
        <v>81</v>
      </c>
      <c r="AY98" s="210" t="s">
        <v>127</v>
      </c>
    </row>
    <row r="99" spans="1:65" s="12" customFormat="1" ht="22.9" customHeight="1">
      <c r="B99" s="159"/>
      <c r="C99" s="160"/>
      <c r="D99" s="161" t="s">
        <v>72</v>
      </c>
      <c r="E99" s="173" t="s">
        <v>698</v>
      </c>
      <c r="F99" s="173" t="s">
        <v>699</v>
      </c>
      <c r="G99" s="160"/>
      <c r="H99" s="160"/>
      <c r="I99" s="163"/>
      <c r="J99" s="174">
        <f>BK99</f>
        <v>0</v>
      </c>
      <c r="K99" s="160"/>
      <c r="L99" s="165"/>
      <c r="M99" s="166"/>
      <c r="N99" s="167"/>
      <c r="O99" s="167"/>
      <c r="P99" s="168">
        <f>SUM(P100:P102)</f>
        <v>0</v>
      </c>
      <c r="Q99" s="167"/>
      <c r="R99" s="168">
        <f>SUM(R100:R102)</f>
        <v>0</v>
      </c>
      <c r="S99" s="167"/>
      <c r="T99" s="169">
        <f>SUM(T100:T102)</f>
        <v>0</v>
      </c>
      <c r="AR99" s="170" t="s">
        <v>81</v>
      </c>
      <c r="AT99" s="171" t="s">
        <v>72</v>
      </c>
      <c r="AU99" s="171" t="s">
        <v>81</v>
      </c>
      <c r="AY99" s="170" t="s">
        <v>127</v>
      </c>
      <c r="BK99" s="172">
        <f>SUM(BK100:BK102)</f>
        <v>0</v>
      </c>
    </row>
    <row r="100" spans="1:65" s="2" customFormat="1" ht="24.2" customHeight="1">
      <c r="A100" s="36"/>
      <c r="B100" s="37"/>
      <c r="C100" s="175" t="s">
        <v>83</v>
      </c>
      <c r="D100" s="175" t="s">
        <v>130</v>
      </c>
      <c r="E100" s="176" t="s">
        <v>814</v>
      </c>
      <c r="F100" s="177" t="s">
        <v>266</v>
      </c>
      <c r="G100" s="178" t="s">
        <v>261</v>
      </c>
      <c r="H100" s="179">
        <v>95.76</v>
      </c>
      <c r="I100" s="180"/>
      <c r="J100" s="181">
        <f>ROUND(I100*H100,2)</f>
        <v>0</v>
      </c>
      <c r="K100" s="177" t="s">
        <v>174</v>
      </c>
      <c r="L100" s="41"/>
      <c r="M100" s="182" t="s">
        <v>19</v>
      </c>
      <c r="N100" s="183" t="s">
        <v>44</v>
      </c>
      <c r="O100" s="66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134</v>
      </c>
      <c r="AT100" s="186" t="s">
        <v>130</v>
      </c>
      <c r="AU100" s="186" t="s">
        <v>83</v>
      </c>
      <c r="AY100" s="19" t="s">
        <v>127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81</v>
      </c>
      <c r="BK100" s="187">
        <f>ROUND(I100*H100,2)</f>
        <v>0</v>
      </c>
      <c r="BL100" s="19" t="s">
        <v>134</v>
      </c>
      <c r="BM100" s="186" t="s">
        <v>815</v>
      </c>
    </row>
    <row r="101" spans="1:65" s="13" customFormat="1">
      <c r="B101" s="188"/>
      <c r="C101" s="189"/>
      <c r="D101" s="190" t="s">
        <v>136</v>
      </c>
      <c r="E101" s="191" t="s">
        <v>19</v>
      </c>
      <c r="F101" s="192" t="s">
        <v>816</v>
      </c>
      <c r="G101" s="189"/>
      <c r="H101" s="193">
        <v>95.76</v>
      </c>
      <c r="I101" s="194"/>
      <c r="J101" s="189"/>
      <c r="K101" s="189"/>
      <c r="L101" s="195"/>
      <c r="M101" s="196"/>
      <c r="N101" s="197"/>
      <c r="O101" s="197"/>
      <c r="P101" s="197"/>
      <c r="Q101" s="197"/>
      <c r="R101" s="197"/>
      <c r="S101" s="197"/>
      <c r="T101" s="198"/>
      <c r="AT101" s="199" t="s">
        <v>136</v>
      </c>
      <c r="AU101" s="199" t="s">
        <v>83</v>
      </c>
      <c r="AV101" s="13" t="s">
        <v>83</v>
      </c>
      <c r="AW101" s="13" t="s">
        <v>35</v>
      </c>
      <c r="AX101" s="13" t="s">
        <v>73</v>
      </c>
      <c r="AY101" s="199" t="s">
        <v>127</v>
      </c>
    </row>
    <row r="102" spans="1:65" s="14" customFormat="1">
      <c r="B102" s="200"/>
      <c r="C102" s="201"/>
      <c r="D102" s="190" t="s">
        <v>136</v>
      </c>
      <c r="E102" s="202" t="s">
        <v>19</v>
      </c>
      <c r="F102" s="203" t="s">
        <v>138</v>
      </c>
      <c r="G102" s="201"/>
      <c r="H102" s="204">
        <v>95.76</v>
      </c>
      <c r="I102" s="205"/>
      <c r="J102" s="201"/>
      <c r="K102" s="201"/>
      <c r="L102" s="206"/>
      <c r="M102" s="207"/>
      <c r="N102" s="208"/>
      <c r="O102" s="208"/>
      <c r="P102" s="208"/>
      <c r="Q102" s="208"/>
      <c r="R102" s="208"/>
      <c r="S102" s="208"/>
      <c r="T102" s="209"/>
      <c r="AT102" s="210" t="s">
        <v>136</v>
      </c>
      <c r="AU102" s="210" t="s">
        <v>83</v>
      </c>
      <c r="AV102" s="14" t="s">
        <v>134</v>
      </c>
      <c r="AW102" s="14" t="s">
        <v>35</v>
      </c>
      <c r="AX102" s="14" t="s">
        <v>81</v>
      </c>
      <c r="AY102" s="210" t="s">
        <v>127</v>
      </c>
    </row>
    <row r="103" spans="1:65" s="12" customFormat="1" ht="25.9" customHeight="1">
      <c r="B103" s="159"/>
      <c r="C103" s="160"/>
      <c r="D103" s="161" t="s">
        <v>72</v>
      </c>
      <c r="E103" s="162" t="s">
        <v>761</v>
      </c>
      <c r="F103" s="162" t="s">
        <v>762</v>
      </c>
      <c r="G103" s="160"/>
      <c r="H103" s="160"/>
      <c r="I103" s="163"/>
      <c r="J103" s="164">
        <f>BK103</f>
        <v>0</v>
      </c>
      <c r="K103" s="160"/>
      <c r="L103" s="165"/>
      <c r="M103" s="166"/>
      <c r="N103" s="167"/>
      <c r="O103" s="167"/>
      <c r="P103" s="168">
        <f>P104</f>
        <v>0</v>
      </c>
      <c r="Q103" s="167"/>
      <c r="R103" s="168">
        <f>R104</f>
        <v>0.36729999999999996</v>
      </c>
      <c r="S103" s="167"/>
      <c r="T103" s="169">
        <f>T104</f>
        <v>0</v>
      </c>
      <c r="AR103" s="170" t="s">
        <v>83</v>
      </c>
      <c r="AT103" s="171" t="s">
        <v>72</v>
      </c>
      <c r="AU103" s="171" t="s">
        <v>73</v>
      </c>
      <c r="AY103" s="170" t="s">
        <v>127</v>
      </c>
      <c r="BK103" s="172">
        <f>BK104</f>
        <v>0</v>
      </c>
    </row>
    <row r="104" spans="1:65" s="12" customFormat="1" ht="22.9" customHeight="1">
      <c r="B104" s="159"/>
      <c r="C104" s="160"/>
      <c r="D104" s="161" t="s">
        <v>72</v>
      </c>
      <c r="E104" s="173" t="s">
        <v>817</v>
      </c>
      <c r="F104" s="173" t="s">
        <v>818</v>
      </c>
      <c r="G104" s="160"/>
      <c r="H104" s="160"/>
      <c r="I104" s="163"/>
      <c r="J104" s="174">
        <f>BK104</f>
        <v>0</v>
      </c>
      <c r="K104" s="160"/>
      <c r="L104" s="165"/>
      <c r="M104" s="166"/>
      <c r="N104" s="167"/>
      <c r="O104" s="167"/>
      <c r="P104" s="168">
        <f>SUM(P105:P123)</f>
        <v>0</v>
      </c>
      <c r="Q104" s="167"/>
      <c r="R104" s="168">
        <f>SUM(R105:R123)</f>
        <v>0.36729999999999996</v>
      </c>
      <c r="S104" s="167"/>
      <c r="T104" s="169">
        <f>SUM(T105:T123)</f>
        <v>0</v>
      </c>
      <c r="AR104" s="170" t="s">
        <v>83</v>
      </c>
      <c r="AT104" s="171" t="s">
        <v>72</v>
      </c>
      <c r="AU104" s="171" t="s">
        <v>81</v>
      </c>
      <c r="AY104" s="170" t="s">
        <v>127</v>
      </c>
      <c r="BK104" s="172">
        <f>SUM(BK105:BK123)</f>
        <v>0</v>
      </c>
    </row>
    <row r="105" spans="1:65" s="2" customFormat="1" ht="14.45" customHeight="1">
      <c r="A105" s="36"/>
      <c r="B105" s="37"/>
      <c r="C105" s="175" t="s">
        <v>144</v>
      </c>
      <c r="D105" s="175" t="s">
        <v>130</v>
      </c>
      <c r="E105" s="176" t="s">
        <v>819</v>
      </c>
      <c r="F105" s="177" t="s">
        <v>820</v>
      </c>
      <c r="G105" s="178" t="s">
        <v>439</v>
      </c>
      <c r="H105" s="179">
        <v>1</v>
      </c>
      <c r="I105" s="180"/>
      <c r="J105" s="181">
        <f>ROUND(I105*H105,2)</f>
        <v>0</v>
      </c>
      <c r="K105" s="177" t="s">
        <v>19</v>
      </c>
      <c r="L105" s="41"/>
      <c r="M105" s="182" t="s">
        <v>19</v>
      </c>
      <c r="N105" s="183" t="s">
        <v>44</v>
      </c>
      <c r="O105" s="66"/>
      <c r="P105" s="184">
        <f>O105*H105</f>
        <v>0</v>
      </c>
      <c r="Q105" s="184">
        <v>0</v>
      </c>
      <c r="R105" s="184">
        <f>Q105*H105</f>
        <v>0</v>
      </c>
      <c r="S105" s="184">
        <v>0</v>
      </c>
      <c r="T105" s="185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6" t="s">
        <v>252</v>
      </c>
      <c r="AT105" s="186" t="s">
        <v>130</v>
      </c>
      <c r="AU105" s="186" t="s">
        <v>83</v>
      </c>
      <c r="AY105" s="19" t="s">
        <v>127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9" t="s">
        <v>81</v>
      </c>
      <c r="BK105" s="187">
        <f>ROUND(I105*H105,2)</f>
        <v>0</v>
      </c>
      <c r="BL105" s="19" t="s">
        <v>252</v>
      </c>
      <c r="BM105" s="186" t="s">
        <v>821</v>
      </c>
    </row>
    <row r="106" spans="1:65" s="13" customFormat="1">
      <c r="B106" s="188"/>
      <c r="C106" s="189"/>
      <c r="D106" s="190" t="s">
        <v>136</v>
      </c>
      <c r="E106" s="191" t="s">
        <v>19</v>
      </c>
      <c r="F106" s="192" t="s">
        <v>822</v>
      </c>
      <c r="G106" s="189"/>
      <c r="H106" s="193">
        <v>1</v>
      </c>
      <c r="I106" s="194"/>
      <c r="J106" s="189"/>
      <c r="K106" s="189"/>
      <c r="L106" s="195"/>
      <c r="M106" s="196"/>
      <c r="N106" s="197"/>
      <c r="O106" s="197"/>
      <c r="P106" s="197"/>
      <c r="Q106" s="197"/>
      <c r="R106" s="197"/>
      <c r="S106" s="197"/>
      <c r="T106" s="198"/>
      <c r="AT106" s="199" t="s">
        <v>136</v>
      </c>
      <c r="AU106" s="199" t="s">
        <v>83</v>
      </c>
      <c r="AV106" s="13" t="s">
        <v>83</v>
      </c>
      <c r="AW106" s="13" t="s">
        <v>35</v>
      </c>
      <c r="AX106" s="13" t="s">
        <v>73</v>
      </c>
      <c r="AY106" s="199" t="s">
        <v>127</v>
      </c>
    </row>
    <row r="107" spans="1:65" s="14" customFormat="1">
      <c r="B107" s="200"/>
      <c r="C107" s="201"/>
      <c r="D107" s="190" t="s">
        <v>136</v>
      </c>
      <c r="E107" s="202" t="s">
        <v>19</v>
      </c>
      <c r="F107" s="203" t="s">
        <v>138</v>
      </c>
      <c r="G107" s="201"/>
      <c r="H107" s="204">
        <v>1</v>
      </c>
      <c r="I107" s="205"/>
      <c r="J107" s="201"/>
      <c r="K107" s="201"/>
      <c r="L107" s="206"/>
      <c r="M107" s="207"/>
      <c r="N107" s="208"/>
      <c r="O107" s="208"/>
      <c r="P107" s="208"/>
      <c r="Q107" s="208"/>
      <c r="R107" s="208"/>
      <c r="S107" s="208"/>
      <c r="T107" s="209"/>
      <c r="AT107" s="210" t="s">
        <v>136</v>
      </c>
      <c r="AU107" s="210" t="s">
        <v>83</v>
      </c>
      <c r="AV107" s="14" t="s">
        <v>134</v>
      </c>
      <c r="AW107" s="14" t="s">
        <v>35</v>
      </c>
      <c r="AX107" s="14" t="s">
        <v>81</v>
      </c>
      <c r="AY107" s="210" t="s">
        <v>127</v>
      </c>
    </row>
    <row r="108" spans="1:65" s="2" customFormat="1" ht="14.45" customHeight="1">
      <c r="A108" s="36"/>
      <c r="B108" s="37"/>
      <c r="C108" s="175" t="s">
        <v>134</v>
      </c>
      <c r="D108" s="175" t="s">
        <v>130</v>
      </c>
      <c r="E108" s="176" t="s">
        <v>823</v>
      </c>
      <c r="F108" s="177" t="s">
        <v>824</v>
      </c>
      <c r="G108" s="178" t="s">
        <v>439</v>
      </c>
      <c r="H108" s="179">
        <v>1</v>
      </c>
      <c r="I108" s="180"/>
      <c r="J108" s="181">
        <f>ROUND(I108*H108,2)</f>
        <v>0</v>
      </c>
      <c r="K108" s="177" t="s">
        <v>19</v>
      </c>
      <c r="L108" s="41"/>
      <c r="M108" s="182" t="s">
        <v>19</v>
      </c>
      <c r="N108" s="183" t="s">
        <v>44</v>
      </c>
      <c r="O108" s="66"/>
      <c r="P108" s="184">
        <f>O108*H108</f>
        <v>0</v>
      </c>
      <c r="Q108" s="184">
        <v>0</v>
      </c>
      <c r="R108" s="184">
        <f>Q108*H108</f>
        <v>0</v>
      </c>
      <c r="S108" s="184">
        <v>0</v>
      </c>
      <c r="T108" s="185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252</v>
      </c>
      <c r="AT108" s="186" t="s">
        <v>130</v>
      </c>
      <c r="AU108" s="186" t="s">
        <v>83</v>
      </c>
      <c r="AY108" s="19" t="s">
        <v>127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9" t="s">
        <v>81</v>
      </c>
      <c r="BK108" s="187">
        <f>ROUND(I108*H108,2)</f>
        <v>0</v>
      </c>
      <c r="BL108" s="19" t="s">
        <v>252</v>
      </c>
      <c r="BM108" s="186" t="s">
        <v>825</v>
      </c>
    </row>
    <row r="109" spans="1:65" s="2" customFormat="1" ht="14.45" customHeight="1">
      <c r="A109" s="36"/>
      <c r="B109" s="37"/>
      <c r="C109" s="175" t="s">
        <v>195</v>
      </c>
      <c r="D109" s="175" t="s">
        <v>130</v>
      </c>
      <c r="E109" s="176" t="s">
        <v>826</v>
      </c>
      <c r="F109" s="177" t="s">
        <v>827</v>
      </c>
      <c r="G109" s="178" t="s">
        <v>133</v>
      </c>
      <c r="H109" s="179">
        <v>1</v>
      </c>
      <c r="I109" s="180"/>
      <c r="J109" s="181">
        <f>ROUND(I109*H109,2)</f>
        <v>0</v>
      </c>
      <c r="K109" s="177" t="s">
        <v>19</v>
      </c>
      <c r="L109" s="41"/>
      <c r="M109" s="182" t="s">
        <v>19</v>
      </c>
      <c r="N109" s="183" t="s">
        <v>44</v>
      </c>
      <c r="O109" s="66"/>
      <c r="P109" s="184">
        <f>O109*H109</f>
        <v>0</v>
      </c>
      <c r="Q109" s="184">
        <v>0</v>
      </c>
      <c r="R109" s="184">
        <f>Q109*H109</f>
        <v>0</v>
      </c>
      <c r="S109" s="184">
        <v>0</v>
      </c>
      <c r="T109" s="185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6" t="s">
        <v>494</v>
      </c>
      <c r="AT109" s="186" t="s">
        <v>130</v>
      </c>
      <c r="AU109" s="186" t="s">
        <v>83</v>
      </c>
      <c r="AY109" s="19" t="s">
        <v>127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9" t="s">
        <v>81</v>
      </c>
      <c r="BK109" s="187">
        <f>ROUND(I109*H109,2)</f>
        <v>0</v>
      </c>
      <c r="BL109" s="19" t="s">
        <v>494</v>
      </c>
      <c r="BM109" s="186" t="s">
        <v>828</v>
      </c>
    </row>
    <row r="110" spans="1:65" s="2" customFormat="1" ht="24.2" customHeight="1">
      <c r="A110" s="36"/>
      <c r="B110" s="37"/>
      <c r="C110" s="175" t="s">
        <v>201</v>
      </c>
      <c r="D110" s="175" t="s">
        <v>130</v>
      </c>
      <c r="E110" s="176" t="s">
        <v>829</v>
      </c>
      <c r="F110" s="177" t="s">
        <v>830</v>
      </c>
      <c r="G110" s="178" t="s">
        <v>214</v>
      </c>
      <c r="H110" s="179">
        <v>220</v>
      </c>
      <c r="I110" s="180"/>
      <c r="J110" s="181">
        <f>ROUND(I110*H110,2)</f>
        <v>0</v>
      </c>
      <c r="K110" s="177" t="s">
        <v>174</v>
      </c>
      <c r="L110" s="41"/>
      <c r="M110" s="182" t="s">
        <v>19</v>
      </c>
      <c r="N110" s="183" t="s">
        <v>44</v>
      </c>
      <c r="O110" s="66"/>
      <c r="P110" s="184">
        <f>O110*H110</f>
        <v>0</v>
      </c>
      <c r="Q110" s="184">
        <v>0</v>
      </c>
      <c r="R110" s="184">
        <f>Q110*H110</f>
        <v>0</v>
      </c>
      <c r="S110" s="184">
        <v>0</v>
      </c>
      <c r="T110" s="185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494</v>
      </c>
      <c r="AT110" s="186" t="s">
        <v>130</v>
      </c>
      <c r="AU110" s="186" t="s">
        <v>83</v>
      </c>
      <c r="AY110" s="19" t="s">
        <v>127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9" t="s">
        <v>81</v>
      </c>
      <c r="BK110" s="187">
        <f>ROUND(I110*H110,2)</f>
        <v>0</v>
      </c>
      <c r="BL110" s="19" t="s">
        <v>494</v>
      </c>
      <c r="BM110" s="186" t="s">
        <v>831</v>
      </c>
    </row>
    <row r="111" spans="1:65" s="13" customFormat="1">
      <c r="B111" s="188"/>
      <c r="C111" s="189"/>
      <c r="D111" s="190" t="s">
        <v>136</v>
      </c>
      <c r="E111" s="191" t="s">
        <v>19</v>
      </c>
      <c r="F111" s="192" t="s">
        <v>832</v>
      </c>
      <c r="G111" s="189"/>
      <c r="H111" s="193">
        <v>220</v>
      </c>
      <c r="I111" s="194"/>
      <c r="J111" s="189"/>
      <c r="K111" s="189"/>
      <c r="L111" s="195"/>
      <c r="M111" s="196"/>
      <c r="N111" s="197"/>
      <c r="O111" s="197"/>
      <c r="P111" s="197"/>
      <c r="Q111" s="197"/>
      <c r="R111" s="197"/>
      <c r="S111" s="197"/>
      <c r="T111" s="198"/>
      <c r="AT111" s="199" t="s">
        <v>136</v>
      </c>
      <c r="AU111" s="199" t="s">
        <v>83</v>
      </c>
      <c r="AV111" s="13" t="s">
        <v>83</v>
      </c>
      <c r="AW111" s="13" t="s">
        <v>35</v>
      </c>
      <c r="AX111" s="13" t="s">
        <v>73</v>
      </c>
      <c r="AY111" s="199" t="s">
        <v>127</v>
      </c>
    </row>
    <row r="112" spans="1:65" s="14" customFormat="1">
      <c r="B112" s="200"/>
      <c r="C112" s="201"/>
      <c r="D112" s="190" t="s">
        <v>136</v>
      </c>
      <c r="E112" s="202" t="s">
        <v>19</v>
      </c>
      <c r="F112" s="203" t="s">
        <v>138</v>
      </c>
      <c r="G112" s="201"/>
      <c r="H112" s="204">
        <v>220</v>
      </c>
      <c r="I112" s="205"/>
      <c r="J112" s="201"/>
      <c r="K112" s="201"/>
      <c r="L112" s="206"/>
      <c r="M112" s="207"/>
      <c r="N112" s="208"/>
      <c r="O112" s="208"/>
      <c r="P112" s="208"/>
      <c r="Q112" s="208"/>
      <c r="R112" s="208"/>
      <c r="S112" s="208"/>
      <c r="T112" s="209"/>
      <c r="AT112" s="210" t="s">
        <v>136</v>
      </c>
      <c r="AU112" s="210" t="s">
        <v>83</v>
      </c>
      <c r="AV112" s="14" t="s">
        <v>134</v>
      </c>
      <c r="AW112" s="14" t="s">
        <v>35</v>
      </c>
      <c r="AX112" s="14" t="s">
        <v>81</v>
      </c>
      <c r="AY112" s="210" t="s">
        <v>127</v>
      </c>
    </row>
    <row r="113" spans="1:65" s="2" customFormat="1" ht="14.45" customHeight="1">
      <c r="A113" s="36"/>
      <c r="B113" s="37"/>
      <c r="C113" s="224" t="s">
        <v>206</v>
      </c>
      <c r="D113" s="224" t="s">
        <v>258</v>
      </c>
      <c r="E113" s="225" t="s">
        <v>833</v>
      </c>
      <c r="F113" s="226" t="s">
        <v>834</v>
      </c>
      <c r="G113" s="227" t="s">
        <v>214</v>
      </c>
      <c r="H113" s="228">
        <v>220</v>
      </c>
      <c r="I113" s="229"/>
      <c r="J113" s="230">
        <f>ROUND(I113*H113,2)</f>
        <v>0</v>
      </c>
      <c r="K113" s="226" t="s">
        <v>19</v>
      </c>
      <c r="L113" s="231"/>
      <c r="M113" s="232" t="s">
        <v>19</v>
      </c>
      <c r="N113" s="233" t="s">
        <v>44</v>
      </c>
      <c r="O113" s="66"/>
      <c r="P113" s="184">
        <f>O113*H113</f>
        <v>0</v>
      </c>
      <c r="Q113" s="184">
        <v>5.2999999999999998E-4</v>
      </c>
      <c r="R113" s="184">
        <f>Q113*H113</f>
        <v>0.1166</v>
      </c>
      <c r="S113" s="184">
        <v>0</v>
      </c>
      <c r="T113" s="185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6" t="s">
        <v>835</v>
      </c>
      <c r="AT113" s="186" t="s">
        <v>258</v>
      </c>
      <c r="AU113" s="186" t="s">
        <v>83</v>
      </c>
      <c r="AY113" s="19" t="s">
        <v>127</v>
      </c>
      <c r="BE113" s="187">
        <f>IF(N113="základní",J113,0)</f>
        <v>0</v>
      </c>
      <c r="BF113" s="187">
        <f>IF(N113="snížená",J113,0)</f>
        <v>0</v>
      </c>
      <c r="BG113" s="187">
        <f>IF(N113="zákl. přenesená",J113,0)</f>
        <v>0</v>
      </c>
      <c r="BH113" s="187">
        <f>IF(N113="sníž. přenesená",J113,0)</f>
        <v>0</v>
      </c>
      <c r="BI113" s="187">
        <f>IF(N113="nulová",J113,0)</f>
        <v>0</v>
      </c>
      <c r="BJ113" s="19" t="s">
        <v>81</v>
      </c>
      <c r="BK113" s="187">
        <f>ROUND(I113*H113,2)</f>
        <v>0</v>
      </c>
      <c r="BL113" s="19" t="s">
        <v>494</v>
      </c>
      <c r="BM113" s="186" t="s">
        <v>836</v>
      </c>
    </row>
    <row r="114" spans="1:65" s="2" customFormat="1" ht="14.45" customHeight="1">
      <c r="A114" s="36"/>
      <c r="B114" s="37"/>
      <c r="C114" s="175" t="s">
        <v>211</v>
      </c>
      <c r="D114" s="175" t="s">
        <v>130</v>
      </c>
      <c r="E114" s="176" t="s">
        <v>837</v>
      </c>
      <c r="F114" s="177" t="s">
        <v>838</v>
      </c>
      <c r="G114" s="178" t="s">
        <v>214</v>
      </c>
      <c r="H114" s="179">
        <v>12</v>
      </c>
      <c r="I114" s="180"/>
      <c r="J114" s="181">
        <f>ROUND(I114*H114,2)</f>
        <v>0</v>
      </c>
      <c r="K114" s="177" t="s">
        <v>19</v>
      </c>
      <c r="L114" s="41"/>
      <c r="M114" s="182" t="s">
        <v>19</v>
      </c>
      <c r="N114" s="183" t="s">
        <v>44</v>
      </c>
      <c r="O114" s="66"/>
      <c r="P114" s="184">
        <f>O114*H114</f>
        <v>0</v>
      </c>
      <c r="Q114" s="184">
        <v>0</v>
      </c>
      <c r="R114" s="184">
        <f>Q114*H114</f>
        <v>0</v>
      </c>
      <c r="S114" s="184">
        <v>0</v>
      </c>
      <c r="T114" s="185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6" t="s">
        <v>252</v>
      </c>
      <c r="AT114" s="186" t="s">
        <v>130</v>
      </c>
      <c r="AU114" s="186" t="s">
        <v>83</v>
      </c>
      <c r="AY114" s="19" t="s">
        <v>127</v>
      </c>
      <c r="BE114" s="187">
        <f>IF(N114="základní",J114,0)</f>
        <v>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19" t="s">
        <v>81</v>
      </c>
      <c r="BK114" s="187">
        <f>ROUND(I114*H114,2)</f>
        <v>0</v>
      </c>
      <c r="BL114" s="19" t="s">
        <v>252</v>
      </c>
      <c r="BM114" s="186" t="s">
        <v>839</v>
      </c>
    </row>
    <row r="115" spans="1:65" s="13" customFormat="1">
      <c r="B115" s="188"/>
      <c r="C115" s="189"/>
      <c r="D115" s="190" t="s">
        <v>136</v>
      </c>
      <c r="E115" s="191" t="s">
        <v>19</v>
      </c>
      <c r="F115" s="192" t="s">
        <v>840</v>
      </c>
      <c r="G115" s="189"/>
      <c r="H115" s="193">
        <v>12</v>
      </c>
      <c r="I115" s="194"/>
      <c r="J115" s="189"/>
      <c r="K115" s="189"/>
      <c r="L115" s="195"/>
      <c r="M115" s="196"/>
      <c r="N115" s="197"/>
      <c r="O115" s="197"/>
      <c r="P115" s="197"/>
      <c r="Q115" s="197"/>
      <c r="R115" s="197"/>
      <c r="S115" s="197"/>
      <c r="T115" s="198"/>
      <c r="AT115" s="199" t="s">
        <v>136</v>
      </c>
      <c r="AU115" s="199" t="s">
        <v>83</v>
      </c>
      <c r="AV115" s="13" t="s">
        <v>83</v>
      </c>
      <c r="AW115" s="13" t="s">
        <v>35</v>
      </c>
      <c r="AX115" s="13" t="s">
        <v>73</v>
      </c>
      <c r="AY115" s="199" t="s">
        <v>127</v>
      </c>
    </row>
    <row r="116" spans="1:65" s="14" customFormat="1">
      <c r="B116" s="200"/>
      <c r="C116" s="201"/>
      <c r="D116" s="190" t="s">
        <v>136</v>
      </c>
      <c r="E116" s="202" t="s">
        <v>19</v>
      </c>
      <c r="F116" s="203" t="s">
        <v>138</v>
      </c>
      <c r="G116" s="201"/>
      <c r="H116" s="204">
        <v>12</v>
      </c>
      <c r="I116" s="205"/>
      <c r="J116" s="201"/>
      <c r="K116" s="201"/>
      <c r="L116" s="206"/>
      <c r="M116" s="207"/>
      <c r="N116" s="208"/>
      <c r="O116" s="208"/>
      <c r="P116" s="208"/>
      <c r="Q116" s="208"/>
      <c r="R116" s="208"/>
      <c r="S116" s="208"/>
      <c r="T116" s="209"/>
      <c r="AT116" s="210" t="s">
        <v>136</v>
      </c>
      <c r="AU116" s="210" t="s">
        <v>83</v>
      </c>
      <c r="AV116" s="14" t="s">
        <v>134</v>
      </c>
      <c r="AW116" s="14" t="s">
        <v>35</v>
      </c>
      <c r="AX116" s="14" t="s">
        <v>81</v>
      </c>
      <c r="AY116" s="210" t="s">
        <v>127</v>
      </c>
    </row>
    <row r="117" spans="1:65" s="2" customFormat="1" ht="24.2" customHeight="1">
      <c r="A117" s="36"/>
      <c r="B117" s="37"/>
      <c r="C117" s="175" t="s">
        <v>125</v>
      </c>
      <c r="D117" s="175" t="s">
        <v>130</v>
      </c>
      <c r="E117" s="176" t="s">
        <v>841</v>
      </c>
      <c r="F117" s="177" t="s">
        <v>842</v>
      </c>
      <c r="G117" s="178" t="s">
        <v>214</v>
      </c>
      <c r="H117" s="179">
        <v>190</v>
      </c>
      <c r="I117" s="180"/>
      <c r="J117" s="181">
        <f t="shared" ref="J117:J123" si="0">ROUND(I117*H117,2)</f>
        <v>0</v>
      </c>
      <c r="K117" s="177" t="s">
        <v>174</v>
      </c>
      <c r="L117" s="41"/>
      <c r="M117" s="182" t="s">
        <v>19</v>
      </c>
      <c r="N117" s="183" t="s">
        <v>44</v>
      </c>
      <c r="O117" s="66"/>
      <c r="P117" s="184">
        <f t="shared" ref="P117:P123" si="1">O117*H117</f>
        <v>0</v>
      </c>
      <c r="Q117" s="184">
        <v>0</v>
      </c>
      <c r="R117" s="184">
        <f t="shared" ref="R117:R123" si="2">Q117*H117</f>
        <v>0</v>
      </c>
      <c r="S117" s="184">
        <v>0</v>
      </c>
      <c r="T117" s="185">
        <f t="shared" ref="T117:T123" si="3"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6" t="s">
        <v>252</v>
      </c>
      <c r="AT117" s="186" t="s">
        <v>130</v>
      </c>
      <c r="AU117" s="186" t="s">
        <v>83</v>
      </c>
      <c r="AY117" s="19" t="s">
        <v>127</v>
      </c>
      <c r="BE117" s="187">
        <f t="shared" ref="BE117:BE123" si="4">IF(N117="základní",J117,0)</f>
        <v>0</v>
      </c>
      <c r="BF117" s="187">
        <f t="shared" ref="BF117:BF123" si="5">IF(N117="snížená",J117,0)</f>
        <v>0</v>
      </c>
      <c r="BG117" s="187">
        <f t="shared" ref="BG117:BG123" si="6">IF(N117="zákl. přenesená",J117,0)</f>
        <v>0</v>
      </c>
      <c r="BH117" s="187">
        <f t="shared" ref="BH117:BH123" si="7">IF(N117="sníž. přenesená",J117,0)</f>
        <v>0</v>
      </c>
      <c r="BI117" s="187">
        <f t="shared" ref="BI117:BI123" si="8">IF(N117="nulová",J117,0)</f>
        <v>0</v>
      </c>
      <c r="BJ117" s="19" t="s">
        <v>81</v>
      </c>
      <c r="BK117" s="187">
        <f t="shared" ref="BK117:BK123" si="9">ROUND(I117*H117,2)</f>
        <v>0</v>
      </c>
      <c r="BL117" s="19" t="s">
        <v>252</v>
      </c>
      <c r="BM117" s="186" t="s">
        <v>843</v>
      </c>
    </row>
    <row r="118" spans="1:65" s="2" customFormat="1" ht="14.45" customHeight="1">
      <c r="A118" s="36"/>
      <c r="B118" s="37"/>
      <c r="C118" s="224" t="s">
        <v>221</v>
      </c>
      <c r="D118" s="224" t="s">
        <v>258</v>
      </c>
      <c r="E118" s="225" t="s">
        <v>844</v>
      </c>
      <c r="F118" s="226" t="s">
        <v>845</v>
      </c>
      <c r="G118" s="227" t="s">
        <v>292</v>
      </c>
      <c r="H118" s="228">
        <v>190</v>
      </c>
      <c r="I118" s="229"/>
      <c r="J118" s="230">
        <f t="shared" si="0"/>
        <v>0</v>
      </c>
      <c r="K118" s="226" t="s">
        <v>174</v>
      </c>
      <c r="L118" s="231"/>
      <c r="M118" s="232" t="s">
        <v>19</v>
      </c>
      <c r="N118" s="233" t="s">
        <v>44</v>
      </c>
      <c r="O118" s="66"/>
      <c r="P118" s="184">
        <f t="shared" si="1"/>
        <v>0</v>
      </c>
      <c r="Q118" s="184">
        <v>1E-3</v>
      </c>
      <c r="R118" s="184">
        <f t="shared" si="2"/>
        <v>0.19</v>
      </c>
      <c r="S118" s="184">
        <v>0</v>
      </c>
      <c r="T118" s="185">
        <f t="shared" si="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6" t="s">
        <v>340</v>
      </c>
      <c r="AT118" s="186" t="s">
        <v>258</v>
      </c>
      <c r="AU118" s="186" t="s">
        <v>83</v>
      </c>
      <c r="AY118" s="19" t="s">
        <v>127</v>
      </c>
      <c r="BE118" s="187">
        <f t="shared" si="4"/>
        <v>0</v>
      </c>
      <c r="BF118" s="187">
        <f t="shared" si="5"/>
        <v>0</v>
      </c>
      <c r="BG118" s="187">
        <f t="shared" si="6"/>
        <v>0</v>
      </c>
      <c r="BH118" s="187">
        <f t="shared" si="7"/>
        <v>0</v>
      </c>
      <c r="BI118" s="187">
        <f t="shared" si="8"/>
        <v>0</v>
      </c>
      <c r="BJ118" s="19" t="s">
        <v>81</v>
      </c>
      <c r="BK118" s="187">
        <f t="shared" si="9"/>
        <v>0</v>
      </c>
      <c r="BL118" s="19" t="s">
        <v>252</v>
      </c>
      <c r="BM118" s="186" t="s">
        <v>846</v>
      </c>
    </row>
    <row r="119" spans="1:65" s="2" customFormat="1" ht="14.45" customHeight="1">
      <c r="A119" s="36"/>
      <c r="B119" s="37"/>
      <c r="C119" s="224" t="s">
        <v>227</v>
      </c>
      <c r="D119" s="224" t="s">
        <v>258</v>
      </c>
      <c r="E119" s="225" t="s">
        <v>847</v>
      </c>
      <c r="F119" s="226" t="s">
        <v>848</v>
      </c>
      <c r="G119" s="227" t="s">
        <v>439</v>
      </c>
      <c r="H119" s="228">
        <v>190</v>
      </c>
      <c r="I119" s="229"/>
      <c r="J119" s="230">
        <f t="shared" si="0"/>
        <v>0</v>
      </c>
      <c r="K119" s="226" t="s">
        <v>174</v>
      </c>
      <c r="L119" s="231"/>
      <c r="M119" s="232" t="s">
        <v>19</v>
      </c>
      <c r="N119" s="233" t="s">
        <v>44</v>
      </c>
      <c r="O119" s="66"/>
      <c r="P119" s="184">
        <f t="shared" si="1"/>
        <v>0</v>
      </c>
      <c r="Q119" s="184">
        <v>2.5000000000000001E-4</v>
      </c>
      <c r="R119" s="184">
        <f t="shared" si="2"/>
        <v>4.7500000000000001E-2</v>
      </c>
      <c r="S119" s="184">
        <v>0</v>
      </c>
      <c r="T119" s="185">
        <f t="shared" si="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86" t="s">
        <v>340</v>
      </c>
      <c r="AT119" s="186" t="s">
        <v>258</v>
      </c>
      <c r="AU119" s="186" t="s">
        <v>83</v>
      </c>
      <c r="AY119" s="19" t="s">
        <v>127</v>
      </c>
      <c r="BE119" s="187">
        <f t="shared" si="4"/>
        <v>0</v>
      </c>
      <c r="BF119" s="187">
        <f t="shared" si="5"/>
        <v>0</v>
      </c>
      <c r="BG119" s="187">
        <f t="shared" si="6"/>
        <v>0</v>
      </c>
      <c r="BH119" s="187">
        <f t="shared" si="7"/>
        <v>0</v>
      </c>
      <c r="BI119" s="187">
        <f t="shared" si="8"/>
        <v>0</v>
      </c>
      <c r="BJ119" s="19" t="s">
        <v>81</v>
      </c>
      <c r="BK119" s="187">
        <f t="shared" si="9"/>
        <v>0</v>
      </c>
      <c r="BL119" s="19" t="s">
        <v>252</v>
      </c>
      <c r="BM119" s="186" t="s">
        <v>849</v>
      </c>
    </row>
    <row r="120" spans="1:65" s="2" customFormat="1" ht="24.2" customHeight="1">
      <c r="A120" s="36"/>
      <c r="B120" s="37"/>
      <c r="C120" s="175" t="s">
        <v>232</v>
      </c>
      <c r="D120" s="175" t="s">
        <v>130</v>
      </c>
      <c r="E120" s="176" t="s">
        <v>850</v>
      </c>
      <c r="F120" s="177" t="s">
        <v>851</v>
      </c>
      <c r="G120" s="178" t="s">
        <v>439</v>
      </c>
      <c r="H120" s="179">
        <v>12</v>
      </c>
      <c r="I120" s="180"/>
      <c r="J120" s="181">
        <f t="shared" si="0"/>
        <v>0</v>
      </c>
      <c r="K120" s="177" t="s">
        <v>174</v>
      </c>
      <c r="L120" s="41"/>
      <c r="M120" s="182" t="s">
        <v>19</v>
      </c>
      <c r="N120" s="183" t="s">
        <v>44</v>
      </c>
      <c r="O120" s="66"/>
      <c r="P120" s="184">
        <f t="shared" si="1"/>
        <v>0</v>
      </c>
      <c r="Q120" s="184">
        <v>0</v>
      </c>
      <c r="R120" s="184">
        <f t="shared" si="2"/>
        <v>0</v>
      </c>
      <c r="S120" s="184">
        <v>0</v>
      </c>
      <c r="T120" s="185">
        <f t="shared" si="3"/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86" t="s">
        <v>252</v>
      </c>
      <c r="AT120" s="186" t="s">
        <v>130</v>
      </c>
      <c r="AU120" s="186" t="s">
        <v>83</v>
      </c>
      <c r="AY120" s="19" t="s">
        <v>127</v>
      </c>
      <c r="BE120" s="187">
        <f t="shared" si="4"/>
        <v>0</v>
      </c>
      <c r="BF120" s="187">
        <f t="shared" si="5"/>
        <v>0</v>
      </c>
      <c r="BG120" s="187">
        <f t="shared" si="6"/>
        <v>0</v>
      </c>
      <c r="BH120" s="187">
        <f t="shared" si="7"/>
        <v>0</v>
      </c>
      <c r="BI120" s="187">
        <f t="shared" si="8"/>
        <v>0</v>
      </c>
      <c r="BJ120" s="19" t="s">
        <v>81</v>
      </c>
      <c r="BK120" s="187">
        <f t="shared" si="9"/>
        <v>0</v>
      </c>
      <c r="BL120" s="19" t="s">
        <v>252</v>
      </c>
      <c r="BM120" s="186" t="s">
        <v>852</v>
      </c>
    </row>
    <row r="121" spans="1:65" s="2" customFormat="1" ht="14.45" customHeight="1">
      <c r="A121" s="36"/>
      <c r="B121" s="37"/>
      <c r="C121" s="224" t="s">
        <v>238</v>
      </c>
      <c r="D121" s="224" t="s">
        <v>258</v>
      </c>
      <c r="E121" s="225" t="s">
        <v>853</v>
      </c>
      <c r="F121" s="226" t="s">
        <v>854</v>
      </c>
      <c r="G121" s="227" t="s">
        <v>439</v>
      </c>
      <c r="H121" s="228">
        <v>12</v>
      </c>
      <c r="I121" s="229"/>
      <c r="J121" s="230">
        <f t="shared" si="0"/>
        <v>0</v>
      </c>
      <c r="K121" s="226" t="s">
        <v>174</v>
      </c>
      <c r="L121" s="231"/>
      <c r="M121" s="232" t="s">
        <v>19</v>
      </c>
      <c r="N121" s="233" t="s">
        <v>44</v>
      </c>
      <c r="O121" s="66"/>
      <c r="P121" s="184">
        <f t="shared" si="1"/>
        <v>0</v>
      </c>
      <c r="Q121" s="184">
        <v>1.1000000000000001E-3</v>
      </c>
      <c r="R121" s="184">
        <f t="shared" si="2"/>
        <v>1.32E-2</v>
      </c>
      <c r="S121" s="184">
        <v>0</v>
      </c>
      <c r="T121" s="185">
        <f t="shared" si="3"/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6" t="s">
        <v>340</v>
      </c>
      <c r="AT121" s="186" t="s">
        <v>258</v>
      </c>
      <c r="AU121" s="186" t="s">
        <v>83</v>
      </c>
      <c r="AY121" s="19" t="s">
        <v>127</v>
      </c>
      <c r="BE121" s="187">
        <f t="shared" si="4"/>
        <v>0</v>
      </c>
      <c r="BF121" s="187">
        <f t="shared" si="5"/>
        <v>0</v>
      </c>
      <c r="BG121" s="187">
        <f t="shared" si="6"/>
        <v>0</v>
      </c>
      <c r="BH121" s="187">
        <f t="shared" si="7"/>
        <v>0</v>
      </c>
      <c r="BI121" s="187">
        <f t="shared" si="8"/>
        <v>0</v>
      </c>
      <c r="BJ121" s="19" t="s">
        <v>81</v>
      </c>
      <c r="BK121" s="187">
        <f t="shared" si="9"/>
        <v>0</v>
      </c>
      <c r="BL121" s="19" t="s">
        <v>252</v>
      </c>
      <c r="BM121" s="186" t="s">
        <v>855</v>
      </c>
    </row>
    <row r="122" spans="1:65" s="2" customFormat="1" ht="24.2" customHeight="1">
      <c r="A122" s="36"/>
      <c r="B122" s="37"/>
      <c r="C122" s="175" t="s">
        <v>244</v>
      </c>
      <c r="D122" s="175" t="s">
        <v>130</v>
      </c>
      <c r="E122" s="176" t="s">
        <v>856</v>
      </c>
      <c r="F122" s="177" t="s">
        <v>857</v>
      </c>
      <c r="G122" s="178" t="s">
        <v>261</v>
      </c>
      <c r="H122" s="179">
        <v>0.251</v>
      </c>
      <c r="I122" s="180"/>
      <c r="J122" s="181">
        <f t="shared" si="0"/>
        <v>0</v>
      </c>
      <c r="K122" s="177" t="s">
        <v>174</v>
      </c>
      <c r="L122" s="41"/>
      <c r="M122" s="182" t="s">
        <v>19</v>
      </c>
      <c r="N122" s="183" t="s">
        <v>44</v>
      </c>
      <c r="O122" s="66"/>
      <c r="P122" s="184">
        <f t="shared" si="1"/>
        <v>0</v>
      </c>
      <c r="Q122" s="184">
        <v>0</v>
      </c>
      <c r="R122" s="184">
        <f t="shared" si="2"/>
        <v>0</v>
      </c>
      <c r="S122" s="184">
        <v>0</v>
      </c>
      <c r="T122" s="185">
        <f t="shared" si="3"/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6" t="s">
        <v>252</v>
      </c>
      <c r="AT122" s="186" t="s">
        <v>130</v>
      </c>
      <c r="AU122" s="186" t="s">
        <v>83</v>
      </c>
      <c r="AY122" s="19" t="s">
        <v>127</v>
      </c>
      <c r="BE122" s="187">
        <f t="shared" si="4"/>
        <v>0</v>
      </c>
      <c r="BF122" s="187">
        <f t="shared" si="5"/>
        <v>0</v>
      </c>
      <c r="BG122" s="187">
        <f t="shared" si="6"/>
        <v>0</v>
      </c>
      <c r="BH122" s="187">
        <f t="shared" si="7"/>
        <v>0</v>
      </c>
      <c r="BI122" s="187">
        <f t="shared" si="8"/>
        <v>0</v>
      </c>
      <c r="BJ122" s="19" t="s">
        <v>81</v>
      </c>
      <c r="BK122" s="187">
        <f t="shared" si="9"/>
        <v>0</v>
      </c>
      <c r="BL122" s="19" t="s">
        <v>252</v>
      </c>
      <c r="BM122" s="186" t="s">
        <v>858</v>
      </c>
    </row>
    <row r="123" spans="1:65" s="2" customFormat="1" ht="24.2" customHeight="1">
      <c r="A123" s="36"/>
      <c r="B123" s="37"/>
      <c r="C123" s="175" t="s">
        <v>8</v>
      </c>
      <c r="D123" s="175" t="s">
        <v>130</v>
      </c>
      <c r="E123" s="176" t="s">
        <v>859</v>
      </c>
      <c r="F123" s="177" t="s">
        <v>860</v>
      </c>
      <c r="G123" s="178" t="s">
        <v>261</v>
      </c>
      <c r="H123" s="179">
        <v>0.251</v>
      </c>
      <c r="I123" s="180"/>
      <c r="J123" s="181">
        <f t="shared" si="0"/>
        <v>0</v>
      </c>
      <c r="K123" s="177" t="s">
        <v>174</v>
      </c>
      <c r="L123" s="41"/>
      <c r="M123" s="182" t="s">
        <v>19</v>
      </c>
      <c r="N123" s="183" t="s">
        <v>44</v>
      </c>
      <c r="O123" s="66"/>
      <c r="P123" s="184">
        <f t="shared" si="1"/>
        <v>0</v>
      </c>
      <c r="Q123" s="184">
        <v>0</v>
      </c>
      <c r="R123" s="184">
        <f t="shared" si="2"/>
        <v>0</v>
      </c>
      <c r="S123" s="184">
        <v>0</v>
      </c>
      <c r="T123" s="185">
        <f t="shared" si="3"/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6" t="s">
        <v>252</v>
      </c>
      <c r="AT123" s="186" t="s">
        <v>130</v>
      </c>
      <c r="AU123" s="186" t="s">
        <v>83</v>
      </c>
      <c r="AY123" s="19" t="s">
        <v>127</v>
      </c>
      <c r="BE123" s="187">
        <f t="shared" si="4"/>
        <v>0</v>
      </c>
      <c r="BF123" s="187">
        <f t="shared" si="5"/>
        <v>0</v>
      </c>
      <c r="BG123" s="187">
        <f t="shared" si="6"/>
        <v>0</v>
      </c>
      <c r="BH123" s="187">
        <f t="shared" si="7"/>
        <v>0</v>
      </c>
      <c r="BI123" s="187">
        <f t="shared" si="8"/>
        <v>0</v>
      </c>
      <c r="BJ123" s="19" t="s">
        <v>81</v>
      </c>
      <c r="BK123" s="187">
        <f t="shared" si="9"/>
        <v>0</v>
      </c>
      <c r="BL123" s="19" t="s">
        <v>252</v>
      </c>
      <c r="BM123" s="186" t="s">
        <v>861</v>
      </c>
    </row>
    <row r="124" spans="1:65" s="12" customFormat="1" ht="25.9" customHeight="1">
      <c r="B124" s="159"/>
      <c r="C124" s="160"/>
      <c r="D124" s="161" t="s">
        <v>72</v>
      </c>
      <c r="E124" s="162" t="s">
        <v>258</v>
      </c>
      <c r="F124" s="162" t="s">
        <v>783</v>
      </c>
      <c r="G124" s="160"/>
      <c r="H124" s="160"/>
      <c r="I124" s="163"/>
      <c r="J124" s="164">
        <f>BK124</f>
        <v>0</v>
      </c>
      <c r="K124" s="160"/>
      <c r="L124" s="165"/>
      <c r="M124" s="166"/>
      <c r="N124" s="167"/>
      <c r="O124" s="167"/>
      <c r="P124" s="168">
        <f>P125+P128+P153</f>
        <v>0</v>
      </c>
      <c r="Q124" s="167"/>
      <c r="R124" s="168">
        <f>R125+R128+R153</f>
        <v>129.84058000000002</v>
      </c>
      <c r="S124" s="167"/>
      <c r="T124" s="169">
        <f>T125+T128+T153</f>
        <v>0</v>
      </c>
      <c r="AR124" s="170" t="s">
        <v>144</v>
      </c>
      <c r="AT124" s="171" t="s">
        <v>72</v>
      </c>
      <c r="AU124" s="171" t="s">
        <v>73</v>
      </c>
      <c r="AY124" s="170" t="s">
        <v>127</v>
      </c>
      <c r="BK124" s="172">
        <f>BK125+BK128+BK153</f>
        <v>0</v>
      </c>
    </row>
    <row r="125" spans="1:65" s="12" customFormat="1" ht="22.9" customHeight="1">
      <c r="B125" s="159"/>
      <c r="C125" s="160"/>
      <c r="D125" s="161" t="s">
        <v>72</v>
      </c>
      <c r="E125" s="173" t="s">
        <v>862</v>
      </c>
      <c r="F125" s="173" t="s">
        <v>863</v>
      </c>
      <c r="G125" s="160"/>
      <c r="H125" s="160"/>
      <c r="I125" s="163"/>
      <c r="J125" s="174">
        <f>BK125</f>
        <v>0</v>
      </c>
      <c r="K125" s="160"/>
      <c r="L125" s="165"/>
      <c r="M125" s="166"/>
      <c r="N125" s="167"/>
      <c r="O125" s="167"/>
      <c r="P125" s="168">
        <f>SUM(P126:P127)</f>
        <v>0</v>
      </c>
      <c r="Q125" s="167"/>
      <c r="R125" s="168">
        <f>SUM(R126:R127)</f>
        <v>3.8000000000000004E-3</v>
      </c>
      <c r="S125" s="167"/>
      <c r="T125" s="169">
        <f>SUM(T126:T127)</f>
        <v>0</v>
      </c>
      <c r="AR125" s="170" t="s">
        <v>144</v>
      </c>
      <c r="AT125" s="171" t="s">
        <v>72</v>
      </c>
      <c r="AU125" s="171" t="s">
        <v>81</v>
      </c>
      <c r="AY125" s="170" t="s">
        <v>127</v>
      </c>
      <c r="BK125" s="172">
        <f>SUM(BK126:BK127)</f>
        <v>0</v>
      </c>
    </row>
    <row r="126" spans="1:65" s="2" customFormat="1" ht="14.45" customHeight="1">
      <c r="A126" s="36"/>
      <c r="B126" s="37"/>
      <c r="C126" s="175" t="s">
        <v>252</v>
      </c>
      <c r="D126" s="175" t="s">
        <v>130</v>
      </c>
      <c r="E126" s="176" t="s">
        <v>864</v>
      </c>
      <c r="F126" s="177" t="s">
        <v>865</v>
      </c>
      <c r="G126" s="178" t="s">
        <v>214</v>
      </c>
      <c r="H126" s="179">
        <v>190</v>
      </c>
      <c r="I126" s="180"/>
      <c r="J126" s="181">
        <f>ROUND(I126*H126,2)</f>
        <v>0</v>
      </c>
      <c r="K126" s="177" t="s">
        <v>174</v>
      </c>
      <c r="L126" s="41"/>
      <c r="M126" s="182" t="s">
        <v>19</v>
      </c>
      <c r="N126" s="183" t="s">
        <v>44</v>
      </c>
      <c r="O126" s="66"/>
      <c r="P126" s="184">
        <f>O126*H126</f>
        <v>0</v>
      </c>
      <c r="Q126" s="184">
        <v>0</v>
      </c>
      <c r="R126" s="184">
        <f>Q126*H126</f>
        <v>0</v>
      </c>
      <c r="S126" s="184">
        <v>0</v>
      </c>
      <c r="T126" s="185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6" t="s">
        <v>494</v>
      </c>
      <c r="AT126" s="186" t="s">
        <v>130</v>
      </c>
      <c r="AU126" s="186" t="s">
        <v>83</v>
      </c>
      <c r="AY126" s="19" t="s">
        <v>127</v>
      </c>
      <c r="BE126" s="187">
        <f>IF(N126="základní",J126,0)</f>
        <v>0</v>
      </c>
      <c r="BF126" s="187">
        <f>IF(N126="snížená",J126,0)</f>
        <v>0</v>
      </c>
      <c r="BG126" s="187">
        <f>IF(N126="zákl. přenesená",J126,0)</f>
        <v>0</v>
      </c>
      <c r="BH126" s="187">
        <f>IF(N126="sníž. přenesená",J126,0)</f>
        <v>0</v>
      </c>
      <c r="BI126" s="187">
        <f>IF(N126="nulová",J126,0)</f>
        <v>0</v>
      </c>
      <c r="BJ126" s="19" t="s">
        <v>81</v>
      </c>
      <c r="BK126" s="187">
        <f>ROUND(I126*H126,2)</f>
        <v>0</v>
      </c>
      <c r="BL126" s="19" t="s">
        <v>494</v>
      </c>
      <c r="BM126" s="186" t="s">
        <v>866</v>
      </c>
    </row>
    <row r="127" spans="1:65" s="2" customFormat="1" ht="14.45" customHeight="1">
      <c r="A127" s="36"/>
      <c r="B127" s="37"/>
      <c r="C127" s="224" t="s">
        <v>257</v>
      </c>
      <c r="D127" s="224" t="s">
        <v>258</v>
      </c>
      <c r="E127" s="225" t="s">
        <v>867</v>
      </c>
      <c r="F127" s="226" t="s">
        <v>868</v>
      </c>
      <c r="G127" s="227" t="s">
        <v>214</v>
      </c>
      <c r="H127" s="228">
        <v>190</v>
      </c>
      <c r="I127" s="229"/>
      <c r="J127" s="230">
        <f>ROUND(I127*H127,2)</f>
        <v>0</v>
      </c>
      <c r="K127" s="226" t="s">
        <v>174</v>
      </c>
      <c r="L127" s="231"/>
      <c r="M127" s="232" t="s">
        <v>19</v>
      </c>
      <c r="N127" s="233" t="s">
        <v>44</v>
      </c>
      <c r="O127" s="66"/>
      <c r="P127" s="184">
        <f>O127*H127</f>
        <v>0</v>
      </c>
      <c r="Q127" s="184">
        <v>2.0000000000000002E-5</v>
      </c>
      <c r="R127" s="184">
        <f>Q127*H127</f>
        <v>3.8000000000000004E-3</v>
      </c>
      <c r="S127" s="184">
        <v>0</v>
      </c>
      <c r="T127" s="185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6" t="s">
        <v>798</v>
      </c>
      <c r="AT127" s="186" t="s">
        <v>258</v>
      </c>
      <c r="AU127" s="186" t="s">
        <v>83</v>
      </c>
      <c r="AY127" s="19" t="s">
        <v>127</v>
      </c>
      <c r="BE127" s="187">
        <f>IF(N127="základní",J127,0)</f>
        <v>0</v>
      </c>
      <c r="BF127" s="187">
        <f>IF(N127="snížená",J127,0)</f>
        <v>0</v>
      </c>
      <c r="BG127" s="187">
        <f>IF(N127="zákl. přenesená",J127,0)</f>
        <v>0</v>
      </c>
      <c r="BH127" s="187">
        <f>IF(N127="sníž. přenesená",J127,0)</f>
        <v>0</v>
      </c>
      <c r="BI127" s="187">
        <f>IF(N127="nulová",J127,0)</f>
        <v>0</v>
      </c>
      <c r="BJ127" s="19" t="s">
        <v>81</v>
      </c>
      <c r="BK127" s="187">
        <f>ROUND(I127*H127,2)</f>
        <v>0</v>
      </c>
      <c r="BL127" s="19" t="s">
        <v>798</v>
      </c>
      <c r="BM127" s="186" t="s">
        <v>869</v>
      </c>
    </row>
    <row r="128" spans="1:65" s="12" customFormat="1" ht="22.9" customHeight="1">
      <c r="B128" s="159"/>
      <c r="C128" s="160"/>
      <c r="D128" s="161" t="s">
        <v>72</v>
      </c>
      <c r="E128" s="173" t="s">
        <v>784</v>
      </c>
      <c r="F128" s="173" t="s">
        <v>785</v>
      </c>
      <c r="G128" s="160"/>
      <c r="H128" s="160"/>
      <c r="I128" s="163"/>
      <c r="J128" s="174">
        <f>BK128</f>
        <v>0</v>
      </c>
      <c r="K128" s="160"/>
      <c r="L128" s="165"/>
      <c r="M128" s="166"/>
      <c r="N128" s="167"/>
      <c r="O128" s="167"/>
      <c r="P128" s="168">
        <f>SUM(P129:P152)</f>
        <v>0</v>
      </c>
      <c r="Q128" s="167"/>
      <c r="R128" s="168">
        <f>SUM(R129:R152)</f>
        <v>129.83678</v>
      </c>
      <c r="S128" s="167"/>
      <c r="T128" s="169">
        <f>SUM(T129:T152)</f>
        <v>0</v>
      </c>
      <c r="AR128" s="170" t="s">
        <v>144</v>
      </c>
      <c r="AT128" s="171" t="s">
        <v>72</v>
      </c>
      <c r="AU128" s="171" t="s">
        <v>81</v>
      </c>
      <c r="AY128" s="170" t="s">
        <v>127</v>
      </c>
      <c r="BK128" s="172">
        <f>SUM(BK129:BK152)</f>
        <v>0</v>
      </c>
    </row>
    <row r="129" spans="1:65" s="2" customFormat="1" ht="37.9" customHeight="1">
      <c r="A129" s="36"/>
      <c r="B129" s="37"/>
      <c r="C129" s="175" t="s">
        <v>264</v>
      </c>
      <c r="D129" s="175" t="s">
        <v>130</v>
      </c>
      <c r="E129" s="176" t="s">
        <v>870</v>
      </c>
      <c r="F129" s="177" t="s">
        <v>871</v>
      </c>
      <c r="G129" s="178" t="s">
        <v>214</v>
      </c>
      <c r="H129" s="179">
        <v>190</v>
      </c>
      <c r="I129" s="180"/>
      <c r="J129" s="181">
        <f>ROUND(I129*H129,2)</f>
        <v>0</v>
      </c>
      <c r="K129" s="177" t="s">
        <v>174</v>
      </c>
      <c r="L129" s="41"/>
      <c r="M129" s="182" t="s">
        <v>19</v>
      </c>
      <c r="N129" s="183" t="s">
        <v>44</v>
      </c>
      <c r="O129" s="66"/>
      <c r="P129" s="184">
        <f>O129*H129</f>
        <v>0</v>
      </c>
      <c r="Q129" s="184">
        <v>0</v>
      </c>
      <c r="R129" s="184">
        <f>Q129*H129</f>
        <v>0</v>
      </c>
      <c r="S129" s="184">
        <v>0</v>
      </c>
      <c r="T129" s="185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6" t="s">
        <v>494</v>
      </c>
      <c r="AT129" s="186" t="s">
        <v>130</v>
      </c>
      <c r="AU129" s="186" t="s">
        <v>83</v>
      </c>
      <c r="AY129" s="19" t="s">
        <v>127</v>
      </c>
      <c r="BE129" s="187">
        <f>IF(N129="základní",J129,0)</f>
        <v>0</v>
      </c>
      <c r="BF129" s="187">
        <f>IF(N129="snížená",J129,0)</f>
        <v>0</v>
      </c>
      <c r="BG129" s="187">
        <f>IF(N129="zákl. přenesená",J129,0)</f>
        <v>0</v>
      </c>
      <c r="BH129" s="187">
        <f>IF(N129="sníž. přenesená",J129,0)</f>
        <v>0</v>
      </c>
      <c r="BI129" s="187">
        <f>IF(N129="nulová",J129,0)</f>
        <v>0</v>
      </c>
      <c r="BJ129" s="19" t="s">
        <v>81</v>
      </c>
      <c r="BK129" s="187">
        <f>ROUND(I129*H129,2)</f>
        <v>0</v>
      </c>
      <c r="BL129" s="19" t="s">
        <v>494</v>
      </c>
      <c r="BM129" s="186" t="s">
        <v>872</v>
      </c>
    </row>
    <row r="130" spans="1:65" s="13" customFormat="1">
      <c r="B130" s="188"/>
      <c r="C130" s="189"/>
      <c r="D130" s="190" t="s">
        <v>136</v>
      </c>
      <c r="E130" s="191" t="s">
        <v>19</v>
      </c>
      <c r="F130" s="192" t="s">
        <v>873</v>
      </c>
      <c r="G130" s="189"/>
      <c r="H130" s="193">
        <v>190</v>
      </c>
      <c r="I130" s="194"/>
      <c r="J130" s="189"/>
      <c r="K130" s="189"/>
      <c r="L130" s="195"/>
      <c r="M130" s="196"/>
      <c r="N130" s="197"/>
      <c r="O130" s="197"/>
      <c r="P130" s="197"/>
      <c r="Q130" s="197"/>
      <c r="R130" s="197"/>
      <c r="S130" s="197"/>
      <c r="T130" s="198"/>
      <c r="AT130" s="199" t="s">
        <v>136</v>
      </c>
      <c r="AU130" s="199" t="s">
        <v>83</v>
      </c>
      <c r="AV130" s="13" t="s">
        <v>83</v>
      </c>
      <c r="AW130" s="13" t="s">
        <v>35</v>
      </c>
      <c r="AX130" s="13" t="s">
        <v>73</v>
      </c>
      <c r="AY130" s="199" t="s">
        <v>127</v>
      </c>
    </row>
    <row r="131" spans="1:65" s="14" customFormat="1">
      <c r="B131" s="200"/>
      <c r="C131" s="201"/>
      <c r="D131" s="190" t="s">
        <v>136</v>
      </c>
      <c r="E131" s="202" t="s">
        <v>19</v>
      </c>
      <c r="F131" s="203" t="s">
        <v>138</v>
      </c>
      <c r="G131" s="201"/>
      <c r="H131" s="204">
        <v>190</v>
      </c>
      <c r="I131" s="205"/>
      <c r="J131" s="201"/>
      <c r="K131" s="201"/>
      <c r="L131" s="206"/>
      <c r="M131" s="207"/>
      <c r="N131" s="208"/>
      <c r="O131" s="208"/>
      <c r="P131" s="208"/>
      <c r="Q131" s="208"/>
      <c r="R131" s="208"/>
      <c r="S131" s="208"/>
      <c r="T131" s="209"/>
      <c r="AT131" s="210" t="s">
        <v>136</v>
      </c>
      <c r="AU131" s="210" t="s">
        <v>83</v>
      </c>
      <c r="AV131" s="14" t="s">
        <v>134</v>
      </c>
      <c r="AW131" s="14" t="s">
        <v>35</v>
      </c>
      <c r="AX131" s="14" t="s">
        <v>81</v>
      </c>
      <c r="AY131" s="210" t="s">
        <v>127</v>
      </c>
    </row>
    <row r="132" spans="1:65" s="2" customFormat="1" ht="24.2" customHeight="1">
      <c r="A132" s="36"/>
      <c r="B132" s="37"/>
      <c r="C132" s="175" t="s">
        <v>271</v>
      </c>
      <c r="D132" s="175" t="s">
        <v>130</v>
      </c>
      <c r="E132" s="176" t="s">
        <v>874</v>
      </c>
      <c r="F132" s="177" t="s">
        <v>875</v>
      </c>
      <c r="G132" s="178" t="s">
        <v>214</v>
      </c>
      <c r="H132" s="179">
        <v>190</v>
      </c>
      <c r="I132" s="180"/>
      <c r="J132" s="181">
        <f>ROUND(I132*H132,2)</f>
        <v>0</v>
      </c>
      <c r="K132" s="177" t="s">
        <v>174</v>
      </c>
      <c r="L132" s="41"/>
      <c r="M132" s="182" t="s">
        <v>19</v>
      </c>
      <c r="N132" s="183" t="s">
        <v>44</v>
      </c>
      <c r="O132" s="66"/>
      <c r="P132" s="184">
        <f>O132*H132</f>
        <v>0</v>
      </c>
      <c r="Q132" s="184">
        <v>0</v>
      </c>
      <c r="R132" s="184">
        <f>Q132*H132</f>
        <v>0</v>
      </c>
      <c r="S132" s="184">
        <v>0</v>
      </c>
      <c r="T132" s="185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6" t="s">
        <v>494</v>
      </c>
      <c r="AT132" s="186" t="s">
        <v>130</v>
      </c>
      <c r="AU132" s="186" t="s">
        <v>83</v>
      </c>
      <c r="AY132" s="19" t="s">
        <v>127</v>
      </c>
      <c r="BE132" s="187">
        <f>IF(N132="základní",J132,0)</f>
        <v>0</v>
      </c>
      <c r="BF132" s="187">
        <f>IF(N132="snížená",J132,0)</f>
        <v>0</v>
      </c>
      <c r="BG132" s="187">
        <f>IF(N132="zákl. přenesená",J132,0)</f>
        <v>0</v>
      </c>
      <c r="BH132" s="187">
        <f>IF(N132="sníž. přenesená",J132,0)</f>
        <v>0</v>
      </c>
      <c r="BI132" s="187">
        <f>IF(N132="nulová",J132,0)</f>
        <v>0</v>
      </c>
      <c r="BJ132" s="19" t="s">
        <v>81</v>
      </c>
      <c r="BK132" s="187">
        <f>ROUND(I132*H132,2)</f>
        <v>0</v>
      </c>
      <c r="BL132" s="19" t="s">
        <v>494</v>
      </c>
      <c r="BM132" s="186" t="s">
        <v>876</v>
      </c>
    </row>
    <row r="133" spans="1:65" s="13" customFormat="1">
      <c r="B133" s="188"/>
      <c r="C133" s="189"/>
      <c r="D133" s="190" t="s">
        <v>136</v>
      </c>
      <c r="E133" s="191" t="s">
        <v>19</v>
      </c>
      <c r="F133" s="192" t="s">
        <v>877</v>
      </c>
      <c r="G133" s="189"/>
      <c r="H133" s="193">
        <v>190</v>
      </c>
      <c r="I133" s="194"/>
      <c r="J133" s="189"/>
      <c r="K133" s="189"/>
      <c r="L133" s="195"/>
      <c r="M133" s="196"/>
      <c r="N133" s="197"/>
      <c r="O133" s="197"/>
      <c r="P133" s="197"/>
      <c r="Q133" s="197"/>
      <c r="R133" s="197"/>
      <c r="S133" s="197"/>
      <c r="T133" s="198"/>
      <c r="AT133" s="199" t="s">
        <v>136</v>
      </c>
      <c r="AU133" s="199" t="s">
        <v>83</v>
      </c>
      <c r="AV133" s="13" t="s">
        <v>83</v>
      </c>
      <c r="AW133" s="13" t="s">
        <v>35</v>
      </c>
      <c r="AX133" s="13" t="s">
        <v>73</v>
      </c>
      <c r="AY133" s="199" t="s">
        <v>127</v>
      </c>
    </row>
    <row r="134" spans="1:65" s="14" customFormat="1">
      <c r="B134" s="200"/>
      <c r="C134" s="201"/>
      <c r="D134" s="190" t="s">
        <v>136</v>
      </c>
      <c r="E134" s="202" t="s">
        <v>19</v>
      </c>
      <c r="F134" s="203" t="s">
        <v>138</v>
      </c>
      <c r="G134" s="201"/>
      <c r="H134" s="204">
        <v>190</v>
      </c>
      <c r="I134" s="205"/>
      <c r="J134" s="201"/>
      <c r="K134" s="201"/>
      <c r="L134" s="206"/>
      <c r="M134" s="207"/>
      <c r="N134" s="208"/>
      <c r="O134" s="208"/>
      <c r="P134" s="208"/>
      <c r="Q134" s="208"/>
      <c r="R134" s="208"/>
      <c r="S134" s="208"/>
      <c r="T134" s="209"/>
      <c r="AT134" s="210" t="s">
        <v>136</v>
      </c>
      <c r="AU134" s="210" t="s">
        <v>83</v>
      </c>
      <c r="AV134" s="14" t="s">
        <v>134</v>
      </c>
      <c r="AW134" s="14" t="s">
        <v>35</v>
      </c>
      <c r="AX134" s="14" t="s">
        <v>81</v>
      </c>
      <c r="AY134" s="210" t="s">
        <v>127</v>
      </c>
    </row>
    <row r="135" spans="1:65" s="2" customFormat="1" ht="14.45" customHeight="1">
      <c r="A135" s="36"/>
      <c r="B135" s="37"/>
      <c r="C135" s="224" t="s">
        <v>275</v>
      </c>
      <c r="D135" s="224" t="s">
        <v>258</v>
      </c>
      <c r="E135" s="225" t="s">
        <v>878</v>
      </c>
      <c r="F135" s="226" t="s">
        <v>879</v>
      </c>
      <c r="G135" s="227" t="s">
        <v>261</v>
      </c>
      <c r="H135" s="228">
        <v>106.4</v>
      </c>
      <c r="I135" s="229"/>
      <c r="J135" s="230">
        <f>ROUND(I135*H135,2)</f>
        <v>0</v>
      </c>
      <c r="K135" s="226" t="s">
        <v>174</v>
      </c>
      <c r="L135" s="231"/>
      <c r="M135" s="232" t="s">
        <v>19</v>
      </c>
      <c r="N135" s="233" t="s">
        <v>44</v>
      </c>
      <c r="O135" s="66"/>
      <c r="P135" s="184">
        <f>O135*H135</f>
        <v>0</v>
      </c>
      <c r="Q135" s="184">
        <v>1</v>
      </c>
      <c r="R135" s="184">
        <f>Q135*H135</f>
        <v>106.4</v>
      </c>
      <c r="S135" s="184">
        <v>0</v>
      </c>
      <c r="T135" s="185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6" t="s">
        <v>798</v>
      </c>
      <c r="AT135" s="186" t="s">
        <v>258</v>
      </c>
      <c r="AU135" s="186" t="s">
        <v>83</v>
      </c>
      <c r="AY135" s="19" t="s">
        <v>127</v>
      </c>
      <c r="BE135" s="187">
        <f>IF(N135="základní",J135,0)</f>
        <v>0</v>
      </c>
      <c r="BF135" s="187">
        <f>IF(N135="snížená",J135,0)</f>
        <v>0</v>
      </c>
      <c r="BG135" s="187">
        <f>IF(N135="zákl. přenesená",J135,0)</f>
        <v>0</v>
      </c>
      <c r="BH135" s="187">
        <f>IF(N135="sníž. přenesená",J135,0)</f>
        <v>0</v>
      </c>
      <c r="BI135" s="187">
        <f>IF(N135="nulová",J135,0)</f>
        <v>0</v>
      </c>
      <c r="BJ135" s="19" t="s">
        <v>81</v>
      </c>
      <c r="BK135" s="187">
        <f>ROUND(I135*H135,2)</f>
        <v>0</v>
      </c>
      <c r="BL135" s="19" t="s">
        <v>798</v>
      </c>
      <c r="BM135" s="186" t="s">
        <v>880</v>
      </c>
    </row>
    <row r="136" spans="1:65" s="13" customFormat="1">
      <c r="B136" s="188"/>
      <c r="C136" s="189"/>
      <c r="D136" s="190" t="s">
        <v>136</v>
      </c>
      <c r="E136" s="191" t="s">
        <v>19</v>
      </c>
      <c r="F136" s="192" t="s">
        <v>881</v>
      </c>
      <c r="G136" s="189"/>
      <c r="H136" s="193">
        <v>106.4</v>
      </c>
      <c r="I136" s="194"/>
      <c r="J136" s="189"/>
      <c r="K136" s="189"/>
      <c r="L136" s="195"/>
      <c r="M136" s="196"/>
      <c r="N136" s="197"/>
      <c r="O136" s="197"/>
      <c r="P136" s="197"/>
      <c r="Q136" s="197"/>
      <c r="R136" s="197"/>
      <c r="S136" s="197"/>
      <c r="T136" s="198"/>
      <c r="AT136" s="199" t="s">
        <v>136</v>
      </c>
      <c r="AU136" s="199" t="s">
        <v>83</v>
      </c>
      <c r="AV136" s="13" t="s">
        <v>83</v>
      </c>
      <c r="AW136" s="13" t="s">
        <v>35</v>
      </c>
      <c r="AX136" s="13" t="s">
        <v>73</v>
      </c>
      <c r="AY136" s="199" t="s">
        <v>127</v>
      </c>
    </row>
    <row r="137" spans="1:65" s="14" customFormat="1">
      <c r="B137" s="200"/>
      <c r="C137" s="201"/>
      <c r="D137" s="190" t="s">
        <v>136</v>
      </c>
      <c r="E137" s="202" t="s">
        <v>19</v>
      </c>
      <c r="F137" s="203" t="s">
        <v>138</v>
      </c>
      <c r="G137" s="201"/>
      <c r="H137" s="204">
        <v>106.4</v>
      </c>
      <c r="I137" s="205"/>
      <c r="J137" s="201"/>
      <c r="K137" s="201"/>
      <c r="L137" s="206"/>
      <c r="M137" s="207"/>
      <c r="N137" s="208"/>
      <c r="O137" s="208"/>
      <c r="P137" s="208"/>
      <c r="Q137" s="208"/>
      <c r="R137" s="208"/>
      <c r="S137" s="208"/>
      <c r="T137" s="209"/>
      <c r="AT137" s="210" t="s">
        <v>136</v>
      </c>
      <c r="AU137" s="210" t="s">
        <v>83</v>
      </c>
      <c r="AV137" s="14" t="s">
        <v>134</v>
      </c>
      <c r="AW137" s="14" t="s">
        <v>35</v>
      </c>
      <c r="AX137" s="14" t="s">
        <v>81</v>
      </c>
      <c r="AY137" s="210" t="s">
        <v>127</v>
      </c>
    </row>
    <row r="138" spans="1:65" s="2" customFormat="1" ht="24.2" customHeight="1">
      <c r="A138" s="36"/>
      <c r="B138" s="37"/>
      <c r="C138" s="175" t="s">
        <v>7</v>
      </c>
      <c r="D138" s="175" t="s">
        <v>130</v>
      </c>
      <c r="E138" s="176" t="s">
        <v>882</v>
      </c>
      <c r="F138" s="177" t="s">
        <v>883</v>
      </c>
      <c r="G138" s="178" t="s">
        <v>214</v>
      </c>
      <c r="H138" s="179">
        <v>190</v>
      </c>
      <c r="I138" s="180"/>
      <c r="J138" s="181">
        <f>ROUND(I138*H138,2)</f>
        <v>0</v>
      </c>
      <c r="K138" s="177" t="s">
        <v>174</v>
      </c>
      <c r="L138" s="41"/>
      <c r="M138" s="182" t="s">
        <v>19</v>
      </c>
      <c r="N138" s="183" t="s">
        <v>44</v>
      </c>
      <c r="O138" s="66"/>
      <c r="P138" s="184">
        <f>O138*H138</f>
        <v>0</v>
      </c>
      <c r="Q138" s="184">
        <v>0.12332</v>
      </c>
      <c r="R138" s="184">
        <f>Q138*H138</f>
        <v>23.430800000000001</v>
      </c>
      <c r="S138" s="184">
        <v>0</v>
      </c>
      <c r="T138" s="185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6" t="s">
        <v>494</v>
      </c>
      <c r="AT138" s="186" t="s">
        <v>130</v>
      </c>
      <c r="AU138" s="186" t="s">
        <v>83</v>
      </c>
      <c r="AY138" s="19" t="s">
        <v>127</v>
      </c>
      <c r="BE138" s="187">
        <f>IF(N138="základní",J138,0)</f>
        <v>0</v>
      </c>
      <c r="BF138" s="187">
        <f>IF(N138="snížená",J138,0)</f>
        <v>0</v>
      </c>
      <c r="BG138" s="187">
        <f>IF(N138="zákl. přenesená",J138,0)</f>
        <v>0</v>
      </c>
      <c r="BH138" s="187">
        <f>IF(N138="sníž. přenesená",J138,0)</f>
        <v>0</v>
      </c>
      <c r="BI138" s="187">
        <f>IF(N138="nulová",J138,0)</f>
        <v>0</v>
      </c>
      <c r="BJ138" s="19" t="s">
        <v>81</v>
      </c>
      <c r="BK138" s="187">
        <f>ROUND(I138*H138,2)</f>
        <v>0</v>
      </c>
      <c r="BL138" s="19" t="s">
        <v>494</v>
      </c>
      <c r="BM138" s="186" t="s">
        <v>884</v>
      </c>
    </row>
    <row r="139" spans="1:65" s="2" customFormat="1" ht="24.2" customHeight="1">
      <c r="A139" s="36"/>
      <c r="B139" s="37"/>
      <c r="C139" s="175" t="s">
        <v>284</v>
      </c>
      <c r="D139" s="175" t="s">
        <v>130</v>
      </c>
      <c r="E139" s="176" t="s">
        <v>885</v>
      </c>
      <c r="F139" s="177" t="s">
        <v>886</v>
      </c>
      <c r="G139" s="178" t="s">
        <v>214</v>
      </c>
      <c r="H139" s="179">
        <v>6.5</v>
      </c>
      <c r="I139" s="180"/>
      <c r="J139" s="181">
        <f>ROUND(I139*H139,2)</f>
        <v>0</v>
      </c>
      <c r="K139" s="177" t="s">
        <v>174</v>
      </c>
      <c r="L139" s="41"/>
      <c r="M139" s="182" t="s">
        <v>19</v>
      </c>
      <c r="N139" s="183" t="s">
        <v>44</v>
      </c>
      <c r="O139" s="66"/>
      <c r="P139" s="184">
        <f>O139*H139</f>
        <v>0</v>
      </c>
      <c r="Q139" s="184">
        <v>0</v>
      </c>
      <c r="R139" s="184">
        <f>Q139*H139</f>
        <v>0</v>
      </c>
      <c r="S139" s="184">
        <v>0</v>
      </c>
      <c r="T139" s="185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6" t="s">
        <v>494</v>
      </c>
      <c r="AT139" s="186" t="s">
        <v>130</v>
      </c>
      <c r="AU139" s="186" t="s">
        <v>83</v>
      </c>
      <c r="AY139" s="19" t="s">
        <v>127</v>
      </c>
      <c r="BE139" s="187">
        <f>IF(N139="základní",J139,0)</f>
        <v>0</v>
      </c>
      <c r="BF139" s="187">
        <f>IF(N139="snížená",J139,0)</f>
        <v>0</v>
      </c>
      <c r="BG139" s="187">
        <f>IF(N139="zákl. přenesená",J139,0)</f>
        <v>0</v>
      </c>
      <c r="BH139" s="187">
        <f>IF(N139="sníž. přenesená",J139,0)</f>
        <v>0</v>
      </c>
      <c r="BI139" s="187">
        <f>IF(N139="nulová",J139,0)</f>
        <v>0</v>
      </c>
      <c r="BJ139" s="19" t="s">
        <v>81</v>
      </c>
      <c r="BK139" s="187">
        <f>ROUND(I139*H139,2)</f>
        <v>0</v>
      </c>
      <c r="BL139" s="19" t="s">
        <v>494</v>
      </c>
      <c r="BM139" s="186" t="s">
        <v>887</v>
      </c>
    </row>
    <row r="140" spans="1:65" s="2" customFormat="1" ht="24.2" customHeight="1">
      <c r="A140" s="36"/>
      <c r="B140" s="37"/>
      <c r="C140" s="175" t="s">
        <v>289</v>
      </c>
      <c r="D140" s="175" t="s">
        <v>130</v>
      </c>
      <c r="E140" s="176" t="s">
        <v>888</v>
      </c>
      <c r="F140" s="177" t="s">
        <v>889</v>
      </c>
      <c r="G140" s="178" t="s">
        <v>214</v>
      </c>
      <c r="H140" s="179">
        <v>6.5</v>
      </c>
      <c r="I140" s="180"/>
      <c r="J140" s="181">
        <f>ROUND(I140*H140,2)</f>
        <v>0</v>
      </c>
      <c r="K140" s="177" t="s">
        <v>174</v>
      </c>
      <c r="L140" s="41"/>
      <c r="M140" s="182" t="s">
        <v>19</v>
      </c>
      <c r="N140" s="183" t="s">
        <v>44</v>
      </c>
      <c r="O140" s="66"/>
      <c r="P140" s="184">
        <f>O140*H140</f>
        <v>0</v>
      </c>
      <c r="Q140" s="184">
        <v>0</v>
      </c>
      <c r="R140" s="184">
        <f>Q140*H140</f>
        <v>0</v>
      </c>
      <c r="S140" s="184">
        <v>0</v>
      </c>
      <c r="T140" s="185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6" t="s">
        <v>494</v>
      </c>
      <c r="AT140" s="186" t="s">
        <v>130</v>
      </c>
      <c r="AU140" s="186" t="s">
        <v>83</v>
      </c>
      <c r="AY140" s="19" t="s">
        <v>127</v>
      </c>
      <c r="BE140" s="187">
        <f>IF(N140="základní",J140,0)</f>
        <v>0</v>
      </c>
      <c r="BF140" s="187">
        <f>IF(N140="snížená",J140,0)</f>
        <v>0</v>
      </c>
      <c r="BG140" s="187">
        <f>IF(N140="zákl. přenesená",J140,0)</f>
        <v>0</v>
      </c>
      <c r="BH140" s="187">
        <f>IF(N140="sníž. přenesená",J140,0)</f>
        <v>0</v>
      </c>
      <c r="BI140" s="187">
        <f>IF(N140="nulová",J140,0)</f>
        <v>0</v>
      </c>
      <c r="BJ140" s="19" t="s">
        <v>81</v>
      </c>
      <c r="BK140" s="187">
        <f>ROUND(I140*H140,2)</f>
        <v>0</v>
      </c>
      <c r="BL140" s="19" t="s">
        <v>494</v>
      </c>
      <c r="BM140" s="186" t="s">
        <v>890</v>
      </c>
    </row>
    <row r="141" spans="1:65" s="13" customFormat="1">
      <c r="B141" s="188"/>
      <c r="C141" s="189"/>
      <c r="D141" s="190" t="s">
        <v>136</v>
      </c>
      <c r="E141" s="191" t="s">
        <v>19</v>
      </c>
      <c r="F141" s="192" t="s">
        <v>891</v>
      </c>
      <c r="G141" s="189"/>
      <c r="H141" s="193">
        <v>6.5</v>
      </c>
      <c r="I141" s="194"/>
      <c r="J141" s="189"/>
      <c r="K141" s="189"/>
      <c r="L141" s="195"/>
      <c r="M141" s="196"/>
      <c r="N141" s="197"/>
      <c r="O141" s="197"/>
      <c r="P141" s="197"/>
      <c r="Q141" s="197"/>
      <c r="R141" s="197"/>
      <c r="S141" s="197"/>
      <c r="T141" s="198"/>
      <c r="AT141" s="199" t="s">
        <v>136</v>
      </c>
      <c r="AU141" s="199" t="s">
        <v>83</v>
      </c>
      <c r="AV141" s="13" t="s">
        <v>83</v>
      </c>
      <c r="AW141" s="13" t="s">
        <v>35</v>
      </c>
      <c r="AX141" s="13" t="s">
        <v>73</v>
      </c>
      <c r="AY141" s="199" t="s">
        <v>127</v>
      </c>
    </row>
    <row r="142" spans="1:65" s="14" customFormat="1">
      <c r="B142" s="200"/>
      <c r="C142" s="201"/>
      <c r="D142" s="190" t="s">
        <v>136</v>
      </c>
      <c r="E142" s="202" t="s">
        <v>19</v>
      </c>
      <c r="F142" s="203" t="s">
        <v>138</v>
      </c>
      <c r="G142" s="201"/>
      <c r="H142" s="204">
        <v>6.5</v>
      </c>
      <c r="I142" s="205"/>
      <c r="J142" s="201"/>
      <c r="K142" s="201"/>
      <c r="L142" s="206"/>
      <c r="M142" s="207"/>
      <c r="N142" s="208"/>
      <c r="O142" s="208"/>
      <c r="P142" s="208"/>
      <c r="Q142" s="208"/>
      <c r="R142" s="208"/>
      <c r="S142" s="208"/>
      <c r="T142" s="209"/>
      <c r="AT142" s="210" t="s">
        <v>136</v>
      </c>
      <c r="AU142" s="210" t="s">
        <v>83</v>
      </c>
      <c r="AV142" s="14" t="s">
        <v>134</v>
      </c>
      <c r="AW142" s="14" t="s">
        <v>35</v>
      </c>
      <c r="AX142" s="14" t="s">
        <v>81</v>
      </c>
      <c r="AY142" s="210" t="s">
        <v>127</v>
      </c>
    </row>
    <row r="143" spans="1:65" s="2" customFormat="1" ht="14.45" customHeight="1">
      <c r="A143" s="36"/>
      <c r="B143" s="37"/>
      <c r="C143" s="224" t="s">
        <v>295</v>
      </c>
      <c r="D143" s="224" t="s">
        <v>258</v>
      </c>
      <c r="E143" s="225" t="s">
        <v>892</v>
      </c>
      <c r="F143" s="226" t="s">
        <v>893</v>
      </c>
      <c r="G143" s="227" t="s">
        <v>214</v>
      </c>
      <c r="H143" s="228">
        <v>6.5</v>
      </c>
      <c r="I143" s="229"/>
      <c r="J143" s="230">
        <f>ROUND(I143*H143,2)</f>
        <v>0</v>
      </c>
      <c r="K143" s="226" t="s">
        <v>174</v>
      </c>
      <c r="L143" s="231"/>
      <c r="M143" s="232" t="s">
        <v>19</v>
      </c>
      <c r="N143" s="233" t="s">
        <v>44</v>
      </c>
      <c r="O143" s="66"/>
      <c r="P143" s="184">
        <f>O143*H143</f>
        <v>0</v>
      </c>
      <c r="Q143" s="184">
        <v>9.2000000000000003E-4</v>
      </c>
      <c r="R143" s="184">
        <f>Q143*H143</f>
        <v>5.9800000000000001E-3</v>
      </c>
      <c r="S143" s="184">
        <v>0</v>
      </c>
      <c r="T143" s="185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6" t="s">
        <v>798</v>
      </c>
      <c r="AT143" s="186" t="s">
        <v>258</v>
      </c>
      <c r="AU143" s="186" t="s">
        <v>83</v>
      </c>
      <c r="AY143" s="19" t="s">
        <v>127</v>
      </c>
      <c r="BE143" s="187">
        <f>IF(N143="základní",J143,0)</f>
        <v>0</v>
      </c>
      <c r="BF143" s="187">
        <f>IF(N143="snížená",J143,0)</f>
        <v>0</v>
      </c>
      <c r="BG143" s="187">
        <f>IF(N143="zákl. přenesená",J143,0)</f>
        <v>0</v>
      </c>
      <c r="BH143" s="187">
        <f>IF(N143="sníž. přenesená",J143,0)</f>
        <v>0</v>
      </c>
      <c r="BI143" s="187">
        <f>IF(N143="nulová",J143,0)</f>
        <v>0</v>
      </c>
      <c r="BJ143" s="19" t="s">
        <v>81</v>
      </c>
      <c r="BK143" s="187">
        <f>ROUND(I143*H143,2)</f>
        <v>0</v>
      </c>
      <c r="BL143" s="19" t="s">
        <v>798</v>
      </c>
      <c r="BM143" s="186" t="s">
        <v>894</v>
      </c>
    </row>
    <row r="144" spans="1:65" s="2" customFormat="1" ht="24.2" customHeight="1">
      <c r="A144" s="36"/>
      <c r="B144" s="37"/>
      <c r="C144" s="175" t="s">
        <v>300</v>
      </c>
      <c r="D144" s="175" t="s">
        <v>130</v>
      </c>
      <c r="E144" s="176" t="s">
        <v>895</v>
      </c>
      <c r="F144" s="177" t="s">
        <v>896</v>
      </c>
      <c r="G144" s="178" t="s">
        <v>235</v>
      </c>
      <c r="H144" s="179">
        <v>53.2</v>
      </c>
      <c r="I144" s="180"/>
      <c r="J144" s="181">
        <f>ROUND(I144*H144,2)</f>
        <v>0</v>
      </c>
      <c r="K144" s="177" t="s">
        <v>174</v>
      </c>
      <c r="L144" s="41"/>
      <c r="M144" s="182" t="s">
        <v>19</v>
      </c>
      <c r="N144" s="183" t="s">
        <v>44</v>
      </c>
      <c r="O144" s="66"/>
      <c r="P144" s="184">
        <f>O144*H144</f>
        <v>0</v>
      </c>
      <c r="Q144" s="184">
        <v>0</v>
      </c>
      <c r="R144" s="184">
        <f>Q144*H144</f>
        <v>0</v>
      </c>
      <c r="S144" s="184">
        <v>0</v>
      </c>
      <c r="T144" s="185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86" t="s">
        <v>494</v>
      </c>
      <c r="AT144" s="186" t="s">
        <v>130</v>
      </c>
      <c r="AU144" s="186" t="s">
        <v>83</v>
      </c>
      <c r="AY144" s="19" t="s">
        <v>127</v>
      </c>
      <c r="BE144" s="187">
        <f>IF(N144="základní",J144,0)</f>
        <v>0</v>
      </c>
      <c r="BF144" s="187">
        <f>IF(N144="snížená",J144,0)</f>
        <v>0</v>
      </c>
      <c r="BG144" s="187">
        <f>IF(N144="zákl. přenesená",J144,0)</f>
        <v>0</v>
      </c>
      <c r="BH144" s="187">
        <f>IF(N144="sníž. přenesená",J144,0)</f>
        <v>0</v>
      </c>
      <c r="BI144" s="187">
        <f>IF(N144="nulová",J144,0)</f>
        <v>0</v>
      </c>
      <c r="BJ144" s="19" t="s">
        <v>81</v>
      </c>
      <c r="BK144" s="187">
        <f>ROUND(I144*H144,2)</f>
        <v>0</v>
      </c>
      <c r="BL144" s="19" t="s">
        <v>494</v>
      </c>
      <c r="BM144" s="186" t="s">
        <v>897</v>
      </c>
    </row>
    <row r="145" spans="1:65" s="13" customFormat="1">
      <c r="B145" s="188"/>
      <c r="C145" s="189"/>
      <c r="D145" s="190" t="s">
        <v>136</v>
      </c>
      <c r="E145" s="191" t="s">
        <v>19</v>
      </c>
      <c r="F145" s="192" t="s">
        <v>898</v>
      </c>
      <c r="G145" s="189"/>
      <c r="H145" s="193">
        <v>53.2</v>
      </c>
      <c r="I145" s="194"/>
      <c r="J145" s="189"/>
      <c r="K145" s="189"/>
      <c r="L145" s="195"/>
      <c r="M145" s="196"/>
      <c r="N145" s="197"/>
      <c r="O145" s="197"/>
      <c r="P145" s="197"/>
      <c r="Q145" s="197"/>
      <c r="R145" s="197"/>
      <c r="S145" s="197"/>
      <c r="T145" s="198"/>
      <c r="AT145" s="199" t="s">
        <v>136</v>
      </c>
      <c r="AU145" s="199" t="s">
        <v>83</v>
      </c>
      <c r="AV145" s="13" t="s">
        <v>83</v>
      </c>
      <c r="AW145" s="13" t="s">
        <v>35</v>
      </c>
      <c r="AX145" s="13" t="s">
        <v>73</v>
      </c>
      <c r="AY145" s="199" t="s">
        <v>127</v>
      </c>
    </row>
    <row r="146" spans="1:65" s="14" customFormat="1">
      <c r="B146" s="200"/>
      <c r="C146" s="201"/>
      <c r="D146" s="190" t="s">
        <v>136</v>
      </c>
      <c r="E146" s="202" t="s">
        <v>19</v>
      </c>
      <c r="F146" s="203" t="s">
        <v>138</v>
      </c>
      <c r="G146" s="201"/>
      <c r="H146" s="204">
        <v>53.2</v>
      </c>
      <c r="I146" s="205"/>
      <c r="J146" s="201"/>
      <c r="K146" s="201"/>
      <c r="L146" s="206"/>
      <c r="M146" s="207"/>
      <c r="N146" s="208"/>
      <c r="O146" s="208"/>
      <c r="P146" s="208"/>
      <c r="Q146" s="208"/>
      <c r="R146" s="208"/>
      <c r="S146" s="208"/>
      <c r="T146" s="209"/>
      <c r="AT146" s="210" t="s">
        <v>136</v>
      </c>
      <c r="AU146" s="210" t="s">
        <v>83</v>
      </c>
      <c r="AV146" s="14" t="s">
        <v>134</v>
      </c>
      <c r="AW146" s="14" t="s">
        <v>35</v>
      </c>
      <c r="AX146" s="14" t="s">
        <v>81</v>
      </c>
      <c r="AY146" s="210" t="s">
        <v>127</v>
      </c>
    </row>
    <row r="147" spans="1:65" s="2" customFormat="1" ht="24.2" customHeight="1">
      <c r="A147" s="36"/>
      <c r="B147" s="37"/>
      <c r="C147" s="175" t="s">
        <v>306</v>
      </c>
      <c r="D147" s="175" t="s">
        <v>130</v>
      </c>
      <c r="E147" s="176" t="s">
        <v>899</v>
      </c>
      <c r="F147" s="177" t="s">
        <v>900</v>
      </c>
      <c r="G147" s="178" t="s">
        <v>235</v>
      </c>
      <c r="H147" s="179">
        <v>1276.8</v>
      </c>
      <c r="I147" s="180"/>
      <c r="J147" s="181">
        <f>ROUND(I147*H147,2)</f>
        <v>0</v>
      </c>
      <c r="K147" s="177" t="s">
        <v>174</v>
      </c>
      <c r="L147" s="41"/>
      <c r="M147" s="182" t="s">
        <v>19</v>
      </c>
      <c r="N147" s="183" t="s">
        <v>44</v>
      </c>
      <c r="O147" s="66"/>
      <c r="P147" s="184">
        <f>O147*H147</f>
        <v>0</v>
      </c>
      <c r="Q147" s="184">
        <v>0</v>
      </c>
      <c r="R147" s="184">
        <f>Q147*H147</f>
        <v>0</v>
      </c>
      <c r="S147" s="184">
        <v>0</v>
      </c>
      <c r="T147" s="185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86" t="s">
        <v>494</v>
      </c>
      <c r="AT147" s="186" t="s">
        <v>130</v>
      </c>
      <c r="AU147" s="186" t="s">
        <v>83</v>
      </c>
      <c r="AY147" s="19" t="s">
        <v>127</v>
      </c>
      <c r="BE147" s="187">
        <f>IF(N147="základní",J147,0)</f>
        <v>0</v>
      </c>
      <c r="BF147" s="187">
        <f>IF(N147="snížená",J147,0)</f>
        <v>0</v>
      </c>
      <c r="BG147" s="187">
        <f>IF(N147="zákl. přenesená",J147,0)</f>
        <v>0</v>
      </c>
      <c r="BH147" s="187">
        <f>IF(N147="sníž. přenesená",J147,0)</f>
        <v>0</v>
      </c>
      <c r="BI147" s="187">
        <f>IF(N147="nulová",J147,0)</f>
        <v>0</v>
      </c>
      <c r="BJ147" s="19" t="s">
        <v>81</v>
      </c>
      <c r="BK147" s="187">
        <f>ROUND(I147*H147,2)</f>
        <v>0</v>
      </c>
      <c r="BL147" s="19" t="s">
        <v>494</v>
      </c>
      <c r="BM147" s="186" t="s">
        <v>901</v>
      </c>
    </row>
    <row r="148" spans="1:65" s="13" customFormat="1">
      <c r="B148" s="188"/>
      <c r="C148" s="189"/>
      <c r="D148" s="190" t="s">
        <v>136</v>
      </c>
      <c r="E148" s="191" t="s">
        <v>19</v>
      </c>
      <c r="F148" s="192" t="s">
        <v>902</v>
      </c>
      <c r="G148" s="189"/>
      <c r="H148" s="193">
        <v>1276.8</v>
      </c>
      <c r="I148" s="194"/>
      <c r="J148" s="189"/>
      <c r="K148" s="189"/>
      <c r="L148" s="195"/>
      <c r="M148" s="196"/>
      <c r="N148" s="197"/>
      <c r="O148" s="197"/>
      <c r="P148" s="197"/>
      <c r="Q148" s="197"/>
      <c r="R148" s="197"/>
      <c r="S148" s="197"/>
      <c r="T148" s="198"/>
      <c r="AT148" s="199" t="s">
        <v>136</v>
      </c>
      <c r="AU148" s="199" t="s">
        <v>83</v>
      </c>
      <c r="AV148" s="13" t="s">
        <v>83</v>
      </c>
      <c r="AW148" s="13" t="s">
        <v>35</v>
      </c>
      <c r="AX148" s="13" t="s">
        <v>73</v>
      </c>
      <c r="AY148" s="199" t="s">
        <v>127</v>
      </c>
    </row>
    <row r="149" spans="1:65" s="14" customFormat="1">
      <c r="B149" s="200"/>
      <c r="C149" s="201"/>
      <c r="D149" s="190" t="s">
        <v>136</v>
      </c>
      <c r="E149" s="202" t="s">
        <v>19</v>
      </c>
      <c r="F149" s="203" t="s">
        <v>138</v>
      </c>
      <c r="G149" s="201"/>
      <c r="H149" s="204">
        <v>1276.8</v>
      </c>
      <c r="I149" s="205"/>
      <c r="J149" s="201"/>
      <c r="K149" s="201"/>
      <c r="L149" s="206"/>
      <c r="M149" s="207"/>
      <c r="N149" s="208"/>
      <c r="O149" s="208"/>
      <c r="P149" s="208"/>
      <c r="Q149" s="208"/>
      <c r="R149" s="208"/>
      <c r="S149" s="208"/>
      <c r="T149" s="209"/>
      <c r="AT149" s="210" t="s">
        <v>136</v>
      </c>
      <c r="AU149" s="210" t="s">
        <v>83</v>
      </c>
      <c r="AV149" s="14" t="s">
        <v>134</v>
      </c>
      <c r="AW149" s="14" t="s">
        <v>35</v>
      </c>
      <c r="AX149" s="14" t="s">
        <v>81</v>
      </c>
      <c r="AY149" s="210" t="s">
        <v>127</v>
      </c>
    </row>
    <row r="150" spans="1:65" s="2" customFormat="1" ht="24.2" customHeight="1">
      <c r="A150" s="36"/>
      <c r="B150" s="37"/>
      <c r="C150" s="175" t="s">
        <v>311</v>
      </c>
      <c r="D150" s="175" t="s">
        <v>130</v>
      </c>
      <c r="E150" s="176" t="s">
        <v>903</v>
      </c>
      <c r="F150" s="177" t="s">
        <v>904</v>
      </c>
      <c r="G150" s="178" t="s">
        <v>173</v>
      </c>
      <c r="H150" s="179">
        <v>76</v>
      </c>
      <c r="I150" s="180"/>
      <c r="J150" s="181">
        <f>ROUND(I150*H150,2)</f>
        <v>0</v>
      </c>
      <c r="K150" s="177" t="s">
        <v>174</v>
      </c>
      <c r="L150" s="41"/>
      <c r="M150" s="182" t="s">
        <v>19</v>
      </c>
      <c r="N150" s="183" t="s">
        <v>44</v>
      </c>
      <c r="O150" s="66"/>
      <c r="P150" s="184">
        <f>O150*H150</f>
        <v>0</v>
      </c>
      <c r="Q150" s="184">
        <v>0</v>
      </c>
      <c r="R150" s="184">
        <f>Q150*H150</f>
        <v>0</v>
      </c>
      <c r="S150" s="184">
        <v>0</v>
      </c>
      <c r="T150" s="185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86" t="s">
        <v>494</v>
      </c>
      <c r="AT150" s="186" t="s">
        <v>130</v>
      </c>
      <c r="AU150" s="186" t="s">
        <v>83</v>
      </c>
      <c r="AY150" s="19" t="s">
        <v>127</v>
      </c>
      <c r="BE150" s="187">
        <f>IF(N150="základní",J150,0)</f>
        <v>0</v>
      </c>
      <c r="BF150" s="187">
        <f>IF(N150="snížená",J150,0)</f>
        <v>0</v>
      </c>
      <c r="BG150" s="187">
        <f>IF(N150="zákl. přenesená",J150,0)</f>
        <v>0</v>
      </c>
      <c r="BH150" s="187">
        <f>IF(N150="sníž. přenesená",J150,0)</f>
        <v>0</v>
      </c>
      <c r="BI150" s="187">
        <f>IF(N150="nulová",J150,0)</f>
        <v>0</v>
      </c>
      <c r="BJ150" s="19" t="s">
        <v>81</v>
      </c>
      <c r="BK150" s="187">
        <f>ROUND(I150*H150,2)</f>
        <v>0</v>
      </c>
      <c r="BL150" s="19" t="s">
        <v>494</v>
      </c>
      <c r="BM150" s="186" t="s">
        <v>905</v>
      </c>
    </row>
    <row r="151" spans="1:65" s="13" customFormat="1">
      <c r="B151" s="188"/>
      <c r="C151" s="189"/>
      <c r="D151" s="190" t="s">
        <v>136</v>
      </c>
      <c r="E151" s="191" t="s">
        <v>19</v>
      </c>
      <c r="F151" s="192" t="s">
        <v>906</v>
      </c>
      <c r="G151" s="189"/>
      <c r="H151" s="193">
        <v>76</v>
      </c>
      <c r="I151" s="194"/>
      <c r="J151" s="189"/>
      <c r="K151" s="189"/>
      <c r="L151" s="195"/>
      <c r="M151" s="196"/>
      <c r="N151" s="197"/>
      <c r="O151" s="197"/>
      <c r="P151" s="197"/>
      <c r="Q151" s="197"/>
      <c r="R151" s="197"/>
      <c r="S151" s="197"/>
      <c r="T151" s="198"/>
      <c r="AT151" s="199" t="s">
        <v>136</v>
      </c>
      <c r="AU151" s="199" t="s">
        <v>83</v>
      </c>
      <c r="AV151" s="13" t="s">
        <v>83</v>
      </c>
      <c r="AW151" s="13" t="s">
        <v>35</v>
      </c>
      <c r="AX151" s="13" t="s">
        <v>73</v>
      </c>
      <c r="AY151" s="199" t="s">
        <v>127</v>
      </c>
    </row>
    <row r="152" spans="1:65" s="14" customFormat="1">
      <c r="B152" s="200"/>
      <c r="C152" s="201"/>
      <c r="D152" s="190" t="s">
        <v>136</v>
      </c>
      <c r="E152" s="202" t="s">
        <v>19</v>
      </c>
      <c r="F152" s="203" t="s">
        <v>138</v>
      </c>
      <c r="G152" s="201"/>
      <c r="H152" s="204">
        <v>76</v>
      </c>
      <c r="I152" s="205"/>
      <c r="J152" s="201"/>
      <c r="K152" s="201"/>
      <c r="L152" s="206"/>
      <c r="M152" s="207"/>
      <c r="N152" s="208"/>
      <c r="O152" s="208"/>
      <c r="P152" s="208"/>
      <c r="Q152" s="208"/>
      <c r="R152" s="208"/>
      <c r="S152" s="208"/>
      <c r="T152" s="209"/>
      <c r="AT152" s="210" t="s">
        <v>136</v>
      </c>
      <c r="AU152" s="210" t="s">
        <v>83</v>
      </c>
      <c r="AV152" s="14" t="s">
        <v>134</v>
      </c>
      <c r="AW152" s="14" t="s">
        <v>35</v>
      </c>
      <c r="AX152" s="14" t="s">
        <v>81</v>
      </c>
      <c r="AY152" s="210" t="s">
        <v>127</v>
      </c>
    </row>
    <row r="153" spans="1:65" s="12" customFormat="1" ht="22.9" customHeight="1">
      <c r="B153" s="159"/>
      <c r="C153" s="160"/>
      <c r="D153" s="161" t="s">
        <v>72</v>
      </c>
      <c r="E153" s="173" t="s">
        <v>907</v>
      </c>
      <c r="F153" s="173" t="s">
        <v>908</v>
      </c>
      <c r="G153" s="160"/>
      <c r="H153" s="160"/>
      <c r="I153" s="163"/>
      <c r="J153" s="174">
        <f>BK153</f>
        <v>0</v>
      </c>
      <c r="K153" s="160"/>
      <c r="L153" s="165"/>
      <c r="M153" s="166"/>
      <c r="N153" s="167"/>
      <c r="O153" s="167"/>
      <c r="P153" s="168">
        <f>SUM(P154:P156)</f>
        <v>0</v>
      </c>
      <c r="Q153" s="167"/>
      <c r="R153" s="168">
        <f>SUM(R154:R156)</f>
        <v>0</v>
      </c>
      <c r="S153" s="167"/>
      <c r="T153" s="169">
        <f>SUM(T154:T156)</f>
        <v>0</v>
      </c>
      <c r="AR153" s="170" t="s">
        <v>144</v>
      </c>
      <c r="AT153" s="171" t="s">
        <v>72</v>
      </c>
      <c r="AU153" s="171" t="s">
        <v>81</v>
      </c>
      <c r="AY153" s="170" t="s">
        <v>127</v>
      </c>
      <c r="BK153" s="172">
        <f>SUM(BK154:BK156)</f>
        <v>0</v>
      </c>
    </row>
    <row r="154" spans="1:65" s="2" customFormat="1" ht="14.45" customHeight="1">
      <c r="A154" s="36"/>
      <c r="B154" s="37"/>
      <c r="C154" s="175" t="s">
        <v>316</v>
      </c>
      <c r="D154" s="175" t="s">
        <v>130</v>
      </c>
      <c r="E154" s="176" t="s">
        <v>909</v>
      </c>
      <c r="F154" s="177" t="s">
        <v>910</v>
      </c>
      <c r="G154" s="178" t="s">
        <v>439</v>
      </c>
      <c r="H154" s="179">
        <v>1</v>
      </c>
      <c r="I154" s="180"/>
      <c r="J154" s="181">
        <f>ROUND(I154*H154,2)</f>
        <v>0</v>
      </c>
      <c r="K154" s="177" t="s">
        <v>174</v>
      </c>
      <c r="L154" s="41"/>
      <c r="M154" s="182" t="s">
        <v>19</v>
      </c>
      <c r="N154" s="183" t="s">
        <v>44</v>
      </c>
      <c r="O154" s="66"/>
      <c r="P154" s="184">
        <f>O154*H154</f>
        <v>0</v>
      </c>
      <c r="Q154" s="184">
        <v>0</v>
      </c>
      <c r="R154" s="184">
        <f>Q154*H154</f>
        <v>0</v>
      </c>
      <c r="S154" s="184">
        <v>0</v>
      </c>
      <c r="T154" s="185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86" t="s">
        <v>494</v>
      </c>
      <c r="AT154" s="186" t="s">
        <v>130</v>
      </c>
      <c r="AU154" s="186" t="s">
        <v>83</v>
      </c>
      <c r="AY154" s="19" t="s">
        <v>127</v>
      </c>
      <c r="BE154" s="187">
        <f>IF(N154="základní",J154,0)</f>
        <v>0</v>
      </c>
      <c r="BF154" s="187">
        <f>IF(N154="snížená",J154,0)</f>
        <v>0</v>
      </c>
      <c r="BG154" s="187">
        <f>IF(N154="zákl. přenesená",J154,0)</f>
        <v>0</v>
      </c>
      <c r="BH154" s="187">
        <f>IF(N154="sníž. přenesená",J154,0)</f>
        <v>0</v>
      </c>
      <c r="BI154" s="187">
        <f>IF(N154="nulová",J154,0)</f>
        <v>0</v>
      </c>
      <c r="BJ154" s="19" t="s">
        <v>81</v>
      </c>
      <c r="BK154" s="187">
        <f>ROUND(I154*H154,2)</f>
        <v>0</v>
      </c>
      <c r="BL154" s="19" t="s">
        <v>494</v>
      </c>
      <c r="BM154" s="186" t="s">
        <v>911</v>
      </c>
    </row>
    <row r="155" spans="1:65" s="13" customFormat="1">
      <c r="B155" s="188"/>
      <c r="C155" s="189"/>
      <c r="D155" s="190" t="s">
        <v>136</v>
      </c>
      <c r="E155" s="191" t="s">
        <v>19</v>
      </c>
      <c r="F155" s="192" t="s">
        <v>81</v>
      </c>
      <c r="G155" s="189"/>
      <c r="H155" s="193">
        <v>1</v>
      </c>
      <c r="I155" s="194"/>
      <c r="J155" s="189"/>
      <c r="K155" s="189"/>
      <c r="L155" s="195"/>
      <c r="M155" s="196"/>
      <c r="N155" s="197"/>
      <c r="O155" s="197"/>
      <c r="P155" s="197"/>
      <c r="Q155" s="197"/>
      <c r="R155" s="197"/>
      <c r="S155" s="197"/>
      <c r="T155" s="198"/>
      <c r="AT155" s="199" t="s">
        <v>136</v>
      </c>
      <c r="AU155" s="199" t="s">
        <v>83</v>
      </c>
      <c r="AV155" s="13" t="s">
        <v>83</v>
      </c>
      <c r="AW155" s="13" t="s">
        <v>35</v>
      </c>
      <c r="AX155" s="13" t="s">
        <v>73</v>
      </c>
      <c r="AY155" s="199" t="s">
        <v>127</v>
      </c>
    </row>
    <row r="156" spans="1:65" s="14" customFormat="1">
      <c r="B156" s="200"/>
      <c r="C156" s="201"/>
      <c r="D156" s="190" t="s">
        <v>136</v>
      </c>
      <c r="E156" s="202" t="s">
        <v>19</v>
      </c>
      <c r="F156" s="203" t="s">
        <v>138</v>
      </c>
      <c r="G156" s="201"/>
      <c r="H156" s="204">
        <v>1</v>
      </c>
      <c r="I156" s="205"/>
      <c r="J156" s="201"/>
      <c r="K156" s="201"/>
      <c r="L156" s="206"/>
      <c r="M156" s="207"/>
      <c r="N156" s="208"/>
      <c r="O156" s="208"/>
      <c r="P156" s="208"/>
      <c r="Q156" s="208"/>
      <c r="R156" s="208"/>
      <c r="S156" s="208"/>
      <c r="T156" s="209"/>
      <c r="AT156" s="210" t="s">
        <v>136</v>
      </c>
      <c r="AU156" s="210" t="s">
        <v>83</v>
      </c>
      <c r="AV156" s="14" t="s">
        <v>134</v>
      </c>
      <c r="AW156" s="14" t="s">
        <v>35</v>
      </c>
      <c r="AX156" s="14" t="s">
        <v>81</v>
      </c>
      <c r="AY156" s="210" t="s">
        <v>127</v>
      </c>
    </row>
    <row r="157" spans="1:65" s="12" customFormat="1" ht="25.9" customHeight="1">
      <c r="B157" s="159"/>
      <c r="C157" s="160"/>
      <c r="D157" s="161" t="s">
        <v>72</v>
      </c>
      <c r="E157" s="162" t="s">
        <v>912</v>
      </c>
      <c r="F157" s="162" t="s">
        <v>913</v>
      </c>
      <c r="G157" s="160"/>
      <c r="H157" s="160"/>
      <c r="I157" s="163"/>
      <c r="J157" s="164">
        <f>BK157</f>
        <v>0</v>
      </c>
      <c r="K157" s="160"/>
      <c r="L157" s="165"/>
      <c r="M157" s="166"/>
      <c r="N157" s="167"/>
      <c r="O157" s="167"/>
      <c r="P157" s="168">
        <f>SUM(P158:P162)</f>
        <v>0</v>
      </c>
      <c r="Q157" s="167"/>
      <c r="R157" s="168">
        <f>SUM(R158:R162)</f>
        <v>0</v>
      </c>
      <c r="S157" s="167"/>
      <c r="T157" s="169">
        <f>SUM(T158:T162)</f>
        <v>0</v>
      </c>
      <c r="AR157" s="170" t="s">
        <v>134</v>
      </c>
      <c r="AT157" s="171" t="s">
        <v>72</v>
      </c>
      <c r="AU157" s="171" t="s">
        <v>73</v>
      </c>
      <c r="AY157" s="170" t="s">
        <v>127</v>
      </c>
      <c r="BK157" s="172">
        <f>SUM(BK158:BK162)</f>
        <v>0</v>
      </c>
    </row>
    <row r="158" spans="1:65" s="2" customFormat="1" ht="14.45" customHeight="1">
      <c r="A158" s="36"/>
      <c r="B158" s="37"/>
      <c r="C158" s="175" t="s">
        <v>321</v>
      </c>
      <c r="D158" s="175" t="s">
        <v>130</v>
      </c>
      <c r="E158" s="176" t="s">
        <v>914</v>
      </c>
      <c r="F158" s="177" t="s">
        <v>915</v>
      </c>
      <c r="G158" s="178" t="s">
        <v>916</v>
      </c>
      <c r="H158" s="179">
        <v>25</v>
      </c>
      <c r="I158" s="180"/>
      <c r="J158" s="181">
        <f>ROUND(I158*H158,2)</f>
        <v>0</v>
      </c>
      <c r="K158" s="177" t="s">
        <v>174</v>
      </c>
      <c r="L158" s="41"/>
      <c r="M158" s="182" t="s">
        <v>19</v>
      </c>
      <c r="N158" s="183" t="s">
        <v>44</v>
      </c>
      <c r="O158" s="66"/>
      <c r="P158" s="184">
        <f>O158*H158</f>
        <v>0</v>
      </c>
      <c r="Q158" s="184">
        <v>0</v>
      </c>
      <c r="R158" s="184">
        <f>Q158*H158</f>
        <v>0</v>
      </c>
      <c r="S158" s="184">
        <v>0</v>
      </c>
      <c r="T158" s="185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86" t="s">
        <v>147</v>
      </c>
      <c r="AT158" s="186" t="s">
        <v>130</v>
      </c>
      <c r="AU158" s="186" t="s">
        <v>81</v>
      </c>
      <c r="AY158" s="19" t="s">
        <v>127</v>
      </c>
      <c r="BE158" s="187">
        <f>IF(N158="základní",J158,0)</f>
        <v>0</v>
      </c>
      <c r="BF158" s="187">
        <f>IF(N158="snížená",J158,0)</f>
        <v>0</v>
      </c>
      <c r="BG158" s="187">
        <f>IF(N158="zákl. přenesená",J158,0)</f>
        <v>0</v>
      </c>
      <c r="BH158" s="187">
        <f>IF(N158="sníž. přenesená",J158,0)</f>
        <v>0</v>
      </c>
      <c r="BI158" s="187">
        <f>IF(N158="nulová",J158,0)</f>
        <v>0</v>
      </c>
      <c r="BJ158" s="19" t="s">
        <v>81</v>
      </c>
      <c r="BK158" s="187">
        <f>ROUND(I158*H158,2)</f>
        <v>0</v>
      </c>
      <c r="BL158" s="19" t="s">
        <v>147</v>
      </c>
      <c r="BM158" s="186" t="s">
        <v>917</v>
      </c>
    </row>
    <row r="159" spans="1:65" s="2" customFormat="1" ht="14.45" customHeight="1">
      <c r="A159" s="36"/>
      <c r="B159" s="37"/>
      <c r="C159" s="175" t="s">
        <v>330</v>
      </c>
      <c r="D159" s="175" t="s">
        <v>130</v>
      </c>
      <c r="E159" s="176" t="s">
        <v>918</v>
      </c>
      <c r="F159" s="177" t="s">
        <v>919</v>
      </c>
      <c r="G159" s="178" t="s">
        <v>916</v>
      </c>
      <c r="H159" s="179">
        <v>6</v>
      </c>
      <c r="I159" s="180"/>
      <c r="J159" s="181">
        <f>ROUND(I159*H159,2)</f>
        <v>0</v>
      </c>
      <c r="K159" s="177" t="s">
        <v>174</v>
      </c>
      <c r="L159" s="41"/>
      <c r="M159" s="182" t="s">
        <v>19</v>
      </c>
      <c r="N159" s="183" t="s">
        <v>44</v>
      </c>
      <c r="O159" s="66"/>
      <c r="P159" s="184">
        <f>O159*H159</f>
        <v>0</v>
      </c>
      <c r="Q159" s="184">
        <v>0</v>
      </c>
      <c r="R159" s="184">
        <f>Q159*H159</f>
        <v>0</v>
      </c>
      <c r="S159" s="184">
        <v>0</v>
      </c>
      <c r="T159" s="185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6" t="s">
        <v>147</v>
      </c>
      <c r="AT159" s="186" t="s">
        <v>130</v>
      </c>
      <c r="AU159" s="186" t="s">
        <v>81</v>
      </c>
      <c r="AY159" s="19" t="s">
        <v>127</v>
      </c>
      <c r="BE159" s="187">
        <f>IF(N159="základní",J159,0)</f>
        <v>0</v>
      </c>
      <c r="BF159" s="187">
        <f>IF(N159="snížená",J159,0)</f>
        <v>0</v>
      </c>
      <c r="BG159" s="187">
        <f>IF(N159="zákl. přenesená",J159,0)</f>
        <v>0</v>
      </c>
      <c r="BH159" s="187">
        <f>IF(N159="sníž. přenesená",J159,0)</f>
        <v>0</v>
      </c>
      <c r="BI159" s="187">
        <f>IF(N159="nulová",J159,0)</f>
        <v>0</v>
      </c>
      <c r="BJ159" s="19" t="s">
        <v>81</v>
      </c>
      <c r="BK159" s="187">
        <f>ROUND(I159*H159,2)</f>
        <v>0</v>
      </c>
      <c r="BL159" s="19" t="s">
        <v>147</v>
      </c>
      <c r="BM159" s="186" t="s">
        <v>920</v>
      </c>
    </row>
    <row r="160" spans="1:65" s="2" customFormat="1" ht="14.45" customHeight="1">
      <c r="A160" s="36"/>
      <c r="B160" s="37"/>
      <c r="C160" s="175" t="s">
        <v>335</v>
      </c>
      <c r="D160" s="175" t="s">
        <v>130</v>
      </c>
      <c r="E160" s="176" t="s">
        <v>921</v>
      </c>
      <c r="F160" s="177" t="s">
        <v>922</v>
      </c>
      <c r="G160" s="178" t="s">
        <v>916</v>
      </c>
      <c r="H160" s="179">
        <v>10</v>
      </c>
      <c r="I160" s="180"/>
      <c r="J160" s="181">
        <f>ROUND(I160*H160,2)</f>
        <v>0</v>
      </c>
      <c r="K160" s="177" t="s">
        <v>174</v>
      </c>
      <c r="L160" s="41"/>
      <c r="M160" s="182" t="s">
        <v>19</v>
      </c>
      <c r="N160" s="183" t="s">
        <v>44</v>
      </c>
      <c r="O160" s="66"/>
      <c r="P160" s="184">
        <f>O160*H160</f>
        <v>0</v>
      </c>
      <c r="Q160" s="184">
        <v>0</v>
      </c>
      <c r="R160" s="184">
        <f>Q160*H160</f>
        <v>0</v>
      </c>
      <c r="S160" s="184">
        <v>0</v>
      </c>
      <c r="T160" s="185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86" t="s">
        <v>147</v>
      </c>
      <c r="AT160" s="186" t="s">
        <v>130</v>
      </c>
      <c r="AU160" s="186" t="s">
        <v>81</v>
      </c>
      <c r="AY160" s="19" t="s">
        <v>127</v>
      </c>
      <c r="BE160" s="187">
        <f>IF(N160="základní",J160,0)</f>
        <v>0</v>
      </c>
      <c r="BF160" s="187">
        <f>IF(N160="snížená",J160,0)</f>
        <v>0</v>
      </c>
      <c r="BG160" s="187">
        <f>IF(N160="zákl. přenesená",J160,0)</f>
        <v>0</v>
      </c>
      <c r="BH160" s="187">
        <f>IF(N160="sníž. přenesená",J160,0)</f>
        <v>0</v>
      </c>
      <c r="BI160" s="187">
        <f>IF(N160="nulová",J160,0)</f>
        <v>0</v>
      </c>
      <c r="BJ160" s="19" t="s">
        <v>81</v>
      </c>
      <c r="BK160" s="187">
        <f>ROUND(I160*H160,2)</f>
        <v>0</v>
      </c>
      <c r="BL160" s="19" t="s">
        <v>147</v>
      </c>
      <c r="BM160" s="186" t="s">
        <v>923</v>
      </c>
    </row>
    <row r="161" spans="1:65" s="2" customFormat="1" ht="14.45" customHeight="1">
      <c r="A161" s="36"/>
      <c r="B161" s="37"/>
      <c r="C161" s="175" t="s">
        <v>340</v>
      </c>
      <c r="D161" s="175" t="s">
        <v>130</v>
      </c>
      <c r="E161" s="176" t="s">
        <v>924</v>
      </c>
      <c r="F161" s="177" t="s">
        <v>925</v>
      </c>
      <c r="G161" s="178" t="s">
        <v>916</v>
      </c>
      <c r="H161" s="179">
        <v>5</v>
      </c>
      <c r="I161" s="180"/>
      <c r="J161" s="181">
        <f>ROUND(I161*H161,2)</f>
        <v>0</v>
      </c>
      <c r="K161" s="177" t="s">
        <v>174</v>
      </c>
      <c r="L161" s="41"/>
      <c r="M161" s="182" t="s">
        <v>19</v>
      </c>
      <c r="N161" s="183" t="s">
        <v>44</v>
      </c>
      <c r="O161" s="66"/>
      <c r="P161" s="184">
        <f>O161*H161</f>
        <v>0</v>
      </c>
      <c r="Q161" s="184">
        <v>0</v>
      </c>
      <c r="R161" s="184">
        <f>Q161*H161</f>
        <v>0</v>
      </c>
      <c r="S161" s="184">
        <v>0</v>
      </c>
      <c r="T161" s="185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86" t="s">
        <v>147</v>
      </c>
      <c r="AT161" s="186" t="s">
        <v>130</v>
      </c>
      <c r="AU161" s="186" t="s">
        <v>81</v>
      </c>
      <c r="AY161" s="19" t="s">
        <v>127</v>
      </c>
      <c r="BE161" s="187">
        <f>IF(N161="základní",J161,0)</f>
        <v>0</v>
      </c>
      <c r="BF161" s="187">
        <f>IF(N161="snížená",J161,0)</f>
        <v>0</v>
      </c>
      <c r="BG161" s="187">
        <f>IF(N161="zákl. přenesená",J161,0)</f>
        <v>0</v>
      </c>
      <c r="BH161" s="187">
        <f>IF(N161="sníž. přenesená",J161,0)</f>
        <v>0</v>
      </c>
      <c r="BI161" s="187">
        <f>IF(N161="nulová",J161,0)</f>
        <v>0</v>
      </c>
      <c r="BJ161" s="19" t="s">
        <v>81</v>
      </c>
      <c r="BK161" s="187">
        <f>ROUND(I161*H161,2)</f>
        <v>0</v>
      </c>
      <c r="BL161" s="19" t="s">
        <v>147</v>
      </c>
      <c r="BM161" s="186" t="s">
        <v>926</v>
      </c>
    </row>
    <row r="162" spans="1:65" s="2" customFormat="1" ht="14.45" customHeight="1">
      <c r="A162" s="36"/>
      <c r="B162" s="37"/>
      <c r="C162" s="175" t="s">
        <v>345</v>
      </c>
      <c r="D162" s="175" t="s">
        <v>130</v>
      </c>
      <c r="E162" s="176" t="s">
        <v>927</v>
      </c>
      <c r="F162" s="177" t="s">
        <v>928</v>
      </c>
      <c r="G162" s="178" t="s">
        <v>916</v>
      </c>
      <c r="H162" s="179">
        <v>25</v>
      </c>
      <c r="I162" s="180"/>
      <c r="J162" s="181">
        <f>ROUND(I162*H162,2)</f>
        <v>0</v>
      </c>
      <c r="K162" s="177" t="s">
        <v>174</v>
      </c>
      <c r="L162" s="41"/>
      <c r="M162" s="182" t="s">
        <v>19</v>
      </c>
      <c r="N162" s="183" t="s">
        <v>44</v>
      </c>
      <c r="O162" s="66"/>
      <c r="P162" s="184">
        <f>O162*H162</f>
        <v>0</v>
      </c>
      <c r="Q162" s="184">
        <v>0</v>
      </c>
      <c r="R162" s="184">
        <f>Q162*H162</f>
        <v>0</v>
      </c>
      <c r="S162" s="184">
        <v>0</v>
      </c>
      <c r="T162" s="185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86" t="s">
        <v>147</v>
      </c>
      <c r="AT162" s="186" t="s">
        <v>130</v>
      </c>
      <c r="AU162" s="186" t="s">
        <v>81</v>
      </c>
      <c r="AY162" s="19" t="s">
        <v>127</v>
      </c>
      <c r="BE162" s="187">
        <f>IF(N162="základní",J162,0)</f>
        <v>0</v>
      </c>
      <c r="BF162" s="187">
        <f>IF(N162="snížená",J162,0)</f>
        <v>0</v>
      </c>
      <c r="BG162" s="187">
        <f>IF(N162="zákl. přenesená",J162,0)</f>
        <v>0</v>
      </c>
      <c r="BH162" s="187">
        <f>IF(N162="sníž. přenesená",J162,0)</f>
        <v>0</v>
      </c>
      <c r="BI162" s="187">
        <f>IF(N162="nulová",J162,0)</f>
        <v>0</v>
      </c>
      <c r="BJ162" s="19" t="s">
        <v>81</v>
      </c>
      <c r="BK162" s="187">
        <f>ROUND(I162*H162,2)</f>
        <v>0</v>
      </c>
      <c r="BL162" s="19" t="s">
        <v>147</v>
      </c>
      <c r="BM162" s="186" t="s">
        <v>929</v>
      </c>
    </row>
    <row r="163" spans="1:65" s="12" customFormat="1" ht="25.9" customHeight="1">
      <c r="B163" s="159"/>
      <c r="C163" s="160"/>
      <c r="D163" s="161" t="s">
        <v>72</v>
      </c>
      <c r="E163" s="162" t="s">
        <v>930</v>
      </c>
      <c r="F163" s="162" t="s">
        <v>931</v>
      </c>
      <c r="G163" s="160"/>
      <c r="H163" s="160"/>
      <c r="I163" s="163"/>
      <c r="J163" s="164">
        <f>BK163</f>
        <v>0</v>
      </c>
      <c r="K163" s="160"/>
      <c r="L163" s="165"/>
      <c r="M163" s="166"/>
      <c r="N163" s="167"/>
      <c r="O163" s="167"/>
      <c r="P163" s="168">
        <f>P164+P168+P170</f>
        <v>0</v>
      </c>
      <c r="Q163" s="167"/>
      <c r="R163" s="168">
        <f>R164+R168+R170</f>
        <v>0</v>
      </c>
      <c r="S163" s="167"/>
      <c r="T163" s="169">
        <f>T164+T168+T170</f>
        <v>0</v>
      </c>
      <c r="AR163" s="170" t="s">
        <v>195</v>
      </c>
      <c r="AT163" s="171" t="s">
        <v>72</v>
      </c>
      <c r="AU163" s="171" t="s">
        <v>73</v>
      </c>
      <c r="AY163" s="170" t="s">
        <v>127</v>
      </c>
      <c r="BK163" s="172">
        <f>BK164+BK168+BK170</f>
        <v>0</v>
      </c>
    </row>
    <row r="164" spans="1:65" s="12" customFormat="1" ht="22.9" customHeight="1">
      <c r="B164" s="159"/>
      <c r="C164" s="160"/>
      <c r="D164" s="161" t="s">
        <v>72</v>
      </c>
      <c r="E164" s="173" t="s">
        <v>932</v>
      </c>
      <c r="F164" s="173" t="s">
        <v>933</v>
      </c>
      <c r="G164" s="160"/>
      <c r="H164" s="160"/>
      <c r="I164" s="163"/>
      <c r="J164" s="174">
        <f>BK164</f>
        <v>0</v>
      </c>
      <c r="K164" s="160"/>
      <c r="L164" s="165"/>
      <c r="M164" s="166"/>
      <c r="N164" s="167"/>
      <c r="O164" s="167"/>
      <c r="P164" s="168">
        <f>SUM(P165:P167)</f>
        <v>0</v>
      </c>
      <c r="Q164" s="167"/>
      <c r="R164" s="168">
        <f>SUM(R165:R167)</f>
        <v>0</v>
      </c>
      <c r="S164" s="167"/>
      <c r="T164" s="169">
        <f>SUM(T165:T167)</f>
        <v>0</v>
      </c>
      <c r="AR164" s="170" t="s">
        <v>195</v>
      </c>
      <c r="AT164" s="171" t="s">
        <v>72</v>
      </c>
      <c r="AU164" s="171" t="s">
        <v>81</v>
      </c>
      <c r="AY164" s="170" t="s">
        <v>127</v>
      </c>
      <c r="BK164" s="172">
        <f>SUM(BK165:BK167)</f>
        <v>0</v>
      </c>
    </row>
    <row r="165" spans="1:65" s="2" customFormat="1" ht="14.45" customHeight="1">
      <c r="A165" s="36"/>
      <c r="B165" s="37"/>
      <c r="C165" s="175" t="s">
        <v>352</v>
      </c>
      <c r="D165" s="175" t="s">
        <v>130</v>
      </c>
      <c r="E165" s="176" t="s">
        <v>934</v>
      </c>
      <c r="F165" s="177" t="s">
        <v>935</v>
      </c>
      <c r="G165" s="178" t="s">
        <v>133</v>
      </c>
      <c r="H165" s="179">
        <v>1</v>
      </c>
      <c r="I165" s="180"/>
      <c r="J165" s="181">
        <f>ROUND(I165*H165,2)</f>
        <v>0</v>
      </c>
      <c r="K165" s="177" t="s">
        <v>174</v>
      </c>
      <c r="L165" s="41"/>
      <c r="M165" s="182" t="s">
        <v>19</v>
      </c>
      <c r="N165" s="183" t="s">
        <v>44</v>
      </c>
      <c r="O165" s="66"/>
      <c r="P165" s="184">
        <f>O165*H165</f>
        <v>0</v>
      </c>
      <c r="Q165" s="184">
        <v>0</v>
      </c>
      <c r="R165" s="184">
        <f>Q165*H165</f>
        <v>0</v>
      </c>
      <c r="S165" s="184">
        <v>0</v>
      </c>
      <c r="T165" s="185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86" t="s">
        <v>936</v>
      </c>
      <c r="AT165" s="186" t="s">
        <v>130</v>
      </c>
      <c r="AU165" s="186" t="s">
        <v>83</v>
      </c>
      <c r="AY165" s="19" t="s">
        <v>127</v>
      </c>
      <c r="BE165" s="187">
        <f>IF(N165="základní",J165,0)</f>
        <v>0</v>
      </c>
      <c r="BF165" s="187">
        <f>IF(N165="snížená",J165,0)</f>
        <v>0</v>
      </c>
      <c r="BG165" s="187">
        <f>IF(N165="zákl. přenesená",J165,0)</f>
        <v>0</v>
      </c>
      <c r="BH165" s="187">
        <f>IF(N165="sníž. přenesená",J165,0)</f>
        <v>0</v>
      </c>
      <c r="BI165" s="187">
        <f>IF(N165="nulová",J165,0)</f>
        <v>0</v>
      </c>
      <c r="BJ165" s="19" t="s">
        <v>81</v>
      </c>
      <c r="BK165" s="187">
        <f>ROUND(I165*H165,2)</f>
        <v>0</v>
      </c>
      <c r="BL165" s="19" t="s">
        <v>936</v>
      </c>
      <c r="BM165" s="186" t="s">
        <v>937</v>
      </c>
    </row>
    <row r="166" spans="1:65" s="2" customFormat="1" ht="14.45" customHeight="1">
      <c r="A166" s="36"/>
      <c r="B166" s="37"/>
      <c r="C166" s="175" t="s">
        <v>355</v>
      </c>
      <c r="D166" s="175" t="s">
        <v>130</v>
      </c>
      <c r="E166" s="176" t="s">
        <v>938</v>
      </c>
      <c r="F166" s="177" t="s">
        <v>939</v>
      </c>
      <c r="G166" s="178" t="s">
        <v>133</v>
      </c>
      <c r="H166" s="179">
        <v>1</v>
      </c>
      <c r="I166" s="180"/>
      <c r="J166" s="181">
        <f>ROUND(I166*H166,2)</f>
        <v>0</v>
      </c>
      <c r="K166" s="177" t="s">
        <v>174</v>
      </c>
      <c r="L166" s="41"/>
      <c r="M166" s="182" t="s">
        <v>19</v>
      </c>
      <c r="N166" s="183" t="s">
        <v>44</v>
      </c>
      <c r="O166" s="66"/>
      <c r="P166" s="184">
        <f>O166*H166</f>
        <v>0</v>
      </c>
      <c r="Q166" s="184">
        <v>0</v>
      </c>
      <c r="R166" s="184">
        <f>Q166*H166</f>
        <v>0</v>
      </c>
      <c r="S166" s="184">
        <v>0</v>
      </c>
      <c r="T166" s="185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86" t="s">
        <v>936</v>
      </c>
      <c r="AT166" s="186" t="s">
        <v>130</v>
      </c>
      <c r="AU166" s="186" t="s">
        <v>83</v>
      </c>
      <c r="AY166" s="19" t="s">
        <v>127</v>
      </c>
      <c r="BE166" s="187">
        <f>IF(N166="základní",J166,0)</f>
        <v>0</v>
      </c>
      <c r="BF166" s="187">
        <f>IF(N166="snížená",J166,0)</f>
        <v>0</v>
      </c>
      <c r="BG166" s="187">
        <f>IF(N166="zákl. přenesená",J166,0)</f>
        <v>0</v>
      </c>
      <c r="BH166" s="187">
        <f>IF(N166="sníž. přenesená",J166,0)</f>
        <v>0</v>
      </c>
      <c r="BI166" s="187">
        <f>IF(N166="nulová",J166,0)</f>
        <v>0</v>
      </c>
      <c r="BJ166" s="19" t="s">
        <v>81</v>
      </c>
      <c r="BK166" s="187">
        <f>ROUND(I166*H166,2)</f>
        <v>0</v>
      </c>
      <c r="BL166" s="19" t="s">
        <v>936</v>
      </c>
      <c r="BM166" s="186" t="s">
        <v>940</v>
      </c>
    </row>
    <row r="167" spans="1:65" s="2" customFormat="1" ht="14.45" customHeight="1">
      <c r="A167" s="36"/>
      <c r="B167" s="37"/>
      <c r="C167" s="175" t="s">
        <v>360</v>
      </c>
      <c r="D167" s="175" t="s">
        <v>130</v>
      </c>
      <c r="E167" s="176" t="s">
        <v>941</v>
      </c>
      <c r="F167" s="177" t="s">
        <v>942</v>
      </c>
      <c r="G167" s="178" t="s">
        <v>133</v>
      </c>
      <c r="H167" s="179">
        <v>1</v>
      </c>
      <c r="I167" s="180"/>
      <c r="J167" s="181">
        <f>ROUND(I167*H167,2)</f>
        <v>0</v>
      </c>
      <c r="K167" s="177" t="s">
        <v>174</v>
      </c>
      <c r="L167" s="41"/>
      <c r="M167" s="182" t="s">
        <v>19</v>
      </c>
      <c r="N167" s="183" t="s">
        <v>44</v>
      </c>
      <c r="O167" s="66"/>
      <c r="P167" s="184">
        <f>O167*H167</f>
        <v>0</v>
      </c>
      <c r="Q167" s="184">
        <v>0</v>
      </c>
      <c r="R167" s="184">
        <f>Q167*H167</f>
        <v>0</v>
      </c>
      <c r="S167" s="184">
        <v>0</v>
      </c>
      <c r="T167" s="185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86" t="s">
        <v>936</v>
      </c>
      <c r="AT167" s="186" t="s">
        <v>130</v>
      </c>
      <c r="AU167" s="186" t="s">
        <v>83</v>
      </c>
      <c r="AY167" s="19" t="s">
        <v>127</v>
      </c>
      <c r="BE167" s="187">
        <f>IF(N167="základní",J167,0)</f>
        <v>0</v>
      </c>
      <c r="BF167" s="187">
        <f>IF(N167="snížená",J167,0)</f>
        <v>0</v>
      </c>
      <c r="BG167" s="187">
        <f>IF(N167="zákl. přenesená",J167,0)</f>
        <v>0</v>
      </c>
      <c r="BH167" s="187">
        <f>IF(N167="sníž. přenesená",J167,0)</f>
        <v>0</v>
      </c>
      <c r="BI167" s="187">
        <f>IF(N167="nulová",J167,0)</f>
        <v>0</v>
      </c>
      <c r="BJ167" s="19" t="s">
        <v>81</v>
      </c>
      <c r="BK167" s="187">
        <f>ROUND(I167*H167,2)</f>
        <v>0</v>
      </c>
      <c r="BL167" s="19" t="s">
        <v>936</v>
      </c>
      <c r="BM167" s="186" t="s">
        <v>943</v>
      </c>
    </row>
    <row r="168" spans="1:65" s="12" customFormat="1" ht="22.9" customHeight="1">
      <c r="B168" s="159"/>
      <c r="C168" s="160"/>
      <c r="D168" s="161" t="s">
        <v>72</v>
      </c>
      <c r="E168" s="173" t="s">
        <v>944</v>
      </c>
      <c r="F168" s="173" t="s">
        <v>945</v>
      </c>
      <c r="G168" s="160"/>
      <c r="H168" s="160"/>
      <c r="I168" s="163"/>
      <c r="J168" s="174">
        <f>BK168</f>
        <v>0</v>
      </c>
      <c r="K168" s="160"/>
      <c r="L168" s="165"/>
      <c r="M168" s="166"/>
      <c r="N168" s="167"/>
      <c r="O168" s="167"/>
      <c r="P168" s="168">
        <f>P169</f>
        <v>0</v>
      </c>
      <c r="Q168" s="167"/>
      <c r="R168" s="168">
        <f>R169</f>
        <v>0</v>
      </c>
      <c r="S168" s="167"/>
      <c r="T168" s="169">
        <f>T169</f>
        <v>0</v>
      </c>
      <c r="AR168" s="170" t="s">
        <v>195</v>
      </c>
      <c r="AT168" s="171" t="s">
        <v>72</v>
      </c>
      <c r="AU168" s="171" t="s">
        <v>81</v>
      </c>
      <c r="AY168" s="170" t="s">
        <v>127</v>
      </c>
      <c r="BK168" s="172">
        <f>BK169</f>
        <v>0</v>
      </c>
    </row>
    <row r="169" spans="1:65" s="2" customFormat="1" ht="14.45" customHeight="1">
      <c r="A169" s="36"/>
      <c r="B169" s="37"/>
      <c r="C169" s="175" t="s">
        <v>364</v>
      </c>
      <c r="D169" s="175" t="s">
        <v>130</v>
      </c>
      <c r="E169" s="176" t="s">
        <v>946</v>
      </c>
      <c r="F169" s="177" t="s">
        <v>947</v>
      </c>
      <c r="G169" s="178" t="s">
        <v>133</v>
      </c>
      <c r="H169" s="179">
        <v>1</v>
      </c>
      <c r="I169" s="180"/>
      <c r="J169" s="181">
        <f>ROUND(I169*H169,2)</f>
        <v>0</v>
      </c>
      <c r="K169" s="177" t="s">
        <v>174</v>
      </c>
      <c r="L169" s="41"/>
      <c r="M169" s="182" t="s">
        <v>19</v>
      </c>
      <c r="N169" s="183" t="s">
        <v>44</v>
      </c>
      <c r="O169" s="66"/>
      <c r="P169" s="184">
        <f>O169*H169</f>
        <v>0</v>
      </c>
      <c r="Q169" s="184">
        <v>0</v>
      </c>
      <c r="R169" s="184">
        <f>Q169*H169</f>
        <v>0</v>
      </c>
      <c r="S169" s="184">
        <v>0</v>
      </c>
      <c r="T169" s="185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86" t="s">
        <v>936</v>
      </c>
      <c r="AT169" s="186" t="s">
        <v>130</v>
      </c>
      <c r="AU169" s="186" t="s">
        <v>83</v>
      </c>
      <c r="AY169" s="19" t="s">
        <v>127</v>
      </c>
      <c r="BE169" s="187">
        <f>IF(N169="základní",J169,0)</f>
        <v>0</v>
      </c>
      <c r="BF169" s="187">
        <f>IF(N169="snížená",J169,0)</f>
        <v>0</v>
      </c>
      <c r="BG169" s="187">
        <f>IF(N169="zákl. přenesená",J169,0)</f>
        <v>0</v>
      </c>
      <c r="BH169" s="187">
        <f>IF(N169="sníž. přenesená",J169,0)</f>
        <v>0</v>
      </c>
      <c r="BI169" s="187">
        <f>IF(N169="nulová",J169,0)</f>
        <v>0</v>
      </c>
      <c r="BJ169" s="19" t="s">
        <v>81</v>
      </c>
      <c r="BK169" s="187">
        <f>ROUND(I169*H169,2)</f>
        <v>0</v>
      </c>
      <c r="BL169" s="19" t="s">
        <v>936</v>
      </c>
      <c r="BM169" s="186" t="s">
        <v>948</v>
      </c>
    </row>
    <row r="170" spans="1:65" s="12" customFormat="1" ht="22.9" customHeight="1">
      <c r="B170" s="159"/>
      <c r="C170" s="160"/>
      <c r="D170" s="161" t="s">
        <v>72</v>
      </c>
      <c r="E170" s="173" t="s">
        <v>949</v>
      </c>
      <c r="F170" s="173" t="s">
        <v>950</v>
      </c>
      <c r="G170" s="160"/>
      <c r="H170" s="160"/>
      <c r="I170" s="163"/>
      <c r="J170" s="174">
        <f>BK170</f>
        <v>0</v>
      </c>
      <c r="K170" s="160"/>
      <c r="L170" s="165"/>
      <c r="M170" s="166"/>
      <c r="N170" s="167"/>
      <c r="O170" s="167"/>
      <c r="P170" s="168">
        <f>SUM(P171:P172)</f>
        <v>0</v>
      </c>
      <c r="Q170" s="167"/>
      <c r="R170" s="168">
        <f>SUM(R171:R172)</f>
        <v>0</v>
      </c>
      <c r="S170" s="167"/>
      <c r="T170" s="169">
        <f>SUM(T171:T172)</f>
        <v>0</v>
      </c>
      <c r="AR170" s="170" t="s">
        <v>195</v>
      </c>
      <c r="AT170" s="171" t="s">
        <v>72</v>
      </c>
      <c r="AU170" s="171" t="s">
        <v>81</v>
      </c>
      <c r="AY170" s="170" t="s">
        <v>127</v>
      </c>
      <c r="BK170" s="172">
        <f>SUM(BK171:BK172)</f>
        <v>0</v>
      </c>
    </row>
    <row r="171" spans="1:65" s="2" customFormat="1" ht="14.45" customHeight="1">
      <c r="A171" s="36"/>
      <c r="B171" s="37"/>
      <c r="C171" s="175" t="s">
        <v>368</v>
      </c>
      <c r="D171" s="175" t="s">
        <v>130</v>
      </c>
      <c r="E171" s="176" t="s">
        <v>951</v>
      </c>
      <c r="F171" s="177" t="s">
        <v>952</v>
      </c>
      <c r="G171" s="178" t="s">
        <v>133</v>
      </c>
      <c r="H171" s="179">
        <v>1</v>
      </c>
      <c r="I171" s="180"/>
      <c r="J171" s="181">
        <f>ROUND(I171*H171,2)</f>
        <v>0</v>
      </c>
      <c r="K171" s="177" t="s">
        <v>174</v>
      </c>
      <c r="L171" s="41"/>
      <c r="M171" s="182" t="s">
        <v>19</v>
      </c>
      <c r="N171" s="183" t="s">
        <v>44</v>
      </c>
      <c r="O171" s="66"/>
      <c r="P171" s="184">
        <f>O171*H171</f>
        <v>0</v>
      </c>
      <c r="Q171" s="184">
        <v>0</v>
      </c>
      <c r="R171" s="184">
        <f>Q171*H171</f>
        <v>0</v>
      </c>
      <c r="S171" s="184">
        <v>0</v>
      </c>
      <c r="T171" s="185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86" t="s">
        <v>936</v>
      </c>
      <c r="AT171" s="186" t="s">
        <v>130</v>
      </c>
      <c r="AU171" s="186" t="s">
        <v>83</v>
      </c>
      <c r="AY171" s="19" t="s">
        <v>127</v>
      </c>
      <c r="BE171" s="187">
        <f>IF(N171="základní",J171,0)</f>
        <v>0</v>
      </c>
      <c r="BF171" s="187">
        <f>IF(N171="snížená",J171,0)</f>
        <v>0</v>
      </c>
      <c r="BG171" s="187">
        <f>IF(N171="zákl. přenesená",J171,0)</f>
        <v>0</v>
      </c>
      <c r="BH171" s="187">
        <f>IF(N171="sníž. přenesená",J171,0)</f>
        <v>0</v>
      </c>
      <c r="BI171" s="187">
        <f>IF(N171="nulová",J171,0)</f>
        <v>0</v>
      </c>
      <c r="BJ171" s="19" t="s">
        <v>81</v>
      </c>
      <c r="BK171" s="187">
        <f>ROUND(I171*H171,2)</f>
        <v>0</v>
      </c>
      <c r="BL171" s="19" t="s">
        <v>936</v>
      </c>
      <c r="BM171" s="186" t="s">
        <v>953</v>
      </c>
    </row>
    <row r="172" spans="1:65" s="2" customFormat="1" ht="14.45" customHeight="1">
      <c r="A172" s="36"/>
      <c r="B172" s="37"/>
      <c r="C172" s="175" t="s">
        <v>373</v>
      </c>
      <c r="D172" s="175" t="s">
        <v>130</v>
      </c>
      <c r="E172" s="176" t="s">
        <v>954</v>
      </c>
      <c r="F172" s="177" t="s">
        <v>955</v>
      </c>
      <c r="G172" s="178" t="s">
        <v>133</v>
      </c>
      <c r="H172" s="179">
        <v>1</v>
      </c>
      <c r="I172" s="180"/>
      <c r="J172" s="181">
        <f>ROUND(I172*H172,2)</f>
        <v>0</v>
      </c>
      <c r="K172" s="177" t="s">
        <v>174</v>
      </c>
      <c r="L172" s="41"/>
      <c r="M172" s="234" t="s">
        <v>19</v>
      </c>
      <c r="N172" s="235" t="s">
        <v>44</v>
      </c>
      <c r="O172" s="236"/>
      <c r="P172" s="237">
        <f>O172*H172</f>
        <v>0</v>
      </c>
      <c r="Q172" s="237">
        <v>0</v>
      </c>
      <c r="R172" s="237">
        <f>Q172*H172</f>
        <v>0</v>
      </c>
      <c r="S172" s="237">
        <v>0</v>
      </c>
      <c r="T172" s="238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86" t="s">
        <v>936</v>
      </c>
      <c r="AT172" s="186" t="s">
        <v>130</v>
      </c>
      <c r="AU172" s="186" t="s">
        <v>83</v>
      </c>
      <c r="AY172" s="19" t="s">
        <v>127</v>
      </c>
      <c r="BE172" s="187">
        <f>IF(N172="základní",J172,0)</f>
        <v>0</v>
      </c>
      <c r="BF172" s="187">
        <f>IF(N172="snížená",J172,0)</f>
        <v>0</v>
      </c>
      <c r="BG172" s="187">
        <f>IF(N172="zákl. přenesená",J172,0)</f>
        <v>0</v>
      </c>
      <c r="BH172" s="187">
        <f>IF(N172="sníž. přenesená",J172,0)</f>
        <v>0</v>
      </c>
      <c r="BI172" s="187">
        <f>IF(N172="nulová",J172,0)</f>
        <v>0</v>
      </c>
      <c r="BJ172" s="19" t="s">
        <v>81</v>
      </c>
      <c r="BK172" s="187">
        <f>ROUND(I172*H172,2)</f>
        <v>0</v>
      </c>
      <c r="BL172" s="19" t="s">
        <v>936</v>
      </c>
      <c r="BM172" s="186" t="s">
        <v>956</v>
      </c>
    </row>
    <row r="173" spans="1:65" s="2" customFormat="1" ht="6.95" customHeight="1">
      <c r="A173" s="36"/>
      <c r="B173" s="49"/>
      <c r="C173" s="50"/>
      <c r="D173" s="50"/>
      <c r="E173" s="50"/>
      <c r="F173" s="50"/>
      <c r="G173" s="50"/>
      <c r="H173" s="50"/>
      <c r="I173" s="50"/>
      <c r="J173" s="50"/>
      <c r="K173" s="50"/>
      <c r="L173" s="41"/>
      <c r="M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</row>
  </sheetData>
  <sheetProtection algorithmName="SHA-512" hashValue="DonRPv+IXG+0k9xlk4dr34L60j1ClpHviIeNFqPd1/fJZxaFG+ONYIZFo7uTom55qvOzOh0bVT+vxnoSEhJ66w==" saltValue="rirnm4um+MYGWA1TqrIweotlkMJg4AZUeaUBUUjHPvUeu9OCXCsRbP6YXVo8HlZw/LO9HBIld69zmuj+S94f3g==" spinCount="100000" sheet="1" objects="1" scenarios="1" formatColumns="0" formatRows="0" autoFilter="0"/>
  <autoFilter ref="C92:K172" xr:uid="{00000000-0009-0000-0000-000003000000}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306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AT2" s="19" t="s">
        <v>92</v>
      </c>
    </row>
    <row r="3" spans="1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1:46" s="1" customFormat="1" ht="24.95" customHeight="1">
      <c r="B4" s="22"/>
      <c r="D4" s="105" t="s">
        <v>102</v>
      </c>
      <c r="L4" s="22"/>
      <c r="M4" s="106" t="s">
        <v>10</v>
      </c>
      <c r="AT4" s="19" t="s">
        <v>4</v>
      </c>
    </row>
    <row r="5" spans="1:46" s="1" customFormat="1" ht="6.95" customHeight="1">
      <c r="B5" s="22"/>
      <c r="L5" s="22"/>
    </row>
    <row r="6" spans="1:46" s="1" customFormat="1" ht="12" customHeight="1">
      <c r="B6" s="22"/>
      <c r="D6" s="107" t="s">
        <v>16</v>
      </c>
      <c r="L6" s="22"/>
    </row>
    <row r="7" spans="1:46" s="1" customFormat="1" ht="16.5" customHeight="1">
      <c r="B7" s="22"/>
      <c r="E7" s="383" t="str">
        <f>'Rekapitulace stavby'!K6</f>
        <v>PID Na Hlavní, zast. Březiněves, Praha 8</v>
      </c>
      <c r="F7" s="384"/>
      <c r="G7" s="384"/>
      <c r="H7" s="384"/>
      <c r="L7" s="22"/>
    </row>
    <row r="8" spans="1:46" s="2" customFormat="1" ht="12" customHeight="1">
      <c r="A8" s="36"/>
      <c r="B8" s="41"/>
      <c r="C8" s="36"/>
      <c r="D8" s="107" t="s">
        <v>103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85" t="s">
        <v>957</v>
      </c>
      <c r="F9" s="386"/>
      <c r="G9" s="386"/>
      <c r="H9" s="386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4. 12. 2020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7" t="str">
        <f>'Rekapitulace stavby'!E14</f>
        <v>Vyplň údaj</v>
      </c>
      <c r="F18" s="388"/>
      <c r="G18" s="388"/>
      <c r="H18" s="388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tr">
        <f>IF('Rekapitulace stavby'!AN16="","",'Rekapitulace stavby'!AN16)</f>
        <v/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tr">
        <f>IF('Rekapitulace stavby'!E17="","",'Rekapitulace stavby'!E17)</f>
        <v xml:space="preserve"> </v>
      </c>
      <c r="F21" s="36"/>
      <c r="G21" s="36"/>
      <c r="H21" s="36"/>
      <c r="I21" s="107" t="s">
        <v>29</v>
      </c>
      <c r="J21" s="109" t="str">
        <f>IF('Rekapitulace stavby'!AN17="","",'Rekapitulace stavby'!AN17)</f>
        <v/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36</v>
      </c>
      <c r="E23" s="36"/>
      <c r="F23" s="36"/>
      <c r="G23" s="36"/>
      <c r="H23" s="36"/>
      <c r="I23" s="107" t="s">
        <v>26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29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37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9" t="s">
        <v>19</v>
      </c>
      <c r="F27" s="389"/>
      <c r="G27" s="389"/>
      <c r="H27" s="389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39</v>
      </c>
      <c r="E30" s="36"/>
      <c r="F30" s="36"/>
      <c r="G30" s="36"/>
      <c r="H30" s="36"/>
      <c r="I30" s="36"/>
      <c r="J30" s="116">
        <f>ROUND(J94, 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41</v>
      </c>
      <c r="G32" s="36"/>
      <c r="H32" s="36"/>
      <c r="I32" s="117" t="s">
        <v>40</v>
      </c>
      <c r="J32" s="117" t="s">
        <v>42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43</v>
      </c>
      <c r="E33" s="107" t="s">
        <v>44</v>
      </c>
      <c r="F33" s="119">
        <f>ROUND((SUM(BE94:BE305)),  2)</f>
        <v>0</v>
      </c>
      <c r="G33" s="36"/>
      <c r="H33" s="36"/>
      <c r="I33" s="120">
        <v>0.21</v>
      </c>
      <c r="J33" s="119">
        <f>ROUND(((SUM(BE94:BE305))*I33),  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45</v>
      </c>
      <c r="F34" s="119">
        <f>ROUND((SUM(BF94:BF305)),  2)</f>
        <v>0</v>
      </c>
      <c r="G34" s="36"/>
      <c r="H34" s="36"/>
      <c r="I34" s="120">
        <v>0.15</v>
      </c>
      <c r="J34" s="119">
        <f>ROUND(((SUM(BF94:BF305))*I34),  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07" t="s">
        <v>46</v>
      </c>
      <c r="F35" s="119">
        <f>ROUND((SUM(BG94:BG305)),  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07" t="s">
        <v>47</v>
      </c>
      <c r="F36" s="119">
        <f>ROUND((SUM(BH94:BH305)),  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07" t="s">
        <v>48</v>
      </c>
      <c r="F37" s="119">
        <f>ROUND((SUM(BI94:BI305)),  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49</v>
      </c>
      <c r="E39" s="123"/>
      <c r="F39" s="123"/>
      <c r="G39" s="124" t="s">
        <v>50</v>
      </c>
      <c r="H39" s="125" t="s">
        <v>51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105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1" t="str">
        <f>E7</f>
        <v>PID Na Hlavní, zast. Březiněves, Praha 8</v>
      </c>
      <c r="F48" s="382"/>
      <c r="G48" s="382"/>
      <c r="H48" s="382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103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69" t="str">
        <f>E9</f>
        <v>SO 800 - Sadové úpravy</v>
      </c>
      <c r="F50" s="380"/>
      <c r="G50" s="380"/>
      <c r="H50" s="380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1" t="s">
        <v>21</v>
      </c>
      <c r="D52" s="38"/>
      <c r="E52" s="38"/>
      <c r="F52" s="29" t="str">
        <f>F12</f>
        <v>Praha 8</v>
      </c>
      <c r="G52" s="38"/>
      <c r="H52" s="38"/>
      <c r="I52" s="31" t="s">
        <v>23</v>
      </c>
      <c r="J52" s="61" t="str">
        <f>IF(J12="","",J12)</f>
        <v>4. 12. 2020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5.2" customHeight="1">
      <c r="A54" s="36"/>
      <c r="B54" s="37"/>
      <c r="C54" s="31" t="s">
        <v>25</v>
      </c>
      <c r="D54" s="38"/>
      <c r="E54" s="38"/>
      <c r="F54" s="29" t="str">
        <f>E15</f>
        <v>TSK a.s.</v>
      </c>
      <c r="G54" s="38"/>
      <c r="H54" s="38"/>
      <c r="I54" s="31" t="s">
        <v>33</v>
      </c>
      <c r="J54" s="34" t="str">
        <f>E21</f>
        <v xml:space="preserve"> 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32" t="s">
        <v>106</v>
      </c>
      <c r="D57" s="133"/>
      <c r="E57" s="133"/>
      <c r="F57" s="133"/>
      <c r="G57" s="133"/>
      <c r="H57" s="133"/>
      <c r="I57" s="133"/>
      <c r="J57" s="134" t="s">
        <v>107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71</v>
      </c>
      <c r="D59" s="38"/>
      <c r="E59" s="38"/>
      <c r="F59" s="38"/>
      <c r="G59" s="38"/>
      <c r="H59" s="38"/>
      <c r="I59" s="38"/>
      <c r="J59" s="79">
        <f>J94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108</v>
      </c>
    </row>
    <row r="60" spans="1:47" s="9" customFormat="1" ht="24.95" customHeight="1">
      <c r="B60" s="136"/>
      <c r="C60" s="137"/>
      <c r="D60" s="138" t="s">
        <v>156</v>
      </c>
      <c r="E60" s="139"/>
      <c r="F60" s="139"/>
      <c r="G60" s="139"/>
      <c r="H60" s="139"/>
      <c r="I60" s="139"/>
      <c r="J60" s="140">
        <f>J95</f>
        <v>0</v>
      </c>
      <c r="K60" s="137"/>
      <c r="L60" s="141"/>
    </row>
    <row r="61" spans="1:47" s="10" customFormat="1" ht="19.899999999999999" customHeight="1">
      <c r="B61" s="142"/>
      <c r="C61" s="143"/>
      <c r="D61" s="144" t="s">
        <v>157</v>
      </c>
      <c r="E61" s="145"/>
      <c r="F61" s="145"/>
      <c r="G61" s="145"/>
      <c r="H61" s="145"/>
      <c r="I61" s="145"/>
      <c r="J61" s="146">
        <f>J96</f>
        <v>0</v>
      </c>
      <c r="K61" s="143"/>
      <c r="L61" s="147"/>
    </row>
    <row r="62" spans="1:47" s="9" customFormat="1" ht="24.95" customHeight="1">
      <c r="B62" s="136"/>
      <c r="C62" s="137"/>
      <c r="D62" s="138" t="s">
        <v>958</v>
      </c>
      <c r="E62" s="139"/>
      <c r="F62" s="139"/>
      <c r="G62" s="139"/>
      <c r="H62" s="139"/>
      <c r="I62" s="139"/>
      <c r="J62" s="140">
        <f>J111</f>
        <v>0</v>
      </c>
      <c r="K62" s="137"/>
      <c r="L62" s="141"/>
    </row>
    <row r="63" spans="1:47" s="10" customFormat="1" ht="19.899999999999999" customHeight="1">
      <c r="B63" s="142"/>
      <c r="C63" s="143"/>
      <c r="D63" s="144" t="s">
        <v>959</v>
      </c>
      <c r="E63" s="145"/>
      <c r="F63" s="145"/>
      <c r="G63" s="145"/>
      <c r="H63" s="145"/>
      <c r="I63" s="145"/>
      <c r="J63" s="146">
        <f>J112</f>
        <v>0</v>
      </c>
      <c r="K63" s="143"/>
      <c r="L63" s="147"/>
    </row>
    <row r="64" spans="1:47" s="10" customFormat="1" ht="14.85" customHeight="1">
      <c r="B64" s="142"/>
      <c r="C64" s="143"/>
      <c r="D64" s="144" t="s">
        <v>960</v>
      </c>
      <c r="E64" s="145"/>
      <c r="F64" s="145"/>
      <c r="G64" s="145"/>
      <c r="H64" s="145"/>
      <c r="I64" s="145"/>
      <c r="J64" s="146">
        <f>J113</f>
        <v>0</v>
      </c>
      <c r="K64" s="143"/>
      <c r="L64" s="147"/>
    </row>
    <row r="65" spans="1:31" s="10" customFormat="1" ht="14.85" customHeight="1">
      <c r="B65" s="142"/>
      <c r="C65" s="143"/>
      <c r="D65" s="144" t="s">
        <v>961</v>
      </c>
      <c r="E65" s="145"/>
      <c r="F65" s="145"/>
      <c r="G65" s="145"/>
      <c r="H65" s="145"/>
      <c r="I65" s="145"/>
      <c r="J65" s="146">
        <f>J131</f>
        <v>0</v>
      </c>
      <c r="K65" s="143"/>
      <c r="L65" s="147"/>
    </row>
    <row r="66" spans="1:31" s="10" customFormat="1" ht="21.75" customHeight="1">
      <c r="B66" s="142"/>
      <c r="C66" s="143"/>
      <c r="D66" s="144" t="s">
        <v>962</v>
      </c>
      <c r="E66" s="145"/>
      <c r="F66" s="145"/>
      <c r="G66" s="145"/>
      <c r="H66" s="145"/>
      <c r="I66" s="145"/>
      <c r="J66" s="146">
        <f>J142</f>
        <v>0</v>
      </c>
      <c r="K66" s="143"/>
      <c r="L66" s="147"/>
    </row>
    <row r="67" spans="1:31" s="10" customFormat="1" ht="14.85" customHeight="1">
      <c r="B67" s="142"/>
      <c r="C67" s="143"/>
      <c r="D67" s="144" t="s">
        <v>963</v>
      </c>
      <c r="E67" s="145"/>
      <c r="F67" s="145"/>
      <c r="G67" s="145"/>
      <c r="H67" s="145"/>
      <c r="I67" s="145"/>
      <c r="J67" s="146">
        <f>J163</f>
        <v>0</v>
      </c>
      <c r="K67" s="143"/>
      <c r="L67" s="147"/>
    </row>
    <row r="68" spans="1:31" s="10" customFormat="1" ht="14.85" customHeight="1">
      <c r="B68" s="142"/>
      <c r="C68" s="143"/>
      <c r="D68" s="144" t="s">
        <v>964</v>
      </c>
      <c r="E68" s="145"/>
      <c r="F68" s="145"/>
      <c r="G68" s="145"/>
      <c r="H68" s="145"/>
      <c r="I68" s="145"/>
      <c r="J68" s="146">
        <f>J175</f>
        <v>0</v>
      </c>
      <c r="K68" s="143"/>
      <c r="L68" s="147"/>
    </row>
    <row r="69" spans="1:31" s="10" customFormat="1" ht="14.85" customHeight="1">
      <c r="B69" s="142"/>
      <c r="C69" s="143"/>
      <c r="D69" s="144" t="s">
        <v>965</v>
      </c>
      <c r="E69" s="145"/>
      <c r="F69" s="145"/>
      <c r="G69" s="145"/>
      <c r="H69" s="145"/>
      <c r="I69" s="145"/>
      <c r="J69" s="146">
        <f>J208</f>
        <v>0</v>
      </c>
      <c r="K69" s="143"/>
      <c r="L69" s="147"/>
    </row>
    <row r="70" spans="1:31" s="10" customFormat="1" ht="21.75" customHeight="1">
      <c r="B70" s="142"/>
      <c r="C70" s="143"/>
      <c r="D70" s="144" t="s">
        <v>966</v>
      </c>
      <c r="E70" s="145"/>
      <c r="F70" s="145"/>
      <c r="G70" s="145"/>
      <c r="H70" s="145"/>
      <c r="I70" s="145"/>
      <c r="J70" s="146">
        <f>J219</f>
        <v>0</v>
      </c>
      <c r="K70" s="143"/>
      <c r="L70" s="147"/>
    </row>
    <row r="71" spans="1:31" s="10" customFormat="1" ht="14.85" customHeight="1">
      <c r="B71" s="142"/>
      <c r="C71" s="143"/>
      <c r="D71" s="144" t="s">
        <v>967</v>
      </c>
      <c r="E71" s="145"/>
      <c r="F71" s="145"/>
      <c r="G71" s="145"/>
      <c r="H71" s="145"/>
      <c r="I71" s="145"/>
      <c r="J71" s="146">
        <f>J240</f>
        <v>0</v>
      </c>
      <c r="K71" s="143"/>
      <c r="L71" s="147"/>
    </row>
    <row r="72" spans="1:31" s="10" customFormat="1" ht="14.85" customHeight="1">
      <c r="B72" s="142"/>
      <c r="C72" s="143"/>
      <c r="D72" s="144" t="s">
        <v>968</v>
      </c>
      <c r="E72" s="145"/>
      <c r="F72" s="145"/>
      <c r="G72" s="145"/>
      <c r="H72" s="145"/>
      <c r="I72" s="145"/>
      <c r="J72" s="146">
        <f>J252</f>
        <v>0</v>
      </c>
      <c r="K72" s="143"/>
      <c r="L72" s="147"/>
    </row>
    <row r="73" spans="1:31" s="10" customFormat="1" ht="14.85" customHeight="1">
      <c r="B73" s="142"/>
      <c r="C73" s="143"/>
      <c r="D73" s="144" t="s">
        <v>969</v>
      </c>
      <c r="E73" s="145"/>
      <c r="F73" s="145"/>
      <c r="G73" s="145"/>
      <c r="H73" s="145"/>
      <c r="I73" s="145"/>
      <c r="J73" s="146">
        <f>J275</f>
        <v>0</v>
      </c>
      <c r="K73" s="143"/>
      <c r="L73" s="147"/>
    </row>
    <row r="74" spans="1:31" s="10" customFormat="1" ht="14.85" customHeight="1">
      <c r="B74" s="142"/>
      <c r="C74" s="143"/>
      <c r="D74" s="144" t="s">
        <v>970</v>
      </c>
      <c r="E74" s="145"/>
      <c r="F74" s="145"/>
      <c r="G74" s="145"/>
      <c r="H74" s="145"/>
      <c r="I74" s="145"/>
      <c r="J74" s="146">
        <f>J287</f>
        <v>0</v>
      </c>
      <c r="K74" s="143"/>
      <c r="L74" s="147"/>
    </row>
    <row r="75" spans="1:31" s="2" customFormat="1" ht="21.7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49"/>
      <c r="C76" s="50"/>
      <c r="D76" s="50"/>
      <c r="E76" s="50"/>
      <c r="F76" s="50"/>
      <c r="G76" s="50"/>
      <c r="H76" s="50"/>
      <c r="I76" s="50"/>
      <c r="J76" s="50"/>
      <c r="K76" s="50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80" spans="1:31" s="2" customFormat="1" ht="6.95" customHeight="1">
      <c r="A80" s="36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3" s="2" customFormat="1" ht="24.95" customHeight="1">
      <c r="A81" s="36"/>
      <c r="B81" s="37"/>
      <c r="C81" s="25" t="s">
        <v>112</v>
      </c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3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63" s="2" customFormat="1" ht="12" customHeight="1">
      <c r="A83" s="36"/>
      <c r="B83" s="37"/>
      <c r="C83" s="31" t="s">
        <v>16</v>
      </c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63" s="2" customFormat="1" ht="16.5" customHeight="1">
      <c r="A84" s="36"/>
      <c r="B84" s="37"/>
      <c r="C84" s="38"/>
      <c r="D84" s="38"/>
      <c r="E84" s="381" t="str">
        <f>E7</f>
        <v>PID Na Hlavní, zast. Březiněves, Praha 8</v>
      </c>
      <c r="F84" s="382"/>
      <c r="G84" s="382"/>
      <c r="H84" s="382"/>
      <c r="I84" s="38"/>
      <c r="J84" s="38"/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63" s="2" customFormat="1" ht="12" customHeight="1">
      <c r="A85" s="36"/>
      <c r="B85" s="37"/>
      <c r="C85" s="31" t="s">
        <v>103</v>
      </c>
      <c r="D85" s="38"/>
      <c r="E85" s="38"/>
      <c r="F85" s="38"/>
      <c r="G85" s="38"/>
      <c r="H85" s="38"/>
      <c r="I85" s="38"/>
      <c r="J85" s="38"/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63" s="2" customFormat="1" ht="16.5" customHeight="1">
      <c r="A86" s="36"/>
      <c r="B86" s="37"/>
      <c r="C86" s="38"/>
      <c r="D86" s="38"/>
      <c r="E86" s="369" t="str">
        <f>E9</f>
        <v>SO 800 - Sadové úpravy</v>
      </c>
      <c r="F86" s="380"/>
      <c r="G86" s="380"/>
      <c r="H86" s="380"/>
      <c r="I86" s="38"/>
      <c r="J86" s="38"/>
      <c r="K86" s="38"/>
      <c r="L86" s="10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63" s="2" customFormat="1" ht="6.95" customHeight="1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10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63" s="2" customFormat="1" ht="12" customHeight="1">
      <c r="A88" s="36"/>
      <c r="B88" s="37"/>
      <c r="C88" s="31" t="s">
        <v>21</v>
      </c>
      <c r="D88" s="38"/>
      <c r="E88" s="38"/>
      <c r="F88" s="29" t="str">
        <f>F12</f>
        <v>Praha 8</v>
      </c>
      <c r="G88" s="38"/>
      <c r="H88" s="38"/>
      <c r="I88" s="31" t="s">
        <v>23</v>
      </c>
      <c r="J88" s="61" t="str">
        <f>IF(J12="","",J12)</f>
        <v>4. 12. 2020</v>
      </c>
      <c r="K88" s="38"/>
      <c r="L88" s="10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63" s="2" customFormat="1" ht="6.9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0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63" s="2" customFormat="1" ht="15.2" customHeight="1">
      <c r="A90" s="36"/>
      <c r="B90" s="37"/>
      <c r="C90" s="31" t="s">
        <v>25</v>
      </c>
      <c r="D90" s="38"/>
      <c r="E90" s="38"/>
      <c r="F90" s="29" t="str">
        <f>E15</f>
        <v>TSK a.s.</v>
      </c>
      <c r="G90" s="38"/>
      <c r="H90" s="38"/>
      <c r="I90" s="31" t="s">
        <v>33</v>
      </c>
      <c r="J90" s="34" t="str">
        <f>E21</f>
        <v xml:space="preserve"> </v>
      </c>
      <c r="K90" s="38"/>
      <c r="L90" s="10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63" s="2" customFormat="1" ht="15.2" customHeight="1">
      <c r="A91" s="36"/>
      <c r="B91" s="37"/>
      <c r="C91" s="31" t="s">
        <v>31</v>
      </c>
      <c r="D91" s="38"/>
      <c r="E91" s="38"/>
      <c r="F91" s="29" t="str">
        <f>IF(E18="","",E18)</f>
        <v>Vyplň údaj</v>
      </c>
      <c r="G91" s="38"/>
      <c r="H91" s="38"/>
      <c r="I91" s="31" t="s">
        <v>36</v>
      </c>
      <c r="J91" s="34" t="str">
        <f>E24</f>
        <v xml:space="preserve"> </v>
      </c>
      <c r="K91" s="38"/>
      <c r="L91" s="108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63" s="2" customFormat="1" ht="10.3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108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63" s="11" customFormat="1" ht="29.25" customHeight="1">
      <c r="A93" s="148"/>
      <c r="B93" s="149"/>
      <c r="C93" s="150" t="s">
        <v>113</v>
      </c>
      <c r="D93" s="151" t="s">
        <v>58</v>
      </c>
      <c r="E93" s="151" t="s">
        <v>54</v>
      </c>
      <c r="F93" s="151" t="s">
        <v>55</v>
      </c>
      <c r="G93" s="151" t="s">
        <v>114</v>
      </c>
      <c r="H93" s="151" t="s">
        <v>115</v>
      </c>
      <c r="I93" s="151" t="s">
        <v>116</v>
      </c>
      <c r="J93" s="151" t="s">
        <v>107</v>
      </c>
      <c r="K93" s="152" t="s">
        <v>117</v>
      </c>
      <c r="L93" s="153"/>
      <c r="M93" s="70" t="s">
        <v>19</v>
      </c>
      <c r="N93" s="71" t="s">
        <v>43</v>
      </c>
      <c r="O93" s="71" t="s">
        <v>118</v>
      </c>
      <c r="P93" s="71" t="s">
        <v>119</v>
      </c>
      <c r="Q93" s="71" t="s">
        <v>120</v>
      </c>
      <c r="R93" s="71" t="s">
        <v>121</v>
      </c>
      <c r="S93" s="71" t="s">
        <v>122</v>
      </c>
      <c r="T93" s="72" t="s">
        <v>123</v>
      </c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</row>
    <row r="94" spans="1:63" s="2" customFormat="1" ht="22.9" customHeight="1">
      <c r="A94" s="36"/>
      <c r="B94" s="37"/>
      <c r="C94" s="77" t="s">
        <v>124</v>
      </c>
      <c r="D94" s="38"/>
      <c r="E94" s="38"/>
      <c r="F94" s="38"/>
      <c r="G94" s="38"/>
      <c r="H94" s="38"/>
      <c r="I94" s="38"/>
      <c r="J94" s="154">
        <f>BK94</f>
        <v>0</v>
      </c>
      <c r="K94" s="38"/>
      <c r="L94" s="41"/>
      <c r="M94" s="73"/>
      <c r="N94" s="155"/>
      <c r="O94" s="74"/>
      <c r="P94" s="156">
        <f>P95+P111</f>
        <v>0</v>
      </c>
      <c r="Q94" s="74"/>
      <c r="R94" s="156">
        <f>R95+R111</f>
        <v>1.5848585000000002</v>
      </c>
      <c r="S94" s="74"/>
      <c r="T94" s="157">
        <f>T95+T111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72</v>
      </c>
      <c r="AU94" s="19" t="s">
        <v>108</v>
      </c>
      <c r="BK94" s="158">
        <f>BK95+BK111</f>
        <v>0</v>
      </c>
    </row>
    <row r="95" spans="1:63" s="12" customFormat="1" ht="25.9" customHeight="1">
      <c r="B95" s="159"/>
      <c r="C95" s="160"/>
      <c r="D95" s="161" t="s">
        <v>72</v>
      </c>
      <c r="E95" s="162" t="s">
        <v>128</v>
      </c>
      <c r="F95" s="162" t="s">
        <v>129</v>
      </c>
      <c r="G95" s="160"/>
      <c r="H95" s="160"/>
      <c r="I95" s="163"/>
      <c r="J95" s="164">
        <f>BK95</f>
        <v>0</v>
      </c>
      <c r="K95" s="160"/>
      <c r="L95" s="165"/>
      <c r="M95" s="166"/>
      <c r="N95" s="167"/>
      <c r="O95" s="167"/>
      <c r="P95" s="168">
        <f>P96</f>
        <v>0</v>
      </c>
      <c r="Q95" s="167"/>
      <c r="R95" s="168">
        <f>R96</f>
        <v>0</v>
      </c>
      <c r="S95" s="167"/>
      <c r="T95" s="169">
        <f>T96</f>
        <v>0</v>
      </c>
      <c r="AR95" s="170" t="s">
        <v>81</v>
      </c>
      <c r="AT95" s="171" t="s">
        <v>72</v>
      </c>
      <c r="AU95" s="171" t="s">
        <v>73</v>
      </c>
      <c r="AY95" s="170" t="s">
        <v>127</v>
      </c>
      <c r="BK95" s="172">
        <f>BK96</f>
        <v>0</v>
      </c>
    </row>
    <row r="96" spans="1:63" s="12" customFormat="1" ht="22.9" customHeight="1">
      <c r="B96" s="159"/>
      <c r="C96" s="160"/>
      <c r="D96" s="161" t="s">
        <v>72</v>
      </c>
      <c r="E96" s="173" t="s">
        <v>81</v>
      </c>
      <c r="F96" s="173" t="s">
        <v>170</v>
      </c>
      <c r="G96" s="160"/>
      <c r="H96" s="160"/>
      <c r="I96" s="163"/>
      <c r="J96" s="174">
        <f>BK96</f>
        <v>0</v>
      </c>
      <c r="K96" s="160"/>
      <c r="L96" s="165"/>
      <c r="M96" s="166"/>
      <c r="N96" s="167"/>
      <c r="O96" s="167"/>
      <c r="P96" s="168">
        <f>SUM(P97:P110)</f>
        <v>0</v>
      </c>
      <c r="Q96" s="167"/>
      <c r="R96" s="168">
        <f>SUM(R97:R110)</f>
        <v>0</v>
      </c>
      <c r="S96" s="167"/>
      <c r="T96" s="169">
        <f>SUM(T97:T110)</f>
        <v>0</v>
      </c>
      <c r="AR96" s="170" t="s">
        <v>81</v>
      </c>
      <c r="AT96" s="171" t="s">
        <v>72</v>
      </c>
      <c r="AU96" s="171" t="s">
        <v>81</v>
      </c>
      <c r="AY96" s="170" t="s">
        <v>127</v>
      </c>
      <c r="BK96" s="172">
        <f>SUM(BK97:BK110)</f>
        <v>0</v>
      </c>
    </row>
    <row r="97" spans="1:65" s="2" customFormat="1" ht="14.45" customHeight="1">
      <c r="A97" s="36"/>
      <c r="B97" s="37"/>
      <c r="C97" s="175" t="s">
        <v>81</v>
      </c>
      <c r="D97" s="175" t="s">
        <v>130</v>
      </c>
      <c r="E97" s="176" t="s">
        <v>971</v>
      </c>
      <c r="F97" s="177" t="s">
        <v>972</v>
      </c>
      <c r="G97" s="178" t="s">
        <v>173</v>
      </c>
      <c r="H97" s="179">
        <v>36</v>
      </c>
      <c r="I97" s="180"/>
      <c r="J97" s="181">
        <f>ROUND(I97*H97,2)</f>
        <v>0</v>
      </c>
      <c r="K97" s="177" t="s">
        <v>174</v>
      </c>
      <c r="L97" s="41"/>
      <c r="M97" s="182" t="s">
        <v>19</v>
      </c>
      <c r="N97" s="183" t="s">
        <v>44</v>
      </c>
      <c r="O97" s="66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134</v>
      </c>
      <c r="AT97" s="186" t="s">
        <v>130</v>
      </c>
      <c r="AU97" s="186" t="s">
        <v>83</v>
      </c>
      <c r="AY97" s="19" t="s">
        <v>127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9" t="s">
        <v>81</v>
      </c>
      <c r="BK97" s="187">
        <f>ROUND(I97*H97,2)</f>
        <v>0</v>
      </c>
      <c r="BL97" s="19" t="s">
        <v>134</v>
      </c>
      <c r="BM97" s="186" t="s">
        <v>973</v>
      </c>
    </row>
    <row r="98" spans="1:65" s="13" customFormat="1">
      <c r="B98" s="188"/>
      <c r="C98" s="189"/>
      <c r="D98" s="190" t="s">
        <v>136</v>
      </c>
      <c r="E98" s="191" t="s">
        <v>19</v>
      </c>
      <c r="F98" s="192" t="s">
        <v>974</v>
      </c>
      <c r="G98" s="189"/>
      <c r="H98" s="193">
        <v>36</v>
      </c>
      <c r="I98" s="194"/>
      <c r="J98" s="189"/>
      <c r="K98" s="189"/>
      <c r="L98" s="195"/>
      <c r="M98" s="196"/>
      <c r="N98" s="197"/>
      <c r="O98" s="197"/>
      <c r="P98" s="197"/>
      <c r="Q98" s="197"/>
      <c r="R98" s="197"/>
      <c r="S98" s="197"/>
      <c r="T98" s="198"/>
      <c r="AT98" s="199" t="s">
        <v>136</v>
      </c>
      <c r="AU98" s="199" t="s">
        <v>83</v>
      </c>
      <c r="AV98" s="13" t="s">
        <v>83</v>
      </c>
      <c r="AW98" s="13" t="s">
        <v>35</v>
      </c>
      <c r="AX98" s="13" t="s">
        <v>73</v>
      </c>
      <c r="AY98" s="199" t="s">
        <v>127</v>
      </c>
    </row>
    <row r="99" spans="1:65" s="14" customFormat="1">
      <c r="B99" s="200"/>
      <c r="C99" s="201"/>
      <c r="D99" s="190" t="s">
        <v>136</v>
      </c>
      <c r="E99" s="202" t="s">
        <v>19</v>
      </c>
      <c r="F99" s="203" t="s">
        <v>138</v>
      </c>
      <c r="G99" s="201"/>
      <c r="H99" s="204">
        <v>36</v>
      </c>
      <c r="I99" s="205"/>
      <c r="J99" s="201"/>
      <c r="K99" s="201"/>
      <c r="L99" s="206"/>
      <c r="M99" s="207"/>
      <c r="N99" s="208"/>
      <c r="O99" s="208"/>
      <c r="P99" s="208"/>
      <c r="Q99" s="208"/>
      <c r="R99" s="208"/>
      <c r="S99" s="208"/>
      <c r="T99" s="209"/>
      <c r="AT99" s="210" t="s">
        <v>136</v>
      </c>
      <c r="AU99" s="210" t="s">
        <v>83</v>
      </c>
      <c r="AV99" s="14" t="s">
        <v>134</v>
      </c>
      <c r="AW99" s="14" t="s">
        <v>35</v>
      </c>
      <c r="AX99" s="14" t="s">
        <v>81</v>
      </c>
      <c r="AY99" s="210" t="s">
        <v>127</v>
      </c>
    </row>
    <row r="100" spans="1:65" s="2" customFormat="1" ht="24.2" customHeight="1">
      <c r="A100" s="36"/>
      <c r="B100" s="37"/>
      <c r="C100" s="175" t="s">
        <v>83</v>
      </c>
      <c r="D100" s="175" t="s">
        <v>130</v>
      </c>
      <c r="E100" s="176" t="s">
        <v>975</v>
      </c>
      <c r="F100" s="177" t="s">
        <v>976</v>
      </c>
      <c r="G100" s="178" t="s">
        <v>173</v>
      </c>
      <c r="H100" s="179">
        <v>43</v>
      </c>
      <c r="I100" s="180"/>
      <c r="J100" s="181">
        <f>ROUND(I100*H100,2)</f>
        <v>0</v>
      </c>
      <c r="K100" s="177" t="s">
        <v>174</v>
      </c>
      <c r="L100" s="41"/>
      <c r="M100" s="182" t="s">
        <v>19</v>
      </c>
      <c r="N100" s="183" t="s">
        <v>44</v>
      </c>
      <c r="O100" s="66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134</v>
      </c>
      <c r="AT100" s="186" t="s">
        <v>130</v>
      </c>
      <c r="AU100" s="186" t="s">
        <v>83</v>
      </c>
      <c r="AY100" s="19" t="s">
        <v>127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81</v>
      </c>
      <c r="BK100" s="187">
        <f>ROUND(I100*H100,2)</f>
        <v>0</v>
      </c>
      <c r="BL100" s="19" t="s">
        <v>134</v>
      </c>
      <c r="BM100" s="186" t="s">
        <v>977</v>
      </c>
    </row>
    <row r="101" spans="1:65" s="13" customFormat="1">
      <c r="B101" s="188"/>
      <c r="C101" s="189"/>
      <c r="D101" s="190" t="s">
        <v>136</v>
      </c>
      <c r="E101" s="191" t="s">
        <v>19</v>
      </c>
      <c r="F101" s="192" t="s">
        <v>978</v>
      </c>
      <c r="G101" s="189"/>
      <c r="H101" s="193">
        <v>43</v>
      </c>
      <c r="I101" s="194"/>
      <c r="J101" s="189"/>
      <c r="K101" s="189"/>
      <c r="L101" s="195"/>
      <c r="M101" s="196"/>
      <c r="N101" s="197"/>
      <c r="O101" s="197"/>
      <c r="P101" s="197"/>
      <c r="Q101" s="197"/>
      <c r="R101" s="197"/>
      <c r="S101" s="197"/>
      <c r="T101" s="198"/>
      <c r="AT101" s="199" t="s">
        <v>136</v>
      </c>
      <c r="AU101" s="199" t="s">
        <v>83</v>
      </c>
      <c r="AV101" s="13" t="s">
        <v>83</v>
      </c>
      <c r="AW101" s="13" t="s">
        <v>35</v>
      </c>
      <c r="AX101" s="13" t="s">
        <v>73</v>
      </c>
      <c r="AY101" s="199" t="s">
        <v>127</v>
      </c>
    </row>
    <row r="102" spans="1:65" s="14" customFormat="1">
      <c r="B102" s="200"/>
      <c r="C102" s="201"/>
      <c r="D102" s="190" t="s">
        <v>136</v>
      </c>
      <c r="E102" s="202" t="s">
        <v>19</v>
      </c>
      <c r="F102" s="203" t="s">
        <v>138</v>
      </c>
      <c r="G102" s="201"/>
      <c r="H102" s="204">
        <v>43</v>
      </c>
      <c r="I102" s="205"/>
      <c r="J102" s="201"/>
      <c r="K102" s="201"/>
      <c r="L102" s="206"/>
      <c r="M102" s="207"/>
      <c r="N102" s="208"/>
      <c r="O102" s="208"/>
      <c r="P102" s="208"/>
      <c r="Q102" s="208"/>
      <c r="R102" s="208"/>
      <c r="S102" s="208"/>
      <c r="T102" s="209"/>
      <c r="AT102" s="210" t="s">
        <v>136</v>
      </c>
      <c r="AU102" s="210" t="s">
        <v>83</v>
      </c>
      <c r="AV102" s="14" t="s">
        <v>134</v>
      </c>
      <c r="AW102" s="14" t="s">
        <v>35</v>
      </c>
      <c r="AX102" s="14" t="s">
        <v>81</v>
      </c>
      <c r="AY102" s="210" t="s">
        <v>127</v>
      </c>
    </row>
    <row r="103" spans="1:65" s="2" customFormat="1" ht="14.45" customHeight="1">
      <c r="A103" s="36"/>
      <c r="B103" s="37"/>
      <c r="C103" s="175" t="s">
        <v>144</v>
      </c>
      <c r="D103" s="175" t="s">
        <v>130</v>
      </c>
      <c r="E103" s="176" t="s">
        <v>979</v>
      </c>
      <c r="F103" s="177" t="s">
        <v>980</v>
      </c>
      <c r="G103" s="178" t="s">
        <v>439</v>
      </c>
      <c r="H103" s="179">
        <v>9</v>
      </c>
      <c r="I103" s="180"/>
      <c r="J103" s="181">
        <f>ROUND(I103*H103,2)</f>
        <v>0</v>
      </c>
      <c r="K103" s="177" t="s">
        <v>174</v>
      </c>
      <c r="L103" s="41"/>
      <c r="M103" s="182" t="s">
        <v>19</v>
      </c>
      <c r="N103" s="183" t="s">
        <v>44</v>
      </c>
      <c r="O103" s="66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134</v>
      </c>
      <c r="AT103" s="186" t="s">
        <v>130</v>
      </c>
      <c r="AU103" s="186" t="s">
        <v>83</v>
      </c>
      <c r="AY103" s="19" t="s">
        <v>127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81</v>
      </c>
      <c r="BK103" s="187">
        <f>ROUND(I103*H103,2)</f>
        <v>0</v>
      </c>
      <c r="BL103" s="19" t="s">
        <v>134</v>
      </c>
      <c r="BM103" s="186" t="s">
        <v>981</v>
      </c>
    </row>
    <row r="104" spans="1:65" s="13" customFormat="1">
      <c r="B104" s="188"/>
      <c r="C104" s="189"/>
      <c r="D104" s="190" t="s">
        <v>136</v>
      </c>
      <c r="E104" s="191" t="s">
        <v>19</v>
      </c>
      <c r="F104" s="192" t="s">
        <v>982</v>
      </c>
      <c r="G104" s="189"/>
      <c r="H104" s="193">
        <v>9</v>
      </c>
      <c r="I104" s="194"/>
      <c r="J104" s="189"/>
      <c r="K104" s="189"/>
      <c r="L104" s="195"/>
      <c r="M104" s="196"/>
      <c r="N104" s="197"/>
      <c r="O104" s="197"/>
      <c r="P104" s="197"/>
      <c r="Q104" s="197"/>
      <c r="R104" s="197"/>
      <c r="S104" s="197"/>
      <c r="T104" s="198"/>
      <c r="AT104" s="199" t="s">
        <v>136</v>
      </c>
      <c r="AU104" s="199" t="s">
        <v>83</v>
      </c>
      <c r="AV104" s="13" t="s">
        <v>83</v>
      </c>
      <c r="AW104" s="13" t="s">
        <v>35</v>
      </c>
      <c r="AX104" s="13" t="s">
        <v>73</v>
      </c>
      <c r="AY104" s="199" t="s">
        <v>127</v>
      </c>
    </row>
    <row r="105" spans="1:65" s="14" customFormat="1">
      <c r="B105" s="200"/>
      <c r="C105" s="201"/>
      <c r="D105" s="190" t="s">
        <v>136</v>
      </c>
      <c r="E105" s="202" t="s">
        <v>19</v>
      </c>
      <c r="F105" s="203" t="s">
        <v>138</v>
      </c>
      <c r="G105" s="201"/>
      <c r="H105" s="204">
        <v>9</v>
      </c>
      <c r="I105" s="205"/>
      <c r="J105" s="201"/>
      <c r="K105" s="201"/>
      <c r="L105" s="206"/>
      <c r="M105" s="207"/>
      <c r="N105" s="208"/>
      <c r="O105" s="208"/>
      <c r="P105" s="208"/>
      <c r="Q105" s="208"/>
      <c r="R105" s="208"/>
      <c r="S105" s="208"/>
      <c r="T105" s="209"/>
      <c r="AT105" s="210" t="s">
        <v>136</v>
      </c>
      <c r="AU105" s="210" t="s">
        <v>83</v>
      </c>
      <c r="AV105" s="14" t="s">
        <v>134</v>
      </c>
      <c r="AW105" s="14" t="s">
        <v>35</v>
      </c>
      <c r="AX105" s="14" t="s">
        <v>81</v>
      </c>
      <c r="AY105" s="210" t="s">
        <v>127</v>
      </c>
    </row>
    <row r="106" spans="1:65" s="2" customFormat="1" ht="24.2" customHeight="1">
      <c r="A106" s="36"/>
      <c r="B106" s="37"/>
      <c r="C106" s="175" t="s">
        <v>134</v>
      </c>
      <c r="D106" s="175" t="s">
        <v>130</v>
      </c>
      <c r="E106" s="176" t="s">
        <v>983</v>
      </c>
      <c r="F106" s="177" t="s">
        <v>984</v>
      </c>
      <c r="G106" s="178" t="s">
        <v>439</v>
      </c>
      <c r="H106" s="179">
        <v>2</v>
      </c>
      <c r="I106" s="180"/>
      <c r="J106" s="181">
        <f>ROUND(I106*H106,2)</f>
        <v>0</v>
      </c>
      <c r="K106" s="177" t="s">
        <v>174</v>
      </c>
      <c r="L106" s="41"/>
      <c r="M106" s="182" t="s">
        <v>19</v>
      </c>
      <c r="N106" s="183" t="s">
        <v>44</v>
      </c>
      <c r="O106" s="66"/>
      <c r="P106" s="184">
        <f>O106*H106</f>
        <v>0</v>
      </c>
      <c r="Q106" s="184">
        <v>0</v>
      </c>
      <c r="R106" s="184">
        <f>Q106*H106</f>
        <v>0</v>
      </c>
      <c r="S106" s="184">
        <v>0</v>
      </c>
      <c r="T106" s="185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134</v>
      </c>
      <c r="AT106" s="186" t="s">
        <v>130</v>
      </c>
      <c r="AU106" s="186" t="s">
        <v>83</v>
      </c>
      <c r="AY106" s="19" t="s">
        <v>127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9" t="s">
        <v>81</v>
      </c>
      <c r="BK106" s="187">
        <f>ROUND(I106*H106,2)</f>
        <v>0</v>
      </c>
      <c r="BL106" s="19" t="s">
        <v>134</v>
      </c>
      <c r="BM106" s="186" t="s">
        <v>985</v>
      </c>
    </row>
    <row r="107" spans="1:65" s="13" customFormat="1">
      <c r="B107" s="188"/>
      <c r="C107" s="189"/>
      <c r="D107" s="190" t="s">
        <v>136</v>
      </c>
      <c r="E107" s="191" t="s">
        <v>19</v>
      </c>
      <c r="F107" s="192" t="s">
        <v>986</v>
      </c>
      <c r="G107" s="189"/>
      <c r="H107" s="193">
        <v>2</v>
      </c>
      <c r="I107" s="194"/>
      <c r="J107" s="189"/>
      <c r="K107" s="189"/>
      <c r="L107" s="195"/>
      <c r="M107" s="196"/>
      <c r="N107" s="197"/>
      <c r="O107" s="197"/>
      <c r="P107" s="197"/>
      <c r="Q107" s="197"/>
      <c r="R107" s="197"/>
      <c r="S107" s="197"/>
      <c r="T107" s="198"/>
      <c r="AT107" s="199" t="s">
        <v>136</v>
      </c>
      <c r="AU107" s="199" t="s">
        <v>83</v>
      </c>
      <c r="AV107" s="13" t="s">
        <v>83</v>
      </c>
      <c r="AW107" s="13" t="s">
        <v>35</v>
      </c>
      <c r="AX107" s="13" t="s">
        <v>73</v>
      </c>
      <c r="AY107" s="199" t="s">
        <v>127</v>
      </c>
    </row>
    <row r="108" spans="1:65" s="14" customFormat="1">
      <c r="B108" s="200"/>
      <c r="C108" s="201"/>
      <c r="D108" s="190" t="s">
        <v>136</v>
      </c>
      <c r="E108" s="202" t="s">
        <v>19</v>
      </c>
      <c r="F108" s="203" t="s">
        <v>138</v>
      </c>
      <c r="G108" s="201"/>
      <c r="H108" s="204">
        <v>2</v>
      </c>
      <c r="I108" s="205"/>
      <c r="J108" s="201"/>
      <c r="K108" s="201"/>
      <c r="L108" s="206"/>
      <c r="M108" s="207"/>
      <c r="N108" s="208"/>
      <c r="O108" s="208"/>
      <c r="P108" s="208"/>
      <c r="Q108" s="208"/>
      <c r="R108" s="208"/>
      <c r="S108" s="208"/>
      <c r="T108" s="209"/>
      <c r="AT108" s="210" t="s">
        <v>136</v>
      </c>
      <c r="AU108" s="210" t="s">
        <v>83</v>
      </c>
      <c r="AV108" s="14" t="s">
        <v>134</v>
      </c>
      <c r="AW108" s="14" t="s">
        <v>35</v>
      </c>
      <c r="AX108" s="14" t="s">
        <v>81</v>
      </c>
      <c r="AY108" s="210" t="s">
        <v>127</v>
      </c>
    </row>
    <row r="109" spans="1:65" s="2" customFormat="1" ht="14.45" customHeight="1">
      <c r="A109" s="36"/>
      <c r="B109" s="37"/>
      <c r="C109" s="175" t="s">
        <v>195</v>
      </c>
      <c r="D109" s="175" t="s">
        <v>130</v>
      </c>
      <c r="E109" s="176" t="s">
        <v>987</v>
      </c>
      <c r="F109" s="177" t="s">
        <v>988</v>
      </c>
      <c r="G109" s="178" t="s">
        <v>439</v>
      </c>
      <c r="H109" s="179">
        <v>9</v>
      </c>
      <c r="I109" s="180"/>
      <c r="J109" s="181">
        <f>ROUND(I109*H109,2)</f>
        <v>0</v>
      </c>
      <c r="K109" s="177" t="s">
        <v>174</v>
      </c>
      <c r="L109" s="41"/>
      <c r="M109" s="182" t="s">
        <v>19</v>
      </c>
      <c r="N109" s="183" t="s">
        <v>44</v>
      </c>
      <c r="O109" s="66"/>
      <c r="P109" s="184">
        <f>O109*H109</f>
        <v>0</v>
      </c>
      <c r="Q109" s="184">
        <v>0</v>
      </c>
      <c r="R109" s="184">
        <f>Q109*H109</f>
        <v>0</v>
      </c>
      <c r="S109" s="184">
        <v>0</v>
      </c>
      <c r="T109" s="185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6" t="s">
        <v>134</v>
      </c>
      <c r="AT109" s="186" t="s">
        <v>130</v>
      </c>
      <c r="AU109" s="186" t="s">
        <v>83</v>
      </c>
      <c r="AY109" s="19" t="s">
        <v>127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9" t="s">
        <v>81</v>
      </c>
      <c r="BK109" s="187">
        <f>ROUND(I109*H109,2)</f>
        <v>0</v>
      </c>
      <c r="BL109" s="19" t="s">
        <v>134</v>
      </c>
      <c r="BM109" s="186" t="s">
        <v>989</v>
      </c>
    </row>
    <row r="110" spans="1:65" s="2" customFormat="1" ht="14.45" customHeight="1">
      <c r="A110" s="36"/>
      <c r="B110" s="37"/>
      <c r="C110" s="175" t="s">
        <v>201</v>
      </c>
      <c r="D110" s="175" t="s">
        <v>130</v>
      </c>
      <c r="E110" s="176" t="s">
        <v>990</v>
      </c>
      <c r="F110" s="177" t="s">
        <v>991</v>
      </c>
      <c r="G110" s="178" t="s">
        <v>439</v>
      </c>
      <c r="H110" s="179">
        <v>2</v>
      </c>
      <c r="I110" s="180"/>
      <c r="J110" s="181">
        <f>ROUND(I110*H110,2)</f>
        <v>0</v>
      </c>
      <c r="K110" s="177" t="s">
        <v>174</v>
      </c>
      <c r="L110" s="41"/>
      <c r="M110" s="182" t="s">
        <v>19</v>
      </c>
      <c r="N110" s="183" t="s">
        <v>44</v>
      </c>
      <c r="O110" s="66"/>
      <c r="P110" s="184">
        <f>O110*H110</f>
        <v>0</v>
      </c>
      <c r="Q110" s="184">
        <v>0</v>
      </c>
      <c r="R110" s="184">
        <f>Q110*H110</f>
        <v>0</v>
      </c>
      <c r="S110" s="184">
        <v>0</v>
      </c>
      <c r="T110" s="185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134</v>
      </c>
      <c r="AT110" s="186" t="s">
        <v>130</v>
      </c>
      <c r="AU110" s="186" t="s">
        <v>83</v>
      </c>
      <c r="AY110" s="19" t="s">
        <v>127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9" t="s">
        <v>81</v>
      </c>
      <c r="BK110" s="187">
        <f>ROUND(I110*H110,2)</f>
        <v>0</v>
      </c>
      <c r="BL110" s="19" t="s">
        <v>134</v>
      </c>
      <c r="BM110" s="186" t="s">
        <v>992</v>
      </c>
    </row>
    <row r="111" spans="1:65" s="12" customFormat="1" ht="25.9" customHeight="1">
      <c r="B111" s="159"/>
      <c r="C111" s="160"/>
      <c r="D111" s="161" t="s">
        <v>72</v>
      </c>
      <c r="E111" s="162" t="s">
        <v>993</v>
      </c>
      <c r="F111" s="162" t="s">
        <v>994</v>
      </c>
      <c r="G111" s="160"/>
      <c r="H111" s="160"/>
      <c r="I111" s="163"/>
      <c r="J111" s="164">
        <f>BK111</f>
        <v>0</v>
      </c>
      <c r="K111" s="160"/>
      <c r="L111" s="165"/>
      <c r="M111" s="166"/>
      <c r="N111" s="167"/>
      <c r="O111" s="167"/>
      <c r="P111" s="168">
        <f>P112</f>
        <v>0</v>
      </c>
      <c r="Q111" s="167"/>
      <c r="R111" s="168">
        <f>R112</f>
        <v>1.5848585000000002</v>
      </c>
      <c r="S111" s="167"/>
      <c r="T111" s="169">
        <f>T112</f>
        <v>0</v>
      </c>
      <c r="AR111" s="170" t="s">
        <v>134</v>
      </c>
      <c r="AT111" s="171" t="s">
        <v>72</v>
      </c>
      <c r="AU111" s="171" t="s">
        <v>73</v>
      </c>
      <c r="AY111" s="170" t="s">
        <v>127</v>
      </c>
      <c r="BK111" s="172">
        <f>BK112</f>
        <v>0</v>
      </c>
    </row>
    <row r="112" spans="1:65" s="12" customFormat="1" ht="22.9" customHeight="1">
      <c r="B112" s="159"/>
      <c r="C112" s="160"/>
      <c r="D112" s="161" t="s">
        <v>72</v>
      </c>
      <c r="E112" s="173" t="s">
        <v>995</v>
      </c>
      <c r="F112" s="173" t="s">
        <v>996</v>
      </c>
      <c r="G112" s="160"/>
      <c r="H112" s="160"/>
      <c r="I112" s="163"/>
      <c r="J112" s="174">
        <f>BK112</f>
        <v>0</v>
      </c>
      <c r="K112" s="160"/>
      <c r="L112" s="165"/>
      <c r="M112" s="166"/>
      <c r="N112" s="167"/>
      <c r="O112" s="167"/>
      <c r="P112" s="168">
        <f>P113+P131+P163+P175+P208+P240+P252+P275+P287</f>
        <v>0</v>
      </c>
      <c r="Q112" s="167"/>
      <c r="R112" s="168">
        <f>R113+R131+R163+R175+R208+R240+R252+R275+R287</f>
        <v>1.5848585000000002</v>
      </c>
      <c r="S112" s="167"/>
      <c r="T112" s="169">
        <f>T113+T131+T163+T175+T208+T240+T252+T275+T287</f>
        <v>0</v>
      </c>
      <c r="AR112" s="170" t="s">
        <v>134</v>
      </c>
      <c r="AT112" s="171" t="s">
        <v>72</v>
      </c>
      <c r="AU112" s="171" t="s">
        <v>81</v>
      </c>
      <c r="AY112" s="170" t="s">
        <v>127</v>
      </c>
      <c r="BK112" s="172">
        <f>BK113+BK131+BK163+BK175+BK208+BK240+BK252+BK275+BK287</f>
        <v>0</v>
      </c>
    </row>
    <row r="113" spans="1:65" s="12" customFormat="1" ht="20.85" customHeight="1">
      <c r="B113" s="159"/>
      <c r="C113" s="160"/>
      <c r="D113" s="161" t="s">
        <v>72</v>
      </c>
      <c r="E113" s="173" t="s">
        <v>227</v>
      </c>
      <c r="F113" s="173" t="s">
        <v>997</v>
      </c>
      <c r="G113" s="160"/>
      <c r="H113" s="160"/>
      <c r="I113" s="163"/>
      <c r="J113" s="174">
        <f>BK113</f>
        <v>0</v>
      </c>
      <c r="K113" s="160"/>
      <c r="L113" s="165"/>
      <c r="M113" s="166"/>
      <c r="N113" s="167"/>
      <c r="O113" s="167"/>
      <c r="P113" s="168">
        <f>SUM(P114:P130)</f>
        <v>0</v>
      </c>
      <c r="Q113" s="167"/>
      <c r="R113" s="168">
        <f>SUM(R114:R130)</f>
        <v>0.27003500000000003</v>
      </c>
      <c r="S113" s="167"/>
      <c r="T113" s="169">
        <f>SUM(T114:T130)</f>
        <v>0</v>
      </c>
      <c r="AR113" s="170" t="s">
        <v>81</v>
      </c>
      <c r="AT113" s="171" t="s">
        <v>72</v>
      </c>
      <c r="AU113" s="171" t="s">
        <v>83</v>
      </c>
      <c r="AY113" s="170" t="s">
        <v>127</v>
      </c>
      <c r="BK113" s="172">
        <f>SUM(BK114:BK130)</f>
        <v>0</v>
      </c>
    </row>
    <row r="114" spans="1:65" s="2" customFormat="1" ht="14.45" customHeight="1">
      <c r="A114" s="36"/>
      <c r="B114" s="37"/>
      <c r="C114" s="175" t="s">
        <v>206</v>
      </c>
      <c r="D114" s="175" t="s">
        <v>130</v>
      </c>
      <c r="E114" s="176" t="s">
        <v>998</v>
      </c>
      <c r="F114" s="177" t="s">
        <v>997</v>
      </c>
      <c r="G114" s="178" t="s">
        <v>173</v>
      </c>
      <c r="H114" s="179">
        <v>222</v>
      </c>
      <c r="I114" s="180"/>
      <c r="J114" s="181">
        <f>ROUND(I114*H114,2)</f>
        <v>0</v>
      </c>
      <c r="K114" s="177" t="s">
        <v>19</v>
      </c>
      <c r="L114" s="41"/>
      <c r="M114" s="182" t="s">
        <v>19</v>
      </c>
      <c r="N114" s="183" t="s">
        <v>44</v>
      </c>
      <c r="O114" s="66"/>
      <c r="P114" s="184">
        <f>O114*H114</f>
        <v>0</v>
      </c>
      <c r="Q114" s="184">
        <v>0</v>
      </c>
      <c r="R114" s="184">
        <f>Q114*H114</f>
        <v>0</v>
      </c>
      <c r="S114" s="184">
        <v>0</v>
      </c>
      <c r="T114" s="185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6" t="s">
        <v>134</v>
      </c>
      <c r="AT114" s="186" t="s">
        <v>130</v>
      </c>
      <c r="AU114" s="186" t="s">
        <v>144</v>
      </c>
      <c r="AY114" s="19" t="s">
        <v>127</v>
      </c>
      <c r="BE114" s="187">
        <f>IF(N114="základní",J114,0)</f>
        <v>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19" t="s">
        <v>81</v>
      </c>
      <c r="BK114" s="187">
        <f>ROUND(I114*H114,2)</f>
        <v>0</v>
      </c>
      <c r="BL114" s="19" t="s">
        <v>134</v>
      </c>
      <c r="BM114" s="186" t="s">
        <v>999</v>
      </c>
    </row>
    <row r="115" spans="1:65" s="15" customFormat="1" ht="22.5">
      <c r="B115" s="211"/>
      <c r="C115" s="212"/>
      <c r="D115" s="190" t="s">
        <v>136</v>
      </c>
      <c r="E115" s="213" t="s">
        <v>19</v>
      </c>
      <c r="F115" s="214" t="s">
        <v>1000</v>
      </c>
      <c r="G115" s="212"/>
      <c r="H115" s="213" t="s">
        <v>19</v>
      </c>
      <c r="I115" s="215"/>
      <c r="J115" s="212"/>
      <c r="K115" s="212"/>
      <c r="L115" s="216"/>
      <c r="M115" s="217"/>
      <c r="N115" s="218"/>
      <c r="O115" s="218"/>
      <c r="P115" s="218"/>
      <c r="Q115" s="218"/>
      <c r="R115" s="218"/>
      <c r="S115" s="218"/>
      <c r="T115" s="219"/>
      <c r="AT115" s="220" t="s">
        <v>136</v>
      </c>
      <c r="AU115" s="220" t="s">
        <v>144</v>
      </c>
      <c r="AV115" s="15" t="s">
        <v>81</v>
      </c>
      <c r="AW115" s="15" t="s">
        <v>35</v>
      </c>
      <c r="AX115" s="15" t="s">
        <v>73</v>
      </c>
      <c r="AY115" s="220" t="s">
        <v>127</v>
      </c>
    </row>
    <row r="116" spans="1:65" s="13" customFormat="1">
      <c r="B116" s="188"/>
      <c r="C116" s="189"/>
      <c r="D116" s="190" t="s">
        <v>136</v>
      </c>
      <c r="E116" s="191" t="s">
        <v>19</v>
      </c>
      <c r="F116" s="192" t="s">
        <v>1001</v>
      </c>
      <c r="G116" s="189"/>
      <c r="H116" s="193">
        <v>222</v>
      </c>
      <c r="I116" s="194"/>
      <c r="J116" s="189"/>
      <c r="K116" s="189"/>
      <c r="L116" s="195"/>
      <c r="M116" s="196"/>
      <c r="N116" s="197"/>
      <c r="O116" s="197"/>
      <c r="P116" s="197"/>
      <c r="Q116" s="197"/>
      <c r="R116" s="197"/>
      <c r="S116" s="197"/>
      <c r="T116" s="198"/>
      <c r="AT116" s="199" t="s">
        <v>136</v>
      </c>
      <c r="AU116" s="199" t="s">
        <v>144</v>
      </c>
      <c r="AV116" s="13" t="s">
        <v>83</v>
      </c>
      <c r="AW116" s="13" t="s">
        <v>35</v>
      </c>
      <c r="AX116" s="13" t="s">
        <v>73</v>
      </c>
      <c r="AY116" s="199" t="s">
        <v>127</v>
      </c>
    </row>
    <row r="117" spans="1:65" s="14" customFormat="1">
      <c r="B117" s="200"/>
      <c r="C117" s="201"/>
      <c r="D117" s="190" t="s">
        <v>136</v>
      </c>
      <c r="E117" s="202" t="s">
        <v>19</v>
      </c>
      <c r="F117" s="203" t="s">
        <v>138</v>
      </c>
      <c r="G117" s="201"/>
      <c r="H117" s="204">
        <v>222</v>
      </c>
      <c r="I117" s="205"/>
      <c r="J117" s="201"/>
      <c r="K117" s="201"/>
      <c r="L117" s="206"/>
      <c r="M117" s="207"/>
      <c r="N117" s="208"/>
      <c r="O117" s="208"/>
      <c r="P117" s="208"/>
      <c r="Q117" s="208"/>
      <c r="R117" s="208"/>
      <c r="S117" s="208"/>
      <c r="T117" s="209"/>
      <c r="AT117" s="210" t="s">
        <v>136</v>
      </c>
      <c r="AU117" s="210" t="s">
        <v>144</v>
      </c>
      <c r="AV117" s="14" t="s">
        <v>134</v>
      </c>
      <c r="AW117" s="14" t="s">
        <v>35</v>
      </c>
      <c r="AX117" s="14" t="s">
        <v>81</v>
      </c>
      <c r="AY117" s="210" t="s">
        <v>127</v>
      </c>
    </row>
    <row r="118" spans="1:65" s="2" customFormat="1" ht="14.45" customHeight="1">
      <c r="A118" s="36"/>
      <c r="B118" s="37"/>
      <c r="C118" s="175" t="s">
        <v>211</v>
      </c>
      <c r="D118" s="175" t="s">
        <v>130</v>
      </c>
      <c r="E118" s="176" t="s">
        <v>1002</v>
      </c>
      <c r="F118" s="177" t="s">
        <v>1003</v>
      </c>
      <c r="G118" s="178" t="s">
        <v>235</v>
      </c>
      <c r="H118" s="179">
        <v>0.15</v>
      </c>
      <c r="I118" s="180"/>
      <c r="J118" s="181">
        <f>ROUND(I118*H118,2)</f>
        <v>0</v>
      </c>
      <c r="K118" s="177" t="s">
        <v>174</v>
      </c>
      <c r="L118" s="41"/>
      <c r="M118" s="182" t="s">
        <v>19</v>
      </c>
      <c r="N118" s="183" t="s">
        <v>44</v>
      </c>
      <c r="O118" s="66"/>
      <c r="P118" s="184">
        <f>O118*H118</f>
        <v>0</v>
      </c>
      <c r="Q118" s="184">
        <v>0</v>
      </c>
      <c r="R118" s="184">
        <f>Q118*H118</f>
        <v>0</v>
      </c>
      <c r="S118" s="184">
        <v>0</v>
      </c>
      <c r="T118" s="185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6" t="s">
        <v>134</v>
      </c>
      <c r="AT118" s="186" t="s">
        <v>130</v>
      </c>
      <c r="AU118" s="186" t="s">
        <v>144</v>
      </c>
      <c r="AY118" s="19" t="s">
        <v>127</v>
      </c>
      <c r="BE118" s="187">
        <f>IF(N118="základní",J118,0)</f>
        <v>0</v>
      </c>
      <c r="BF118" s="187">
        <f>IF(N118="snížená",J118,0)</f>
        <v>0</v>
      </c>
      <c r="BG118" s="187">
        <f>IF(N118="zákl. přenesená",J118,0)</f>
        <v>0</v>
      </c>
      <c r="BH118" s="187">
        <f>IF(N118="sníž. přenesená",J118,0)</f>
        <v>0</v>
      </c>
      <c r="BI118" s="187">
        <f>IF(N118="nulová",J118,0)</f>
        <v>0</v>
      </c>
      <c r="BJ118" s="19" t="s">
        <v>81</v>
      </c>
      <c r="BK118" s="187">
        <f>ROUND(I118*H118,2)</f>
        <v>0</v>
      </c>
      <c r="BL118" s="19" t="s">
        <v>134</v>
      </c>
      <c r="BM118" s="186" t="s">
        <v>1004</v>
      </c>
    </row>
    <row r="119" spans="1:65" s="2" customFormat="1" ht="14.45" customHeight="1">
      <c r="A119" s="36"/>
      <c r="B119" s="37"/>
      <c r="C119" s="224" t="s">
        <v>125</v>
      </c>
      <c r="D119" s="224" t="s">
        <v>258</v>
      </c>
      <c r="E119" s="225" t="s">
        <v>1005</v>
      </c>
      <c r="F119" s="226" t="s">
        <v>1006</v>
      </c>
      <c r="G119" s="227" t="s">
        <v>261</v>
      </c>
      <c r="H119" s="228">
        <v>0.27</v>
      </c>
      <c r="I119" s="229"/>
      <c r="J119" s="230">
        <f>ROUND(I119*H119,2)</f>
        <v>0</v>
      </c>
      <c r="K119" s="226" t="s">
        <v>174</v>
      </c>
      <c r="L119" s="231"/>
      <c r="M119" s="232" t="s">
        <v>19</v>
      </c>
      <c r="N119" s="233" t="s">
        <v>44</v>
      </c>
      <c r="O119" s="66"/>
      <c r="P119" s="184">
        <f>O119*H119</f>
        <v>0</v>
      </c>
      <c r="Q119" s="184">
        <v>1</v>
      </c>
      <c r="R119" s="184">
        <f>Q119*H119</f>
        <v>0.27</v>
      </c>
      <c r="S119" s="184">
        <v>0</v>
      </c>
      <c r="T119" s="185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86" t="s">
        <v>211</v>
      </c>
      <c r="AT119" s="186" t="s">
        <v>258</v>
      </c>
      <c r="AU119" s="186" t="s">
        <v>144</v>
      </c>
      <c r="AY119" s="19" t="s">
        <v>127</v>
      </c>
      <c r="BE119" s="187">
        <f>IF(N119="základní",J119,0)</f>
        <v>0</v>
      </c>
      <c r="BF119" s="187">
        <f>IF(N119="snížená",J119,0)</f>
        <v>0</v>
      </c>
      <c r="BG119" s="187">
        <f>IF(N119="zákl. přenesená",J119,0)</f>
        <v>0</v>
      </c>
      <c r="BH119" s="187">
        <f>IF(N119="sníž. přenesená",J119,0)</f>
        <v>0</v>
      </c>
      <c r="BI119" s="187">
        <f>IF(N119="nulová",J119,0)</f>
        <v>0</v>
      </c>
      <c r="BJ119" s="19" t="s">
        <v>81</v>
      </c>
      <c r="BK119" s="187">
        <f>ROUND(I119*H119,2)</f>
        <v>0</v>
      </c>
      <c r="BL119" s="19" t="s">
        <v>134</v>
      </c>
      <c r="BM119" s="186" t="s">
        <v>1007</v>
      </c>
    </row>
    <row r="120" spans="1:65" s="13" customFormat="1">
      <c r="B120" s="188"/>
      <c r="C120" s="189"/>
      <c r="D120" s="190" t="s">
        <v>136</v>
      </c>
      <c r="E120" s="191" t="s">
        <v>19</v>
      </c>
      <c r="F120" s="192" t="s">
        <v>1008</v>
      </c>
      <c r="G120" s="189"/>
      <c r="H120" s="193">
        <v>0.27</v>
      </c>
      <c r="I120" s="194"/>
      <c r="J120" s="189"/>
      <c r="K120" s="189"/>
      <c r="L120" s="195"/>
      <c r="M120" s="196"/>
      <c r="N120" s="197"/>
      <c r="O120" s="197"/>
      <c r="P120" s="197"/>
      <c r="Q120" s="197"/>
      <c r="R120" s="197"/>
      <c r="S120" s="197"/>
      <c r="T120" s="198"/>
      <c r="AT120" s="199" t="s">
        <v>136</v>
      </c>
      <c r="AU120" s="199" t="s">
        <v>144</v>
      </c>
      <c r="AV120" s="13" t="s">
        <v>83</v>
      </c>
      <c r="AW120" s="13" t="s">
        <v>35</v>
      </c>
      <c r="AX120" s="13" t="s">
        <v>73</v>
      </c>
      <c r="AY120" s="199" t="s">
        <v>127</v>
      </c>
    </row>
    <row r="121" spans="1:65" s="14" customFormat="1">
      <c r="B121" s="200"/>
      <c r="C121" s="201"/>
      <c r="D121" s="190" t="s">
        <v>136</v>
      </c>
      <c r="E121" s="202" t="s">
        <v>19</v>
      </c>
      <c r="F121" s="203" t="s">
        <v>138</v>
      </c>
      <c r="G121" s="201"/>
      <c r="H121" s="204">
        <v>0.27</v>
      </c>
      <c r="I121" s="205"/>
      <c r="J121" s="201"/>
      <c r="K121" s="201"/>
      <c r="L121" s="206"/>
      <c r="M121" s="207"/>
      <c r="N121" s="208"/>
      <c r="O121" s="208"/>
      <c r="P121" s="208"/>
      <c r="Q121" s="208"/>
      <c r="R121" s="208"/>
      <c r="S121" s="208"/>
      <c r="T121" s="209"/>
      <c r="AT121" s="210" t="s">
        <v>136</v>
      </c>
      <c r="AU121" s="210" t="s">
        <v>144</v>
      </c>
      <c r="AV121" s="14" t="s">
        <v>134</v>
      </c>
      <c r="AW121" s="14" t="s">
        <v>35</v>
      </c>
      <c r="AX121" s="14" t="s">
        <v>81</v>
      </c>
      <c r="AY121" s="210" t="s">
        <v>127</v>
      </c>
    </row>
    <row r="122" spans="1:65" s="2" customFormat="1" ht="24.2" customHeight="1">
      <c r="A122" s="36"/>
      <c r="B122" s="37"/>
      <c r="C122" s="175" t="s">
        <v>221</v>
      </c>
      <c r="D122" s="175" t="s">
        <v>130</v>
      </c>
      <c r="E122" s="176" t="s">
        <v>1009</v>
      </c>
      <c r="F122" s="177" t="s">
        <v>1010</v>
      </c>
      <c r="G122" s="178" t="s">
        <v>235</v>
      </c>
      <c r="H122" s="179">
        <v>1</v>
      </c>
      <c r="I122" s="180"/>
      <c r="J122" s="181">
        <f>ROUND(I122*H122,2)</f>
        <v>0</v>
      </c>
      <c r="K122" s="177" t="s">
        <v>174</v>
      </c>
      <c r="L122" s="41"/>
      <c r="M122" s="182" t="s">
        <v>19</v>
      </c>
      <c r="N122" s="183" t="s">
        <v>44</v>
      </c>
      <c r="O122" s="66"/>
      <c r="P122" s="184">
        <f>O122*H122</f>
        <v>0</v>
      </c>
      <c r="Q122" s="184">
        <v>0</v>
      </c>
      <c r="R122" s="184">
        <f>Q122*H122</f>
        <v>0</v>
      </c>
      <c r="S122" s="184">
        <v>0</v>
      </c>
      <c r="T122" s="185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6" t="s">
        <v>134</v>
      </c>
      <c r="AT122" s="186" t="s">
        <v>130</v>
      </c>
      <c r="AU122" s="186" t="s">
        <v>144</v>
      </c>
      <c r="AY122" s="19" t="s">
        <v>127</v>
      </c>
      <c r="BE122" s="187">
        <f>IF(N122="základní",J122,0)</f>
        <v>0</v>
      </c>
      <c r="BF122" s="187">
        <f>IF(N122="snížená",J122,0)</f>
        <v>0</v>
      </c>
      <c r="BG122" s="187">
        <f>IF(N122="zákl. přenesená",J122,0)</f>
        <v>0</v>
      </c>
      <c r="BH122" s="187">
        <f>IF(N122="sníž. přenesená",J122,0)</f>
        <v>0</v>
      </c>
      <c r="BI122" s="187">
        <f>IF(N122="nulová",J122,0)</f>
        <v>0</v>
      </c>
      <c r="BJ122" s="19" t="s">
        <v>81</v>
      </c>
      <c r="BK122" s="187">
        <f>ROUND(I122*H122,2)</f>
        <v>0</v>
      </c>
      <c r="BL122" s="19" t="s">
        <v>134</v>
      </c>
      <c r="BM122" s="186" t="s">
        <v>1011</v>
      </c>
    </row>
    <row r="123" spans="1:65" s="2" customFormat="1" ht="24.2" customHeight="1">
      <c r="A123" s="36"/>
      <c r="B123" s="37"/>
      <c r="C123" s="175" t="s">
        <v>227</v>
      </c>
      <c r="D123" s="175" t="s">
        <v>130</v>
      </c>
      <c r="E123" s="176" t="s">
        <v>1012</v>
      </c>
      <c r="F123" s="177" t="s">
        <v>1013</v>
      </c>
      <c r="G123" s="178" t="s">
        <v>261</v>
      </c>
      <c r="H123" s="179">
        <v>2E-3</v>
      </c>
      <c r="I123" s="180"/>
      <c r="J123" s="181">
        <f>ROUND(I123*H123,2)</f>
        <v>0</v>
      </c>
      <c r="K123" s="177" t="s">
        <v>174</v>
      </c>
      <c r="L123" s="41"/>
      <c r="M123" s="182" t="s">
        <v>19</v>
      </c>
      <c r="N123" s="183" t="s">
        <v>44</v>
      </c>
      <c r="O123" s="66"/>
      <c r="P123" s="184">
        <f>O123*H123</f>
        <v>0</v>
      </c>
      <c r="Q123" s="184">
        <v>0</v>
      </c>
      <c r="R123" s="184">
        <f>Q123*H123</f>
        <v>0</v>
      </c>
      <c r="S123" s="184">
        <v>0</v>
      </c>
      <c r="T123" s="185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6" t="s">
        <v>134</v>
      </c>
      <c r="AT123" s="186" t="s">
        <v>130</v>
      </c>
      <c r="AU123" s="186" t="s">
        <v>144</v>
      </c>
      <c r="AY123" s="19" t="s">
        <v>127</v>
      </c>
      <c r="BE123" s="187">
        <f>IF(N123="základní",J123,0)</f>
        <v>0</v>
      </c>
      <c r="BF123" s="187">
        <f>IF(N123="snížená",J123,0)</f>
        <v>0</v>
      </c>
      <c r="BG123" s="187">
        <f>IF(N123="zákl. přenesená",J123,0)</f>
        <v>0</v>
      </c>
      <c r="BH123" s="187">
        <f>IF(N123="sníž. přenesená",J123,0)</f>
        <v>0</v>
      </c>
      <c r="BI123" s="187">
        <f>IF(N123="nulová",J123,0)</f>
        <v>0</v>
      </c>
      <c r="BJ123" s="19" t="s">
        <v>81</v>
      </c>
      <c r="BK123" s="187">
        <f>ROUND(I123*H123,2)</f>
        <v>0</v>
      </c>
      <c r="BL123" s="19" t="s">
        <v>134</v>
      </c>
      <c r="BM123" s="186" t="s">
        <v>1014</v>
      </c>
    </row>
    <row r="124" spans="1:65" s="2" customFormat="1" ht="14.45" customHeight="1">
      <c r="A124" s="36"/>
      <c r="B124" s="37"/>
      <c r="C124" s="224" t="s">
        <v>232</v>
      </c>
      <c r="D124" s="224" t="s">
        <v>258</v>
      </c>
      <c r="E124" s="225" t="s">
        <v>1015</v>
      </c>
      <c r="F124" s="226" t="s">
        <v>1016</v>
      </c>
      <c r="G124" s="227" t="s">
        <v>292</v>
      </c>
      <c r="H124" s="228">
        <v>0.02</v>
      </c>
      <c r="I124" s="229"/>
      <c r="J124" s="230">
        <f>ROUND(I124*H124,2)</f>
        <v>0</v>
      </c>
      <c r="K124" s="226" t="s">
        <v>174</v>
      </c>
      <c r="L124" s="231"/>
      <c r="M124" s="232" t="s">
        <v>19</v>
      </c>
      <c r="N124" s="233" t="s">
        <v>44</v>
      </c>
      <c r="O124" s="66"/>
      <c r="P124" s="184">
        <f>O124*H124</f>
        <v>0</v>
      </c>
      <c r="Q124" s="184">
        <v>1E-3</v>
      </c>
      <c r="R124" s="184">
        <f>Q124*H124</f>
        <v>2.0000000000000002E-5</v>
      </c>
      <c r="S124" s="184">
        <v>0</v>
      </c>
      <c r="T124" s="185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6" t="s">
        <v>211</v>
      </c>
      <c r="AT124" s="186" t="s">
        <v>258</v>
      </c>
      <c r="AU124" s="186" t="s">
        <v>144</v>
      </c>
      <c r="AY124" s="19" t="s">
        <v>127</v>
      </c>
      <c r="BE124" s="187">
        <f>IF(N124="základní",J124,0)</f>
        <v>0</v>
      </c>
      <c r="BF124" s="187">
        <f>IF(N124="snížená",J124,0)</f>
        <v>0</v>
      </c>
      <c r="BG124" s="187">
        <f>IF(N124="zákl. přenesená",J124,0)</f>
        <v>0</v>
      </c>
      <c r="BH124" s="187">
        <f>IF(N124="sníž. přenesená",J124,0)</f>
        <v>0</v>
      </c>
      <c r="BI124" s="187">
        <f>IF(N124="nulová",J124,0)</f>
        <v>0</v>
      </c>
      <c r="BJ124" s="19" t="s">
        <v>81</v>
      </c>
      <c r="BK124" s="187">
        <f>ROUND(I124*H124,2)</f>
        <v>0</v>
      </c>
      <c r="BL124" s="19" t="s">
        <v>134</v>
      </c>
      <c r="BM124" s="186" t="s">
        <v>1017</v>
      </c>
    </row>
    <row r="125" spans="1:65" s="2" customFormat="1" ht="14.45" customHeight="1">
      <c r="A125" s="36"/>
      <c r="B125" s="37"/>
      <c r="C125" s="175" t="s">
        <v>238</v>
      </c>
      <c r="D125" s="175" t="s">
        <v>130</v>
      </c>
      <c r="E125" s="176" t="s">
        <v>1018</v>
      </c>
      <c r="F125" s="177" t="s">
        <v>1019</v>
      </c>
      <c r="G125" s="178" t="s">
        <v>235</v>
      </c>
      <c r="H125" s="179">
        <v>0.48</v>
      </c>
      <c r="I125" s="180"/>
      <c r="J125" s="181">
        <f>ROUND(I125*H125,2)</f>
        <v>0</v>
      </c>
      <c r="K125" s="177" t="s">
        <v>174</v>
      </c>
      <c r="L125" s="41"/>
      <c r="M125" s="182" t="s">
        <v>19</v>
      </c>
      <c r="N125" s="183" t="s">
        <v>44</v>
      </c>
      <c r="O125" s="66"/>
      <c r="P125" s="184">
        <f>O125*H125</f>
        <v>0</v>
      </c>
      <c r="Q125" s="184">
        <v>0</v>
      </c>
      <c r="R125" s="184">
        <f>Q125*H125</f>
        <v>0</v>
      </c>
      <c r="S125" s="184">
        <v>0</v>
      </c>
      <c r="T125" s="185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86" t="s">
        <v>134</v>
      </c>
      <c r="AT125" s="186" t="s">
        <v>130</v>
      </c>
      <c r="AU125" s="186" t="s">
        <v>144</v>
      </c>
      <c r="AY125" s="19" t="s">
        <v>127</v>
      </c>
      <c r="BE125" s="187">
        <f>IF(N125="základní",J125,0)</f>
        <v>0</v>
      </c>
      <c r="BF125" s="187">
        <f>IF(N125="snížená",J125,0)</f>
        <v>0</v>
      </c>
      <c r="BG125" s="187">
        <f>IF(N125="zákl. přenesená",J125,0)</f>
        <v>0</v>
      </c>
      <c r="BH125" s="187">
        <f>IF(N125="sníž. přenesená",J125,0)</f>
        <v>0</v>
      </c>
      <c r="BI125" s="187">
        <f>IF(N125="nulová",J125,0)</f>
        <v>0</v>
      </c>
      <c r="BJ125" s="19" t="s">
        <v>81</v>
      </c>
      <c r="BK125" s="187">
        <f>ROUND(I125*H125,2)</f>
        <v>0</v>
      </c>
      <c r="BL125" s="19" t="s">
        <v>134</v>
      </c>
      <c r="BM125" s="186" t="s">
        <v>1020</v>
      </c>
    </row>
    <row r="126" spans="1:65" s="13" customFormat="1">
      <c r="B126" s="188"/>
      <c r="C126" s="189"/>
      <c r="D126" s="190" t="s">
        <v>136</v>
      </c>
      <c r="E126" s="191" t="s">
        <v>19</v>
      </c>
      <c r="F126" s="192" t="s">
        <v>1021</v>
      </c>
      <c r="G126" s="189"/>
      <c r="H126" s="193">
        <v>0.48</v>
      </c>
      <c r="I126" s="194"/>
      <c r="J126" s="189"/>
      <c r="K126" s="189"/>
      <c r="L126" s="195"/>
      <c r="M126" s="196"/>
      <c r="N126" s="197"/>
      <c r="O126" s="197"/>
      <c r="P126" s="197"/>
      <c r="Q126" s="197"/>
      <c r="R126" s="197"/>
      <c r="S126" s="197"/>
      <c r="T126" s="198"/>
      <c r="AT126" s="199" t="s">
        <v>136</v>
      </c>
      <c r="AU126" s="199" t="s">
        <v>144</v>
      </c>
      <c r="AV126" s="13" t="s">
        <v>83</v>
      </c>
      <c r="AW126" s="13" t="s">
        <v>35</v>
      </c>
      <c r="AX126" s="13" t="s">
        <v>73</v>
      </c>
      <c r="AY126" s="199" t="s">
        <v>127</v>
      </c>
    </row>
    <row r="127" spans="1:65" s="14" customFormat="1">
      <c r="B127" s="200"/>
      <c r="C127" s="201"/>
      <c r="D127" s="190" t="s">
        <v>136</v>
      </c>
      <c r="E127" s="202" t="s">
        <v>19</v>
      </c>
      <c r="F127" s="203" t="s">
        <v>138</v>
      </c>
      <c r="G127" s="201"/>
      <c r="H127" s="204">
        <v>0.48</v>
      </c>
      <c r="I127" s="205"/>
      <c r="J127" s="201"/>
      <c r="K127" s="201"/>
      <c r="L127" s="206"/>
      <c r="M127" s="207"/>
      <c r="N127" s="208"/>
      <c r="O127" s="208"/>
      <c r="P127" s="208"/>
      <c r="Q127" s="208"/>
      <c r="R127" s="208"/>
      <c r="S127" s="208"/>
      <c r="T127" s="209"/>
      <c r="AT127" s="210" t="s">
        <v>136</v>
      </c>
      <c r="AU127" s="210" t="s">
        <v>144</v>
      </c>
      <c r="AV127" s="14" t="s">
        <v>134</v>
      </c>
      <c r="AW127" s="14" t="s">
        <v>35</v>
      </c>
      <c r="AX127" s="14" t="s">
        <v>81</v>
      </c>
      <c r="AY127" s="210" t="s">
        <v>127</v>
      </c>
    </row>
    <row r="128" spans="1:65" s="2" customFormat="1" ht="24.2" customHeight="1">
      <c r="A128" s="36"/>
      <c r="B128" s="37"/>
      <c r="C128" s="175" t="s">
        <v>244</v>
      </c>
      <c r="D128" s="175" t="s">
        <v>130</v>
      </c>
      <c r="E128" s="176" t="s">
        <v>285</v>
      </c>
      <c r="F128" s="177" t="s">
        <v>286</v>
      </c>
      <c r="G128" s="178" t="s">
        <v>173</v>
      </c>
      <c r="H128" s="179">
        <v>1</v>
      </c>
      <c r="I128" s="180"/>
      <c r="J128" s="181">
        <f>ROUND(I128*H128,2)</f>
        <v>0</v>
      </c>
      <c r="K128" s="177" t="s">
        <v>174</v>
      </c>
      <c r="L128" s="41"/>
      <c r="M128" s="182" t="s">
        <v>19</v>
      </c>
      <c r="N128" s="183" t="s">
        <v>44</v>
      </c>
      <c r="O128" s="66"/>
      <c r="P128" s="184">
        <f>O128*H128</f>
        <v>0</v>
      </c>
      <c r="Q128" s="184">
        <v>0</v>
      </c>
      <c r="R128" s="184">
        <f>Q128*H128</f>
        <v>0</v>
      </c>
      <c r="S128" s="184">
        <v>0</v>
      </c>
      <c r="T128" s="185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6" t="s">
        <v>134</v>
      </c>
      <c r="AT128" s="186" t="s">
        <v>130</v>
      </c>
      <c r="AU128" s="186" t="s">
        <v>144</v>
      </c>
      <c r="AY128" s="19" t="s">
        <v>127</v>
      </c>
      <c r="BE128" s="187">
        <f>IF(N128="základní",J128,0)</f>
        <v>0</v>
      </c>
      <c r="BF128" s="187">
        <f>IF(N128="snížená",J128,0)</f>
        <v>0</v>
      </c>
      <c r="BG128" s="187">
        <f>IF(N128="zákl. přenesená",J128,0)</f>
        <v>0</v>
      </c>
      <c r="BH128" s="187">
        <f>IF(N128="sníž. přenesená",J128,0)</f>
        <v>0</v>
      </c>
      <c r="BI128" s="187">
        <f>IF(N128="nulová",J128,0)</f>
        <v>0</v>
      </c>
      <c r="BJ128" s="19" t="s">
        <v>81</v>
      </c>
      <c r="BK128" s="187">
        <f>ROUND(I128*H128,2)</f>
        <v>0</v>
      </c>
      <c r="BL128" s="19" t="s">
        <v>134</v>
      </c>
      <c r="BM128" s="186" t="s">
        <v>1022</v>
      </c>
    </row>
    <row r="129" spans="1:65" s="2" customFormat="1" ht="14.45" customHeight="1">
      <c r="A129" s="36"/>
      <c r="B129" s="37"/>
      <c r="C129" s="224" t="s">
        <v>8</v>
      </c>
      <c r="D129" s="224" t="s">
        <v>258</v>
      </c>
      <c r="E129" s="225" t="s">
        <v>290</v>
      </c>
      <c r="F129" s="226" t="s">
        <v>291</v>
      </c>
      <c r="G129" s="227" t="s">
        <v>292</v>
      </c>
      <c r="H129" s="228">
        <v>1.4999999999999999E-2</v>
      </c>
      <c r="I129" s="229"/>
      <c r="J129" s="230">
        <f>ROUND(I129*H129,2)</f>
        <v>0</v>
      </c>
      <c r="K129" s="226" t="s">
        <v>174</v>
      </c>
      <c r="L129" s="231"/>
      <c r="M129" s="232" t="s">
        <v>19</v>
      </c>
      <c r="N129" s="233" t="s">
        <v>44</v>
      </c>
      <c r="O129" s="66"/>
      <c r="P129" s="184">
        <f>O129*H129</f>
        <v>0</v>
      </c>
      <c r="Q129" s="184">
        <v>1E-3</v>
      </c>
      <c r="R129" s="184">
        <f>Q129*H129</f>
        <v>1.5E-5</v>
      </c>
      <c r="S129" s="184">
        <v>0</v>
      </c>
      <c r="T129" s="185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6" t="s">
        <v>211</v>
      </c>
      <c r="AT129" s="186" t="s">
        <v>258</v>
      </c>
      <c r="AU129" s="186" t="s">
        <v>144</v>
      </c>
      <c r="AY129" s="19" t="s">
        <v>127</v>
      </c>
      <c r="BE129" s="187">
        <f>IF(N129="základní",J129,0)</f>
        <v>0</v>
      </c>
      <c r="BF129" s="187">
        <f>IF(N129="snížená",J129,0)</f>
        <v>0</v>
      </c>
      <c r="BG129" s="187">
        <f>IF(N129="zákl. přenesená",J129,0)</f>
        <v>0</v>
      </c>
      <c r="BH129" s="187">
        <f>IF(N129="sníž. přenesená",J129,0)</f>
        <v>0</v>
      </c>
      <c r="BI129" s="187">
        <f>IF(N129="nulová",J129,0)</f>
        <v>0</v>
      </c>
      <c r="BJ129" s="19" t="s">
        <v>81</v>
      </c>
      <c r="BK129" s="187">
        <f>ROUND(I129*H129,2)</f>
        <v>0</v>
      </c>
      <c r="BL129" s="19" t="s">
        <v>134</v>
      </c>
      <c r="BM129" s="186" t="s">
        <v>1023</v>
      </c>
    </row>
    <row r="130" spans="1:65" s="13" customFormat="1">
      <c r="B130" s="188"/>
      <c r="C130" s="189"/>
      <c r="D130" s="190" t="s">
        <v>136</v>
      </c>
      <c r="E130" s="189"/>
      <c r="F130" s="192" t="s">
        <v>1024</v>
      </c>
      <c r="G130" s="189"/>
      <c r="H130" s="193">
        <v>1.4999999999999999E-2</v>
      </c>
      <c r="I130" s="194"/>
      <c r="J130" s="189"/>
      <c r="K130" s="189"/>
      <c r="L130" s="195"/>
      <c r="M130" s="196"/>
      <c r="N130" s="197"/>
      <c r="O130" s="197"/>
      <c r="P130" s="197"/>
      <c r="Q130" s="197"/>
      <c r="R130" s="197"/>
      <c r="S130" s="197"/>
      <c r="T130" s="198"/>
      <c r="AT130" s="199" t="s">
        <v>136</v>
      </c>
      <c r="AU130" s="199" t="s">
        <v>144</v>
      </c>
      <c r="AV130" s="13" t="s">
        <v>83</v>
      </c>
      <c r="AW130" s="13" t="s">
        <v>4</v>
      </c>
      <c r="AX130" s="13" t="s">
        <v>81</v>
      </c>
      <c r="AY130" s="199" t="s">
        <v>127</v>
      </c>
    </row>
    <row r="131" spans="1:65" s="12" customFormat="1" ht="20.85" customHeight="1">
      <c r="B131" s="159"/>
      <c r="C131" s="160"/>
      <c r="D131" s="161" t="s">
        <v>72</v>
      </c>
      <c r="E131" s="173" t="s">
        <v>221</v>
      </c>
      <c r="F131" s="173" t="s">
        <v>1025</v>
      </c>
      <c r="G131" s="160"/>
      <c r="H131" s="160"/>
      <c r="I131" s="163"/>
      <c r="J131" s="174">
        <f>BK131</f>
        <v>0</v>
      </c>
      <c r="K131" s="160"/>
      <c r="L131" s="165"/>
      <c r="M131" s="166"/>
      <c r="N131" s="167"/>
      <c r="O131" s="167"/>
      <c r="P131" s="168">
        <f>P132+SUM(P133:P142)</f>
        <v>0</v>
      </c>
      <c r="Q131" s="167"/>
      <c r="R131" s="168">
        <f>R132+SUM(R133:R142)</f>
        <v>0.27907000000000004</v>
      </c>
      <c r="S131" s="167"/>
      <c r="T131" s="169">
        <f>T132+SUM(T133:T142)</f>
        <v>0</v>
      </c>
      <c r="AR131" s="170" t="s">
        <v>81</v>
      </c>
      <c r="AT131" s="171" t="s">
        <v>72</v>
      </c>
      <c r="AU131" s="171" t="s">
        <v>83</v>
      </c>
      <c r="AY131" s="170" t="s">
        <v>127</v>
      </c>
      <c r="BK131" s="172">
        <f>BK132+SUM(BK133:BK142)</f>
        <v>0</v>
      </c>
    </row>
    <row r="132" spans="1:65" s="2" customFormat="1" ht="14.45" customHeight="1">
      <c r="A132" s="36"/>
      <c r="B132" s="37"/>
      <c r="C132" s="175" t="s">
        <v>252</v>
      </c>
      <c r="D132" s="175" t="s">
        <v>130</v>
      </c>
      <c r="E132" s="176" t="s">
        <v>1026</v>
      </c>
      <c r="F132" s="177" t="s">
        <v>1025</v>
      </c>
      <c r="G132" s="178" t="s">
        <v>173</v>
      </c>
      <c r="H132" s="179">
        <v>244</v>
      </c>
      <c r="I132" s="180"/>
      <c r="J132" s="181">
        <f>ROUND(I132*H132,2)</f>
        <v>0</v>
      </c>
      <c r="K132" s="177" t="s">
        <v>19</v>
      </c>
      <c r="L132" s="41"/>
      <c r="M132" s="182" t="s">
        <v>19</v>
      </c>
      <c r="N132" s="183" t="s">
        <v>44</v>
      </c>
      <c r="O132" s="66"/>
      <c r="P132" s="184">
        <f>O132*H132</f>
        <v>0</v>
      </c>
      <c r="Q132" s="184">
        <v>0</v>
      </c>
      <c r="R132" s="184">
        <f>Q132*H132</f>
        <v>0</v>
      </c>
      <c r="S132" s="184">
        <v>0</v>
      </c>
      <c r="T132" s="185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6" t="s">
        <v>147</v>
      </c>
      <c r="AT132" s="186" t="s">
        <v>130</v>
      </c>
      <c r="AU132" s="186" t="s">
        <v>144</v>
      </c>
      <c r="AY132" s="19" t="s">
        <v>127</v>
      </c>
      <c r="BE132" s="187">
        <f>IF(N132="základní",J132,0)</f>
        <v>0</v>
      </c>
      <c r="BF132" s="187">
        <f>IF(N132="snížená",J132,0)</f>
        <v>0</v>
      </c>
      <c r="BG132" s="187">
        <f>IF(N132="zákl. přenesená",J132,0)</f>
        <v>0</v>
      </c>
      <c r="BH132" s="187">
        <f>IF(N132="sníž. přenesená",J132,0)</f>
        <v>0</v>
      </c>
      <c r="BI132" s="187">
        <f>IF(N132="nulová",J132,0)</f>
        <v>0</v>
      </c>
      <c r="BJ132" s="19" t="s">
        <v>81</v>
      </c>
      <c r="BK132" s="187">
        <f>ROUND(I132*H132,2)</f>
        <v>0</v>
      </c>
      <c r="BL132" s="19" t="s">
        <v>147</v>
      </c>
      <c r="BM132" s="186" t="s">
        <v>1027</v>
      </c>
    </row>
    <row r="133" spans="1:65" s="13" customFormat="1">
      <c r="B133" s="188"/>
      <c r="C133" s="189"/>
      <c r="D133" s="190" t="s">
        <v>136</v>
      </c>
      <c r="E133" s="191" t="s">
        <v>19</v>
      </c>
      <c r="F133" s="192" t="s">
        <v>1028</v>
      </c>
      <c r="G133" s="189"/>
      <c r="H133" s="193">
        <v>244</v>
      </c>
      <c r="I133" s="194"/>
      <c r="J133" s="189"/>
      <c r="K133" s="189"/>
      <c r="L133" s="195"/>
      <c r="M133" s="196"/>
      <c r="N133" s="197"/>
      <c r="O133" s="197"/>
      <c r="P133" s="197"/>
      <c r="Q133" s="197"/>
      <c r="R133" s="197"/>
      <c r="S133" s="197"/>
      <c r="T133" s="198"/>
      <c r="AT133" s="199" t="s">
        <v>136</v>
      </c>
      <c r="AU133" s="199" t="s">
        <v>144</v>
      </c>
      <c r="AV133" s="13" t="s">
        <v>83</v>
      </c>
      <c r="AW133" s="13" t="s">
        <v>35</v>
      </c>
      <c r="AX133" s="13" t="s">
        <v>73</v>
      </c>
      <c r="AY133" s="199" t="s">
        <v>127</v>
      </c>
    </row>
    <row r="134" spans="1:65" s="15" customFormat="1">
      <c r="B134" s="211"/>
      <c r="C134" s="212"/>
      <c r="D134" s="190" t="s">
        <v>136</v>
      </c>
      <c r="E134" s="213" t="s">
        <v>19</v>
      </c>
      <c r="F134" s="214" t="s">
        <v>1029</v>
      </c>
      <c r="G134" s="212"/>
      <c r="H134" s="213" t="s">
        <v>19</v>
      </c>
      <c r="I134" s="215"/>
      <c r="J134" s="212"/>
      <c r="K134" s="212"/>
      <c r="L134" s="216"/>
      <c r="M134" s="217"/>
      <c r="N134" s="218"/>
      <c r="O134" s="218"/>
      <c r="P134" s="218"/>
      <c r="Q134" s="218"/>
      <c r="R134" s="218"/>
      <c r="S134" s="218"/>
      <c r="T134" s="219"/>
      <c r="AT134" s="220" t="s">
        <v>136</v>
      </c>
      <c r="AU134" s="220" t="s">
        <v>144</v>
      </c>
      <c r="AV134" s="15" t="s">
        <v>81</v>
      </c>
      <c r="AW134" s="15" t="s">
        <v>35</v>
      </c>
      <c r="AX134" s="15" t="s">
        <v>73</v>
      </c>
      <c r="AY134" s="220" t="s">
        <v>127</v>
      </c>
    </row>
    <row r="135" spans="1:65" s="14" customFormat="1">
      <c r="B135" s="200"/>
      <c r="C135" s="201"/>
      <c r="D135" s="190" t="s">
        <v>136</v>
      </c>
      <c r="E135" s="202" t="s">
        <v>19</v>
      </c>
      <c r="F135" s="203" t="s">
        <v>138</v>
      </c>
      <c r="G135" s="201"/>
      <c r="H135" s="204">
        <v>244</v>
      </c>
      <c r="I135" s="205"/>
      <c r="J135" s="201"/>
      <c r="K135" s="201"/>
      <c r="L135" s="206"/>
      <c r="M135" s="207"/>
      <c r="N135" s="208"/>
      <c r="O135" s="208"/>
      <c r="P135" s="208"/>
      <c r="Q135" s="208"/>
      <c r="R135" s="208"/>
      <c r="S135" s="208"/>
      <c r="T135" s="209"/>
      <c r="AT135" s="210" t="s">
        <v>136</v>
      </c>
      <c r="AU135" s="210" t="s">
        <v>144</v>
      </c>
      <c r="AV135" s="14" t="s">
        <v>134</v>
      </c>
      <c r="AW135" s="14" t="s">
        <v>35</v>
      </c>
      <c r="AX135" s="14" t="s">
        <v>81</v>
      </c>
      <c r="AY135" s="210" t="s">
        <v>127</v>
      </c>
    </row>
    <row r="136" spans="1:65" s="2" customFormat="1" ht="14.45" customHeight="1">
      <c r="A136" s="36"/>
      <c r="B136" s="37"/>
      <c r="C136" s="175" t="s">
        <v>257</v>
      </c>
      <c r="D136" s="175" t="s">
        <v>130</v>
      </c>
      <c r="E136" s="176" t="s">
        <v>1030</v>
      </c>
      <c r="F136" s="177" t="s">
        <v>1031</v>
      </c>
      <c r="G136" s="178" t="s">
        <v>173</v>
      </c>
      <c r="H136" s="179">
        <v>0.4</v>
      </c>
      <c r="I136" s="180"/>
      <c r="J136" s="181">
        <f>ROUND(I136*H136,2)</f>
        <v>0</v>
      </c>
      <c r="K136" s="177" t="s">
        <v>174</v>
      </c>
      <c r="L136" s="41"/>
      <c r="M136" s="182" t="s">
        <v>19</v>
      </c>
      <c r="N136" s="183" t="s">
        <v>44</v>
      </c>
      <c r="O136" s="66"/>
      <c r="P136" s="184">
        <f>O136*H136</f>
        <v>0</v>
      </c>
      <c r="Q136" s="184">
        <v>0</v>
      </c>
      <c r="R136" s="184">
        <f>Q136*H136</f>
        <v>0</v>
      </c>
      <c r="S136" s="184">
        <v>0</v>
      </c>
      <c r="T136" s="185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86" t="s">
        <v>134</v>
      </c>
      <c r="AT136" s="186" t="s">
        <v>130</v>
      </c>
      <c r="AU136" s="186" t="s">
        <v>144</v>
      </c>
      <c r="AY136" s="19" t="s">
        <v>127</v>
      </c>
      <c r="BE136" s="187">
        <f>IF(N136="základní",J136,0)</f>
        <v>0</v>
      </c>
      <c r="BF136" s="187">
        <f>IF(N136="snížená",J136,0)</f>
        <v>0</v>
      </c>
      <c r="BG136" s="187">
        <f>IF(N136="zákl. přenesená",J136,0)</f>
        <v>0</v>
      </c>
      <c r="BH136" s="187">
        <f>IF(N136="sníž. přenesená",J136,0)</f>
        <v>0</v>
      </c>
      <c r="BI136" s="187">
        <f>IF(N136="nulová",J136,0)</f>
        <v>0</v>
      </c>
      <c r="BJ136" s="19" t="s">
        <v>81</v>
      </c>
      <c r="BK136" s="187">
        <f>ROUND(I136*H136,2)</f>
        <v>0</v>
      </c>
      <c r="BL136" s="19" t="s">
        <v>134</v>
      </c>
      <c r="BM136" s="186" t="s">
        <v>1032</v>
      </c>
    </row>
    <row r="137" spans="1:65" s="13" customFormat="1">
      <c r="B137" s="188"/>
      <c r="C137" s="189"/>
      <c r="D137" s="190" t="s">
        <v>136</v>
      </c>
      <c r="E137" s="191" t="s">
        <v>19</v>
      </c>
      <c r="F137" s="192" t="s">
        <v>1033</v>
      </c>
      <c r="G137" s="189"/>
      <c r="H137" s="193">
        <v>0.4</v>
      </c>
      <c r="I137" s="194"/>
      <c r="J137" s="189"/>
      <c r="K137" s="189"/>
      <c r="L137" s="195"/>
      <c r="M137" s="196"/>
      <c r="N137" s="197"/>
      <c r="O137" s="197"/>
      <c r="P137" s="197"/>
      <c r="Q137" s="197"/>
      <c r="R137" s="197"/>
      <c r="S137" s="197"/>
      <c r="T137" s="198"/>
      <c r="AT137" s="199" t="s">
        <v>136</v>
      </c>
      <c r="AU137" s="199" t="s">
        <v>144</v>
      </c>
      <c r="AV137" s="13" t="s">
        <v>83</v>
      </c>
      <c r="AW137" s="13" t="s">
        <v>35</v>
      </c>
      <c r="AX137" s="13" t="s">
        <v>73</v>
      </c>
      <c r="AY137" s="199" t="s">
        <v>127</v>
      </c>
    </row>
    <row r="138" spans="1:65" s="14" customFormat="1">
      <c r="B138" s="200"/>
      <c r="C138" s="201"/>
      <c r="D138" s="190" t="s">
        <v>136</v>
      </c>
      <c r="E138" s="202" t="s">
        <v>19</v>
      </c>
      <c r="F138" s="203" t="s">
        <v>138</v>
      </c>
      <c r="G138" s="201"/>
      <c r="H138" s="204">
        <v>0.4</v>
      </c>
      <c r="I138" s="205"/>
      <c r="J138" s="201"/>
      <c r="K138" s="201"/>
      <c r="L138" s="206"/>
      <c r="M138" s="207"/>
      <c r="N138" s="208"/>
      <c r="O138" s="208"/>
      <c r="P138" s="208"/>
      <c r="Q138" s="208"/>
      <c r="R138" s="208"/>
      <c r="S138" s="208"/>
      <c r="T138" s="209"/>
      <c r="AT138" s="210" t="s">
        <v>136</v>
      </c>
      <c r="AU138" s="210" t="s">
        <v>144</v>
      </c>
      <c r="AV138" s="14" t="s">
        <v>134</v>
      </c>
      <c r="AW138" s="14" t="s">
        <v>35</v>
      </c>
      <c r="AX138" s="14" t="s">
        <v>81</v>
      </c>
      <c r="AY138" s="210" t="s">
        <v>127</v>
      </c>
    </row>
    <row r="139" spans="1:65" s="2" customFormat="1" ht="14.45" customHeight="1">
      <c r="A139" s="36"/>
      <c r="B139" s="37"/>
      <c r="C139" s="175" t="s">
        <v>264</v>
      </c>
      <c r="D139" s="175" t="s">
        <v>130</v>
      </c>
      <c r="E139" s="176" t="s">
        <v>1018</v>
      </c>
      <c r="F139" s="177" t="s">
        <v>1019</v>
      </c>
      <c r="G139" s="178" t="s">
        <v>235</v>
      </c>
      <c r="H139" s="179">
        <v>0.24</v>
      </c>
      <c r="I139" s="180"/>
      <c r="J139" s="181">
        <f>ROUND(I139*H139,2)</f>
        <v>0</v>
      </c>
      <c r="K139" s="177" t="s">
        <v>174</v>
      </c>
      <c r="L139" s="41"/>
      <c r="M139" s="182" t="s">
        <v>19</v>
      </c>
      <c r="N139" s="183" t="s">
        <v>44</v>
      </c>
      <c r="O139" s="66"/>
      <c r="P139" s="184">
        <f>O139*H139</f>
        <v>0</v>
      </c>
      <c r="Q139" s="184">
        <v>0</v>
      </c>
      <c r="R139" s="184">
        <f>Q139*H139</f>
        <v>0</v>
      </c>
      <c r="S139" s="184">
        <v>0</v>
      </c>
      <c r="T139" s="185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6" t="s">
        <v>134</v>
      </c>
      <c r="AT139" s="186" t="s">
        <v>130</v>
      </c>
      <c r="AU139" s="186" t="s">
        <v>144</v>
      </c>
      <c r="AY139" s="19" t="s">
        <v>127</v>
      </c>
      <c r="BE139" s="187">
        <f>IF(N139="základní",J139,0)</f>
        <v>0</v>
      </c>
      <c r="BF139" s="187">
        <f>IF(N139="snížená",J139,0)</f>
        <v>0</v>
      </c>
      <c r="BG139" s="187">
        <f>IF(N139="zákl. přenesená",J139,0)</f>
        <v>0</v>
      </c>
      <c r="BH139" s="187">
        <f>IF(N139="sníž. přenesená",J139,0)</f>
        <v>0</v>
      </c>
      <c r="BI139" s="187">
        <f>IF(N139="nulová",J139,0)</f>
        <v>0</v>
      </c>
      <c r="BJ139" s="19" t="s">
        <v>81</v>
      </c>
      <c r="BK139" s="187">
        <f>ROUND(I139*H139,2)</f>
        <v>0</v>
      </c>
      <c r="BL139" s="19" t="s">
        <v>134</v>
      </c>
      <c r="BM139" s="186" t="s">
        <v>1034</v>
      </c>
    </row>
    <row r="140" spans="1:65" s="13" customFormat="1">
      <c r="B140" s="188"/>
      <c r="C140" s="189"/>
      <c r="D140" s="190" t="s">
        <v>136</v>
      </c>
      <c r="E140" s="191" t="s">
        <v>19</v>
      </c>
      <c r="F140" s="192" t="s">
        <v>1035</v>
      </c>
      <c r="G140" s="189"/>
      <c r="H140" s="193">
        <v>0.24</v>
      </c>
      <c r="I140" s="194"/>
      <c r="J140" s="189"/>
      <c r="K140" s="189"/>
      <c r="L140" s="195"/>
      <c r="M140" s="196"/>
      <c r="N140" s="197"/>
      <c r="O140" s="197"/>
      <c r="P140" s="197"/>
      <c r="Q140" s="197"/>
      <c r="R140" s="197"/>
      <c r="S140" s="197"/>
      <c r="T140" s="198"/>
      <c r="AT140" s="199" t="s">
        <v>136</v>
      </c>
      <c r="AU140" s="199" t="s">
        <v>144</v>
      </c>
      <c r="AV140" s="13" t="s">
        <v>83</v>
      </c>
      <c r="AW140" s="13" t="s">
        <v>35</v>
      </c>
      <c r="AX140" s="13" t="s">
        <v>73</v>
      </c>
      <c r="AY140" s="199" t="s">
        <v>127</v>
      </c>
    </row>
    <row r="141" spans="1:65" s="14" customFormat="1">
      <c r="B141" s="200"/>
      <c r="C141" s="201"/>
      <c r="D141" s="190" t="s">
        <v>136</v>
      </c>
      <c r="E141" s="202" t="s">
        <v>19</v>
      </c>
      <c r="F141" s="203" t="s">
        <v>138</v>
      </c>
      <c r="G141" s="201"/>
      <c r="H141" s="204">
        <v>0.24</v>
      </c>
      <c r="I141" s="205"/>
      <c r="J141" s="201"/>
      <c r="K141" s="201"/>
      <c r="L141" s="206"/>
      <c r="M141" s="207"/>
      <c r="N141" s="208"/>
      <c r="O141" s="208"/>
      <c r="P141" s="208"/>
      <c r="Q141" s="208"/>
      <c r="R141" s="208"/>
      <c r="S141" s="208"/>
      <c r="T141" s="209"/>
      <c r="AT141" s="210" t="s">
        <v>136</v>
      </c>
      <c r="AU141" s="210" t="s">
        <v>144</v>
      </c>
      <c r="AV141" s="14" t="s">
        <v>134</v>
      </c>
      <c r="AW141" s="14" t="s">
        <v>35</v>
      </c>
      <c r="AX141" s="14" t="s">
        <v>81</v>
      </c>
      <c r="AY141" s="210" t="s">
        <v>127</v>
      </c>
    </row>
    <row r="142" spans="1:65" s="16" customFormat="1" ht="20.85" customHeight="1">
      <c r="B142" s="239"/>
      <c r="C142" s="240"/>
      <c r="D142" s="241" t="s">
        <v>72</v>
      </c>
      <c r="E142" s="241" t="s">
        <v>1036</v>
      </c>
      <c r="F142" s="241" t="s">
        <v>1037</v>
      </c>
      <c r="G142" s="240"/>
      <c r="H142" s="240"/>
      <c r="I142" s="242"/>
      <c r="J142" s="243">
        <f>BK142</f>
        <v>0</v>
      </c>
      <c r="K142" s="240"/>
      <c r="L142" s="244"/>
      <c r="M142" s="245"/>
      <c r="N142" s="246"/>
      <c r="O142" s="246"/>
      <c r="P142" s="247">
        <f>SUM(P143:P162)</f>
        <v>0</v>
      </c>
      <c r="Q142" s="246"/>
      <c r="R142" s="247">
        <f>SUM(R143:R162)</f>
        <v>0.27907000000000004</v>
      </c>
      <c r="S142" s="246"/>
      <c r="T142" s="248">
        <f>SUM(T143:T162)</f>
        <v>0</v>
      </c>
      <c r="AR142" s="249" t="s">
        <v>81</v>
      </c>
      <c r="AT142" s="250" t="s">
        <v>72</v>
      </c>
      <c r="AU142" s="250" t="s">
        <v>144</v>
      </c>
      <c r="AY142" s="249" t="s">
        <v>127</v>
      </c>
      <c r="BK142" s="251">
        <f>SUM(BK143:BK162)</f>
        <v>0</v>
      </c>
    </row>
    <row r="143" spans="1:65" s="2" customFormat="1" ht="14.45" customHeight="1">
      <c r="A143" s="36"/>
      <c r="B143" s="37"/>
      <c r="C143" s="175" t="s">
        <v>271</v>
      </c>
      <c r="D143" s="175" t="s">
        <v>130</v>
      </c>
      <c r="E143" s="176" t="s">
        <v>1038</v>
      </c>
      <c r="F143" s="177" t="s">
        <v>1037</v>
      </c>
      <c r="G143" s="178" t="s">
        <v>173</v>
      </c>
      <c r="H143" s="179">
        <v>244</v>
      </c>
      <c r="I143" s="180"/>
      <c r="J143" s="181">
        <f>ROUND(I143*H143,2)</f>
        <v>0</v>
      </c>
      <c r="K143" s="177" t="s">
        <v>19</v>
      </c>
      <c r="L143" s="41"/>
      <c r="M143" s="182" t="s">
        <v>19</v>
      </c>
      <c r="N143" s="183" t="s">
        <v>44</v>
      </c>
      <c r="O143" s="66"/>
      <c r="P143" s="184">
        <f>O143*H143</f>
        <v>0</v>
      </c>
      <c r="Q143" s="184">
        <v>0</v>
      </c>
      <c r="R143" s="184">
        <f>Q143*H143</f>
        <v>0</v>
      </c>
      <c r="S143" s="184">
        <v>0</v>
      </c>
      <c r="T143" s="185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6" t="s">
        <v>134</v>
      </c>
      <c r="AT143" s="186" t="s">
        <v>130</v>
      </c>
      <c r="AU143" s="186" t="s">
        <v>134</v>
      </c>
      <c r="AY143" s="19" t="s">
        <v>127</v>
      </c>
      <c r="BE143" s="187">
        <f>IF(N143="základní",J143,0)</f>
        <v>0</v>
      </c>
      <c r="BF143" s="187">
        <f>IF(N143="snížená",J143,0)</f>
        <v>0</v>
      </c>
      <c r="BG143" s="187">
        <f>IF(N143="zákl. přenesená",J143,0)</f>
        <v>0</v>
      </c>
      <c r="BH143" s="187">
        <f>IF(N143="sníž. přenesená",J143,0)</f>
        <v>0</v>
      </c>
      <c r="BI143" s="187">
        <f>IF(N143="nulová",J143,0)</f>
        <v>0</v>
      </c>
      <c r="BJ143" s="19" t="s">
        <v>81</v>
      </c>
      <c r="BK143" s="187">
        <f>ROUND(I143*H143,2)</f>
        <v>0</v>
      </c>
      <c r="BL143" s="19" t="s">
        <v>134</v>
      </c>
      <c r="BM143" s="186" t="s">
        <v>1039</v>
      </c>
    </row>
    <row r="144" spans="1:65" s="13" customFormat="1" ht="22.5">
      <c r="B144" s="188"/>
      <c r="C144" s="189"/>
      <c r="D144" s="190" t="s">
        <v>136</v>
      </c>
      <c r="E144" s="191" t="s">
        <v>19</v>
      </c>
      <c r="F144" s="192" t="s">
        <v>1040</v>
      </c>
      <c r="G144" s="189"/>
      <c r="H144" s="193">
        <v>244</v>
      </c>
      <c r="I144" s="194"/>
      <c r="J144" s="189"/>
      <c r="K144" s="189"/>
      <c r="L144" s="195"/>
      <c r="M144" s="196"/>
      <c r="N144" s="197"/>
      <c r="O144" s="197"/>
      <c r="P144" s="197"/>
      <c r="Q144" s="197"/>
      <c r="R144" s="197"/>
      <c r="S144" s="197"/>
      <c r="T144" s="198"/>
      <c r="AT144" s="199" t="s">
        <v>136</v>
      </c>
      <c r="AU144" s="199" t="s">
        <v>134</v>
      </c>
      <c r="AV144" s="13" t="s">
        <v>83</v>
      </c>
      <c r="AW144" s="13" t="s">
        <v>35</v>
      </c>
      <c r="AX144" s="13" t="s">
        <v>73</v>
      </c>
      <c r="AY144" s="199" t="s">
        <v>127</v>
      </c>
    </row>
    <row r="145" spans="1:65" s="15" customFormat="1" ht="22.5">
      <c r="B145" s="211"/>
      <c r="C145" s="212"/>
      <c r="D145" s="190" t="s">
        <v>136</v>
      </c>
      <c r="E145" s="213" t="s">
        <v>19</v>
      </c>
      <c r="F145" s="214" t="s">
        <v>1041</v>
      </c>
      <c r="G145" s="212"/>
      <c r="H145" s="213" t="s">
        <v>19</v>
      </c>
      <c r="I145" s="215"/>
      <c r="J145" s="212"/>
      <c r="K145" s="212"/>
      <c r="L145" s="216"/>
      <c r="M145" s="217"/>
      <c r="N145" s="218"/>
      <c r="O145" s="218"/>
      <c r="P145" s="218"/>
      <c r="Q145" s="218"/>
      <c r="R145" s="218"/>
      <c r="S145" s="218"/>
      <c r="T145" s="219"/>
      <c r="AT145" s="220" t="s">
        <v>136</v>
      </c>
      <c r="AU145" s="220" t="s">
        <v>134</v>
      </c>
      <c r="AV145" s="15" t="s">
        <v>81</v>
      </c>
      <c r="AW145" s="15" t="s">
        <v>35</v>
      </c>
      <c r="AX145" s="15" t="s">
        <v>73</v>
      </c>
      <c r="AY145" s="220" t="s">
        <v>127</v>
      </c>
    </row>
    <row r="146" spans="1:65" s="15" customFormat="1">
      <c r="B146" s="211"/>
      <c r="C146" s="212"/>
      <c r="D146" s="190" t="s">
        <v>136</v>
      </c>
      <c r="E146" s="213" t="s">
        <v>19</v>
      </c>
      <c r="F146" s="214" t="s">
        <v>1042</v>
      </c>
      <c r="G146" s="212"/>
      <c r="H146" s="213" t="s">
        <v>19</v>
      </c>
      <c r="I146" s="215"/>
      <c r="J146" s="212"/>
      <c r="K146" s="212"/>
      <c r="L146" s="216"/>
      <c r="M146" s="217"/>
      <c r="N146" s="218"/>
      <c r="O146" s="218"/>
      <c r="P146" s="218"/>
      <c r="Q146" s="218"/>
      <c r="R146" s="218"/>
      <c r="S146" s="218"/>
      <c r="T146" s="219"/>
      <c r="AT146" s="220" t="s">
        <v>136</v>
      </c>
      <c r="AU146" s="220" t="s">
        <v>134</v>
      </c>
      <c r="AV146" s="15" t="s">
        <v>81</v>
      </c>
      <c r="AW146" s="15" t="s">
        <v>35</v>
      </c>
      <c r="AX146" s="15" t="s">
        <v>73</v>
      </c>
      <c r="AY146" s="220" t="s">
        <v>127</v>
      </c>
    </row>
    <row r="147" spans="1:65" s="14" customFormat="1">
      <c r="B147" s="200"/>
      <c r="C147" s="201"/>
      <c r="D147" s="190" t="s">
        <v>136</v>
      </c>
      <c r="E147" s="202" t="s">
        <v>19</v>
      </c>
      <c r="F147" s="203" t="s">
        <v>138</v>
      </c>
      <c r="G147" s="201"/>
      <c r="H147" s="204">
        <v>244</v>
      </c>
      <c r="I147" s="205"/>
      <c r="J147" s="201"/>
      <c r="K147" s="201"/>
      <c r="L147" s="206"/>
      <c r="M147" s="207"/>
      <c r="N147" s="208"/>
      <c r="O147" s="208"/>
      <c r="P147" s="208"/>
      <c r="Q147" s="208"/>
      <c r="R147" s="208"/>
      <c r="S147" s="208"/>
      <c r="T147" s="209"/>
      <c r="AT147" s="210" t="s">
        <v>136</v>
      </c>
      <c r="AU147" s="210" t="s">
        <v>134</v>
      </c>
      <c r="AV147" s="14" t="s">
        <v>134</v>
      </c>
      <c r="AW147" s="14" t="s">
        <v>35</v>
      </c>
      <c r="AX147" s="14" t="s">
        <v>81</v>
      </c>
      <c r="AY147" s="210" t="s">
        <v>127</v>
      </c>
    </row>
    <row r="148" spans="1:65" s="2" customFormat="1" ht="14.45" customHeight="1">
      <c r="A148" s="36"/>
      <c r="B148" s="37"/>
      <c r="C148" s="175" t="s">
        <v>275</v>
      </c>
      <c r="D148" s="175" t="s">
        <v>130</v>
      </c>
      <c r="E148" s="176" t="s">
        <v>1002</v>
      </c>
      <c r="F148" s="177" t="s">
        <v>1003</v>
      </c>
      <c r="G148" s="178" t="s">
        <v>235</v>
      </c>
      <c r="H148" s="179">
        <v>0.15</v>
      </c>
      <c r="I148" s="180"/>
      <c r="J148" s="181">
        <f>ROUND(I148*H148,2)</f>
        <v>0</v>
      </c>
      <c r="K148" s="177" t="s">
        <v>174</v>
      </c>
      <c r="L148" s="41"/>
      <c r="M148" s="182" t="s">
        <v>19</v>
      </c>
      <c r="N148" s="183" t="s">
        <v>44</v>
      </c>
      <c r="O148" s="66"/>
      <c r="P148" s="184">
        <f>O148*H148</f>
        <v>0</v>
      </c>
      <c r="Q148" s="184">
        <v>0</v>
      </c>
      <c r="R148" s="184">
        <f>Q148*H148</f>
        <v>0</v>
      </c>
      <c r="S148" s="184">
        <v>0</v>
      </c>
      <c r="T148" s="185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86" t="s">
        <v>134</v>
      </c>
      <c r="AT148" s="186" t="s">
        <v>130</v>
      </c>
      <c r="AU148" s="186" t="s">
        <v>134</v>
      </c>
      <c r="AY148" s="19" t="s">
        <v>127</v>
      </c>
      <c r="BE148" s="187">
        <f>IF(N148="základní",J148,0)</f>
        <v>0</v>
      </c>
      <c r="BF148" s="187">
        <f>IF(N148="snížená",J148,0)</f>
        <v>0</v>
      </c>
      <c r="BG148" s="187">
        <f>IF(N148="zákl. přenesená",J148,0)</f>
        <v>0</v>
      </c>
      <c r="BH148" s="187">
        <f>IF(N148="sníž. přenesená",J148,0)</f>
        <v>0</v>
      </c>
      <c r="BI148" s="187">
        <f>IF(N148="nulová",J148,0)</f>
        <v>0</v>
      </c>
      <c r="BJ148" s="19" t="s">
        <v>81</v>
      </c>
      <c r="BK148" s="187">
        <f>ROUND(I148*H148,2)</f>
        <v>0</v>
      </c>
      <c r="BL148" s="19" t="s">
        <v>134</v>
      </c>
      <c r="BM148" s="186" t="s">
        <v>1043</v>
      </c>
    </row>
    <row r="149" spans="1:65" s="2" customFormat="1" ht="24.2" customHeight="1">
      <c r="A149" s="36"/>
      <c r="B149" s="37"/>
      <c r="C149" s="175" t="s">
        <v>7</v>
      </c>
      <c r="D149" s="175" t="s">
        <v>130</v>
      </c>
      <c r="E149" s="176" t="s">
        <v>1044</v>
      </c>
      <c r="F149" s="177" t="s">
        <v>1045</v>
      </c>
      <c r="G149" s="178" t="s">
        <v>439</v>
      </c>
      <c r="H149" s="179">
        <v>7</v>
      </c>
      <c r="I149" s="180"/>
      <c r="J149" s="181">
        <f>ROUND(I149*H149,2)</f>
        <v>0</v>
      </c>
      <c r="K149" s="177" t="s">
        <v>174</v>
      </c>
      <c r="L149" s="41"/>
      <c r="M149" s="182" t="s">
        <v>19</v>
      </c>
      <c r="N149" s="183" t="s">
        <v>44</v>
      </c>
      <c r="O149" s="66"/>
      <c r="P149" s="184">
        <f>O149*H149</f>
        <v>0</v>
      </c>
      <c r="Q149" s="184">
        <v>0</v>
      </c>
      <c r="R149" s="184">
        <f>Q149*H149</f>
        <v>0</v>
      </c>
      <c r="S149" s="184">
        <v>0</v>
      </c>
      <c r="T149" s="185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86" t="s">
        <v>134</v>
      </c>
      <c r="AT149" s="186" t="s">
        <v>130</v>
      </c>
      <c r="AU149" s="186" t="s">
        <v>134</v>
      </c>
      <c r="AY149" s="19" t="s">
        <v>127</v>
      </c>
      <c r="BE149" s="187">
        <f>IF(N149="základní",J149,0)</f>
        <v>0</v>
      </c>
      <c r="BF149" s="187">
        <f>IF(N149="snížená",J149,0)</f>
        <v>0</v>
      </c>
      <c r="BG149" s="187">
        <f>IF(N149="zákl. přenesená",J149,0)</f>
        <v>0</v>
      </c>
      <c r="BH149" s="187">
        <f>IF(N149="sníž. přenesená",J149,0)</f>
        <v>0</v>
      </c>
      <c r="BI149" s="187">
        <f>IF(N149="nulová",J149,0)</f>
        <v>0</v>
      </c>
      <c r="BJ149" s="19" t="s">
        <v>81</v>
      </c>
      <c r="BK149" s="187">
        <f>ROUND(I149*H149,2)</f>
        <v>0</v>
      </c>
      <c r="BL149" s="19" t="s">
        <v>134</v>
      </c>
      <c r="BM149" s="186" t="s">
        <v>1046</v>
      </c>
    </row>
    <row r="150" spans="1:65" s="2" customFormat="1" ht="14.45" customHeight="1">
      <c r="A150" s="36"/>
      <c r="B150" s="37"/>
      <c r="C150" s="224" t="s">
        <v>284</v>
      </c>
      <c r="D150" s="224" t="s">
        <v>258</v>
      </c>
      <c r="E150" s="225" t="s">
        <v>1047</v>
      </c>
      <c r="F150" s="226" t="s">
        <v>1048</v>
      </c>
      <c r="G150" s="227" t="s">
        <v>439</v>
      </c>
      <c r="H150" s="228">
        <v>7</v>
      </c>
      <c r="I150" s="229"/>
      <c r="J150" s="230">
        <f>ROUND(I150*H150,2)</f>
        <v>0</v>
      </c>
      <c r="K150" s="226" t="s">
        <v>19</v>
      </c>
      <c r="L150" s="231"/>
      <c r="M150" s="232" t="s">
        <v>19</v>
      </c>
      <c r="N150" s="233" t="s">
        <v>44</v>
      </c>
      <c r="O150" s="66"/>
      <c r="P150" s="184">
        <f>O150*H150</f>
        <v>0</v>
      </c>
      <c r="Q150" s="184">
        <v>1E-3</v>
      </c>
      <c r="R150" s="184">
        <f>Q150*H150</f>
        <v>7.0000000000000001E-3</v>
      </c>
      <c r="S150" s="184">
        <v>0</v>
      </c>
      <c r="T150" s="185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86" t="s">
        <v>211</v>
      </c>
      <c r="AT150" s="186" t="s">
        <v>258</v>
      </c>
      <c r="AU150" s="186" t="s">
        <v>134</v>
      </c>
      <c r="AY150" s="19" t="s">
        <v>127</v>
      </c>
      <c r="BE150" s="187">
        <f>IF(N150="základní",J150,0)</f>
        <v>0</v>
      </c>
      <c r="BF150" s="187">
        <f>IF(N150="snížená",J150,0)</f>
        <v>0</v>
      </c>
      <c r="BG150" s="187">
        <f>IF(N150="zákl. přenesená",J150,0)</f>
        <v>0</v>
      </c>
      <c r="BH150" s="187">
        <f>IF(N150="sníž. přenesená",J150,0)</f>
        <v>0</v>
      </c>
      <c r="BI150" s="187">
        <f>IF(N150="nulová",J150,0)</f>
        <v>0</v>
      </c>
      <c r="BJ150" s="19" t="s">
        <v>81</v>
      </c>
      <c r="BK150" s="187">
        <f>ROUND(I150*H150,2)</f>
        <v>0</v>
      </c>
      <c r="BL150" s="19" t="s">
        <v>134</v>
      </c>
      <c r="BM150" s="186" t="s">
        <v>1049</v>
      </c>
    </row>
    <row r="151" spans="1:65" s="13" customFormat="1">
      <c r="B151" s="188"/>
      <c r="C151" s="189"/>
      <c r="D151" s="190" t="s">
        <v>136</v>
      </c>
      <c r="E151" s="191" t="s">
        <v>19</v>
      </c>
      <c r="F151" s="192" t="s">
        <v>1050</v>
      </c>
      <c r="G151" s="189"/>
      <c r="H151" s="193">
        <v>7</v>
      </c>
      <c r="I151" s="194"/>
      <c r="J151" s="189"/>
      <c r="K151" s="189"/>
      <c r="L151" s="195"/>
      <c r="M151" s="196"/>
      <c r="N151" s="197"/>
      <c r="O151" s="197"/>
      <c r="P151" s="197"/>
      <c r="Q151" s="197"/>
      <c r="R151" s="197"/>
      <c r="S151" s="197"/>
      <c r="T151" s="198"/>
      <c r="AT151" s="199" t="s">
        <v>136</v>
      </c>
      <c r="AU151" s="199" t="s">
        <v>134</v>
      </c>
      <c r="AV151" s="13" t="s">
        <v>83</v>
      </c>
      <c r="AW151" s="13" t="s">
        <v>35</v>
      </c>
      <c r="AX151" s="13" t="s">
        <v>73</v>
      </c>
      <c r="AY151" s="199" t="s">
        <v>127</v>
      </c>
    </row>
    <row r="152" spans="1:65" s="14" customFormat="1">
      <c r="B152" s="200"/>
      <c r="C152" s="201"/>
      <c r="D152" s="190" t="s">
        <v>136</v>
      </c>
      <c r="E152" s="202" t="s">
        <v>19</v>
      </c>
      <c r="F152" s="203" t="s">
        <v>138</v>
      </c>
      <c r="G152" s="201"/>
      <c r="H152" s="204">
        <v>7</v>
      </c>
      <c r="I152" s="205"/>
      <c r="J152" s="201"/>
      <c r="K152" s="201"/>
      <c r="L152" s="206"/>
      <c r="M152" s="207"/>
      <c r="N152" s="208"/>
      <c r="O152" s="208"/>
      <c r="P152" s="208"/>
      <c r="Q152" s="208"/>
      <c r="R152" s="208"/>
      <c r="S152" s="208"/>
      <c r="T152" s="209"/>
      <c r="AT152" s="210" t="s">
        <v>136</v>
      </c>
      <c r="AU152" s="210" t="s">
        <v>134</v>
      </c>
      <c r="AV152" s="14" t="s">
        <v>134</v>
      </c>
      <c r="AW152" s="14" t="s">
        <v>35</v>
      </c>
      <c r="AX152" s="14" t="s">
        <v>81</v>
      </c>
      <c r="AY152" s="210" t="s">
        <v>127</v>
      </c>
    </row>
    <row r="153" spans="1:65" s="2" customFormat="1" ht="14.45" customHeight="1">
      <c r="A153" s="36"/>
      <c r="B153" s="37"/>
      <c r="C153" s="224" t="s">
        <v>289</v>
      </c>
      <c r="D153" s="224" t="s">
        <v>258</v>
      </c>
      <c r="E153" s="225" t="s">
        <v>1005</v>
      </c>
      <c r="F153" s="226" t="s">
        <v>1006</v>
      </c>
      <c r="G153" s="227" t="s">
        <v>261</v>
      </c>
      <c r="H153" s="228">
        <v>0.27</v>
      </c>
      <c r="I153" s="229"/>
      <c r="J153" s="230">
        <f>ROUND(I153*H153,2)</f>
        <v>0</v>
      </c>
      <c r="K153" s="226" t="s">
        <v>174</v>
      </c>
      <c r="L153" s="231"/>
      <c r="M153" s="232" t="s">
        <v>19</v>
      </c>
      <c r="N153" s="233" t="s">
        <v>44</v>
      </c>
      <c r="O153" s="66"/>
      <c r="P153" s="184">
        <f>O153*H153</f>
        <v>0</v>
      </c>
      <c r="Q153" s="184">
        <v>1</v>
      </c>
      <c r="R153" s="184">
        <f>Q153*H153</f>
        <v>0.27</v>
      </c>
      <c r="S153" s="184">
        <v>0</v>
      </c>
      <c r="T153" s="185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86" t="s">
        <v>211</v>
      </c>
      <c r="AT153" s="186" t="s">
        <v>258</v>
      </c>
      <c r="AU153" s="186" t="s">
        <v>134</v>
      </c>
      <c r="AY153" s="19" t="s">
        <v>127</v>
      </c>
      <c r="BE153" s="187">
        <f>IF(N153="základní",J153,0)</f>
        <v>0</v>
      </c>
      <c r="BF153" s="187">
        <f>IF(N153="snížená",J153,0)</f>
        <v>0</v>
      </c>
      <c r="BG153" s="187">
        <f>IF(N153="zákl. přenesená",J153,0)</f>
        <v>0</v>
      </c>
      <c r="BH153" s="187">
        <f>IF(N153="sníž. přenesená",J153,0)</f>
        <v>0</v>
      </c>
      <c r="BI153" s="187">
        <f>IF(N153="nulová",J153,0)</f>
        <v>0</v>
      </c>
      <c r="BJ153" s="19" t="s">
        <v>81</v>
      </c>
      <c r="BK153" s="187">
        <f>ROUND(I153*H153,2)</f>
        <v>0</v>
      </c>
      <c r="BL153" s="19" t="s">
        <v>134</v>
      </c>
      <c r="BM153" s="186" t="s">
        <v>1051</v>
      </c>
    </row>
    <row r="154" spans="1:65" s="13" customFormat="1">
      <c r="B154" s="188"/>
      <c r="C154" s="189"/>
      <c r="D154" s="190" t="s">
        <v>136</v>
      </c>
      <c r="E154" s="191" t="s">
        <v>19</v>
      </c>
      <c r="F154" s="192" t="s">
        <v>1008</v>
      </c>
      <c r="G154" s="189"/>
      <c r="H154" s="193">
        <v>0.27</v>
      </c>
      <c r="I154" s="194"/>
      <c r="J154" s="189"/>
      <c r="K154" s="189"/>
      <c r="L154" s="195"/>
      <c r="M154" s="196"/>
      <c r="N154" s="197"/>
      <c r="O154" s="197"/>
      <c r="P154" s="197"/>
      <c r="Q154" s="197"/>
      <c r="R154" s="197"/>
      <c r="S154" s="197"/>
      <c r="T154" s="198"/>
      <c r="AT154" s="199" t="s">
        <v>136</v>
      </c>
      <c r="AU154" s="199" t="s">
        <v>134</v>
      </c>
      <c r="AV154" s="13" t="s">
        <v>83</v>
      </c>
      <c r="AW154" s="13" t="s">
        <v>35</v>
      </c>
      <c r="AX154" s="13" t="s">
        <v>73</v>
      </c>
      <c r="AY154" s="199" t="s">
        <v>127</v>
      </c>
    </row>
    <row r="155" spans="1:65" s="14" customFormat="1">
      <c r="B155" s="200"/>
      <c r="C155" s="201"/>
      <c r="D155" s="190" t="s">
        <v>136</v>
      </c>
      <c r="E155" s="202" t="s">
        <v>19</v>
      </c>
      <c r="F155" s="203" t="s">
        <v>138</v>
      </c>
      <c r="G155" s="201"/>
      <c r="H155" s="204">
        <v>0.27</v>
      </c>
      <c r="I155" s="205"/>
      <c r="J155" s="201"/>
      <c r="K155" s="201"/>
      <c r="L155" s="206"/>
      <c r="M155" s="207"/>
      <c r="N155" s="208"/>
      <c r="O155" s="208"/>
      <c r="P155" s="208"/>
      <c r="Q155" s="208"/>
      <c r="R155" s="208"/>
      <c r="S155" s="208"/>
      <c r="T155" s="209"/>
      <c r="AT155" s="210" t="s">
        <v>136</v>
      </c>
      <c r="AU155" s="210" t="s">
        <v>134</v>
      </c>
      <c r="AV155" s="14" t="s">
        <v>134</v>
      </c>
      <c r="AW155" s="14" t="s">
        <v>35</v>
      </c>
      <c r="AX155" s="14" t="s">
        <v>81</v>
      </c>
      <c r="AY155" s="210" t="s">
        <v>127</v>
      </c>
    </row>
    <row r="156" spans="1:65" s="2" customFormat="1" ht="24.2" customHeight="1">
      <c r="A156" s="36"/>
      <c r="B156" s="37"/>
      <c r="C156" s="175" t="s">
        <v>295</v>
      </c>
      <c r="D156" s="175" t="s">
        <v>130</v>
      </c>
      <c r="E156" s="176" t="s">
        <v>1009</v>
      </c>
      <c r="F156" s="177" t="s">
        <v>1010</v>
      </c>
      <c r="G156" s="178" t="s">
        <v>235</v>
      </c>
      <c r="H156" s="179">
        <v>1</v>
      </c>
      <c r="I156" s="180"/>
      <c r="J156" s="181">
        <f>ROUND(I156*H156,2)</f>
        <v>0</v>
      </c>
      <c r="K156" s="177" t="s">
        <v>174</v>
      </c>
      <c r="L156" s="41"/>
      <c r="M156" s="182" t="s">
        <v>19</v>
      </c>
      <c r="N156" s="183" t="s">
        <v>44</v>
      </c>
      <c r="O156" s="66"/>
      <c r="P156" s="184">
        <f>O156*H156</f>
        <v>0</v>
      </c>
      <c r="Q156" s="184">
        <v>0</v>
      </c>
      <c r="R156" s="184">
        <f>Q156*H156</f>
        <v>0</v>
      </c>
      <c r="S156" s="184">
        <v>0</v>
      </c>
      <c r="T156" s="185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86" t="s">
        <v>134</v>
      </c>
      <c r="AT156" s="186" t="s">
        <v>130</v>
      </c>
      <c r="AU156" s="186" t="s">
        <v>134</v>
      </c>
      <c r="AY156" s="19" t="s">
        <v>127</v>
      </c>
      <c r="BE156" s="187">
        <f>IF(N156="základní",J156,0)</f>
        <v>0</v>
      </c>
      <c r="BF156" s="187">
        <f>IF(N156="snížená",J156,0)</f>
        <v>0</v>
      </c>
      <c r="BG156" s="187">
        <f>IF(N156="zákl. přenesená",J156,0)</f>
        <v>0</v>
      </c>
      <c r="BH156" s="187">
        <f>IF(N156="sníž. přenesená",J156,0)</f>
        <v>0</v>
      </c>
      <c r="BI156" s="187">
        <f>IF(N156="nulová",J156,0)</f>
        <v>0</v>
      </c>
      <c r="BJ156" s="19" t="s">
        <v>81</v>
      </c>
      <c r="BK156" s="187">
        <f>ROUND(I156*H156,2)</f>
        <v>0</v>
      </c>
      <c r="BL156" s="19" t="s">
        <v>134</v>
      </c>
      <c r="BM156" s="186" t="s">
        <v>1052</v>
      </c>
    </row>
    <row r="157" spans="1:65" s="2" customFormat="1" ht="24.2" customHeight="1">
      <c r="A157" s="36"/>
      <c r="B157" s="37"/>
      <c r="C157" s="175" t="s">
        <v>300</v>
      </c>
      <c r="D157" s="175" t="s">
        <v>130</v>
      </c>
      <c r="E157" s="176" t="s">
        <v>1053</v>
      </c>
      <c r="F157" s="177" t="s">
        <v>1054</v>
      </c>
      <c r="G157" s="178" t="s">
        <v>439</v>
      </c>
      <c r="H157" s="179">
        <v>7</v>
      </c>
      <c r="I157" s="180"/>
      <c r="J157" s="181">
        <f>ROUND(I157*H157,2)</f>
        <v>0</v>
      </c>
      <c r="K157" s="177" t="s">
        <v>174</v>
      </c>
      <c r="L157" s="41"/>
      <c r="M157" s="182" t="s">
        <v>19</v>
      </c>
      <c r="N157" s="183" t="s">
        <v>44</v>
      </c>
      <c r="O157" s="66"/>
      <c r="P157" s="184">
        <f>O157*H157</f>
        <v>0</v>
      </c>
      <c r="Q157" s="184">
        <v>0</v>
      </c>
      <c r="R157" s="184">
        <f>Q157*H157</f>
        <v>0</v>
      </c>
      <c r="S157" s="184">
        <v>0</v>
      </c>
      <c r="T157" s="185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86" t="s">
        <v>134</v>
      </c>
      <c r="AT157" s="186" t="s">
        <v>130</v>
      </c>
      <c r="AU157" s="186" t="s">
        <v>134</v>
      </c>
      <c r="AY157" s="19" t="s">
        <v>127</v>
      </c>
      <c r="BE157" s="187">
        <f>IF(N157="základní",J157,0)</f>
        <v>0</v>
      </c>
      <c r="BF157" s="187">
        <f>IF(N157="snížená",J157,0)</f>
        <v>0</v>
      </c>
      <c r="BG157" s="187">
        <f>IF(N157="zákl. přenesená",J157,0)</f>
        <v>0</v>
      </c>
      <c r="BH157" s="187">
        <f>IF(N157="sníž. přenesená",J157,0)</f>
        <v>0</v>
      </c>
      <c r="BI157" s="187">
        <f>IF(N157="nulová",J157,0)</f>
        <v>0</v>
      </c>
      <c r="BJ157" s="19" t="s">
        <v>81</v>
      </c>
      <c r="BK157" s="187">
        <f>ROUND(I157*H157,2)</f>
        <v>0</v>
      </c>
      <c r="BL157" s="19" t="s">
        <v>134</v>
      </c>
      <c r="BM157" s="186" t="s">
        <v>1055</v>
      </c>
    </row>
    <row r="158" spans="1:65" s="2" customFormat="1" ht="14.45" customHeight="1">
      <c r="A158" s="36"/>
      <c r="B158" s="37"/>
      <c r="C158" s="175" t="s">
        <v>306</v>
      </c>
      <c r="D158" s="175" t="s">
        <v>130</v>
      </c>
      <c r="E158" s="176" t="s">
        <v>1056</v>
      </c>
      <c r="F158" s="177" t="s">
        <v>1057</v>
      </c>
      <c r="G158" s="178" t="s">
        <v>173</v>
      </c>
      <c r="H158" s="179">
        <v>1</v>
      </c>
      <c r="I158" s="180"/>
      <c r="J158" s="181">
        <f>ROUND(I158*H158,2)</f>
        <v>0</v>
      </c>
      <c r="K158" s="177" t="s">
        <v>174</v>
      </c>
      <c r="L158" s="41"/>
      <c r="M158" s="182" t="s">
        <v>19</v>
      </c>
      <c r="N158" s="183" t="s">
        <v>44</v>
      </c>
      <c r="O158" s="66"/>
      <c r="P158" s="184">
        <f>O158*H158</f>
        <v>0</v>
      </c>
      <c r="Q158" s="184">
        <v>0</v>
      </c>
      <c r="R158" s="184">
        <f>Q158*H158</f>
        <v>0</v>
      </c>
      <c r="S158" s="184">
        <v>0</v>
      </c>
      <c r="T158" s="185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86" t="s">
        <v>134</v>
      </c>
      <c r="AT158" s="186" t="s">
        <v>130</v>
      </c>
      <c r="AU158" s="186" t="s">
        <v>134</v>
      </c>
      <c r="AY158" s="19" t="s">
        <v>127</v>
      </c>
      <c r="BE158" s="187">
        <f>IF(N158="základní",J158,0)</f>
        <v>0</v>
      </c>
      <c r="BF158" s="187">
        <f>IF(N158="snížená",J158,0)</f>
        <v>0</v>
      </c>
      <c r="BG158" s="187">
        <f>IF(N158="zákl. přenesená",J158,0)</f>
        <v>0</v>
      </c>
      <c r="BH158" s="187">
        <f>IF(N158="sníž. přenesená",J158,0)</f>
        <v>0</v>
      </c>
      <c r="BI158" s="187">
        <f>IF(N158="nulová",J158,0)</f>
        <v>0</v>
      </c>
      <c r="BJ158" s="19" t="s">
        <v>81</v>
      </c>
      <c r="BK158" s="187">
        <f>ROUND(I158*H158,2)</f>
        <v>0</v>
      </c>
      <c r="BL158" s="19" t="s">
        <v>134</v>
      </c>
      <c r="BM158" s="186" t="s">
        <v>1058</v>
      </c>
    </row>
    <row r="159" spans="1:65" s="2" customFormat="1" ht="14.45" customHeight="1">
      <c r="A159" s="36"/>
      <c r="B159" s="37"/>
      <c r="C159" s="224" t="s">
        <v>311</v>
      </c>
      <c r="D159" s="224" t="s">
        <v>258</v>
      </c>
      <c r="E159" s="225" t="s">
        <v>1059</v>
      </c>
      <c r="F159" s="226" t="s">
        <v>1060</v>
      </c>
      <c r="G159" s="227" t="s">
        <v>235</v>
      </c>
      <c r="H159" s="228">
        <v>0.01</v>
      </c>
      <c r="I159" s="229"/>
      <c r="J159" s="230">
        <f>ROUND(I159*H159,2)</f>
        <v>0</v>
      </c>
      <c r="K159" s="226" t="s">
        <v>174</v>
      </c>
      <c r="L159" s="231"/>
      <c r="M159" s="232" t="s">
        <v>19</v>
      </c>
      <c r="N159" s="233" t="s">
        <v>44</v>
      </c>
      <c r="O159" s="66"/>
      <c r="P159" s="184">
        <f>O159*H159</f>
        <v>0</v>
      </c>
      <c r="Q159" s="184">
        <v>0.2</v>
      </c>
      <c r="R159" s="184">
        <f>Q159*H159</f>
        <v>2E-3</v>
      </c>
      <c r="S159" s="184">
        <v>0</v>
      </c>
      <c r="T159" s="185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6" t="s">
        <v>211</v>
      </c>
      <c r="AT159" s="186" t="s">
        <v>258</v>
      </c>
      <c r="AU159" s="186" t="s">
        <v>134</v>
      </c>
      <c r="AY159" s="19" t="s">
        <v>127</v>
      </c>
      <c r="BE159" s="187">
        <f>IF(N159="základní",J159,0)</f>
        <v>0</v>
      </c>
      <c r="BF159" s="187">
        <f>IF(N159="snížená",J159,0)</f>
        <v>0</v>
      </c>
      <c r="BG159" s="187">
        <f>IF(N159="zákl. přenesená",J159,0)</f>
        <v>0</v>
      </c>
      <c r="BH159" s="187">
        <f>IF(N159="sníž. přenesená",J159,0)</f>
        <v>0</v>
      </c>
      <c r="BI159" s="187">
        <f>IF(N159="nulová",J159,0)</f>
        <v>0</v>
      </c>
      <c r="BJ159" s="19" t="s">
        <v>81</v>
      </c>
      <c r="BK159" s="187">
        <f>ROUND(I159*H159,2)</f>
        <v>0</v>
      </c>
      <c r="BL159" s="19" t="s">
        <v>134</v>
      </c>
      <c r="BM159" s="186" t="s">
        <v>1061</v>
      </c>
    </row>
    <row r="160" spans="1:65" s="13" customFormat="1">
      <c r="B160" s="188"/>
      <c r="C160" s="189"/>
      <c r="D160" s="190" t="s">
        <v>136</v>
      </c>
      <c r="E160" s="189"/>
      <c r="F160" s="192" t="s">
        <v>1062</v>
      </c>
      <c r="G160" s="189"/>
      <c r="H160" s="193">
        <v>0.01</v>
      </c>
      <c r="I160" s="194"/>
      <c r="J160" s="189"/>
      <c r="K160" s="189"/>
      <c r="L160" s="195"/>
      <c r="M160" s="196"/>
      <c r="N160" s="197"/>
      <c r="O160" s="197"/>
      <c r="P160" s="197"/>
      <c r="Q160" s="197"/>
      <c r="R160" s="197"/>
      <c r="S160" s="197"/>
      <c r="T160" s="198"/>
      <c r="AT160" s="199" t="s">
        <v>136</v>
      </c>
      <c r="AU160" s="199" t="s">
        <v>134</v>
      </c>
      <c r="AV160" s="13" t="s">
        <v>83</v>
      </c>
      <c r="AW160" s="13" t="s">
        <v>4</v>
      </c>
      <c r="AX160" s="13" t="s">
        <v>81</v>
      </c>
      <c r="AY160" s="199" t="s">
        <v>127</v>
      </c>
    </row>
    <row r="161" spans="1:65" s="2" customFormat="1" ht="24.2" customHeight="1">
      <c r="A161" s="36"/>
      <c r="B161" s="37"/>
      <c r="C161" s="175" t="s">
        <v>316</v>
      </c>
      <c r="D161" s="175" t="s">
        <v>130</v>
      </c>
      <c r="E161" s="176" t="s">
        <v>1012</v>
      </c>
      <c r="F161" s="177" t="s">
        <v>1013</v>
      </c>
      <c r="G161" s="178" t="s">
        <v>261</v>
      </c>
      <c r="H161" s="179">
        <v>7.0000000000000001E-3</v>
      </c>
      <c r="I161" s="180"/>
      <c r="J161" s="181">
        <f>ROUND(I161*H161,2)</f>
        <v>0</v>
      </c>
      <c r="K161" s="177" t="s">
        <v>174</v>
      </c>
      <c r="L161" s="41"/>
      <c r="M161" s="182" t="s">
        <v>19</v>
      </c>
      <c r="N161" s="183" t="s">
        <v>44</v>
      </c>
      <c r="O161" s="66"/>
      <c r="P161" s="184">
        <f>O161*H161</f>
        <v>0</v>
      </c>
      <c r="Q161" s="184">
        <v>0</v>
      </c>
      <c r="R161" s="184">
        <f>Q161*H161</f>
        <v>0</v>
      </c>
      <c r="S161" s="184">
        <v>0</v>
      </c>
      <c r="T161" s="185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86" t="s">
        <v>134</v>
      </c>
      <c r="AT161" s="186" t="s">
        <v>130</v>
      </c>
      <c r="AU161" s="186" t="s">
        <v>134</v>
      </c>
      <c r="AY161" s="19" t="s">
        <v>127</v>
      </c>
      <c r="BE161" s="187">
        <f>IF(N161="základní",J161,0)</f>
        <v>0</v>
      </c>
      <c r="BF161" s="187">
        <f>IF(N161="snížená",J161,0)</f>
        <v>0</v>
      </c>
      <c r="BG161" s="187">
        <f>IF(N161="zákl. přenesená",J161,0)</f>
        <v>0</v>
      </c>
      <c r="BH161" s="187">
        <f>IF(N161="sníž. přenesená",J161,0)</f>
        <v>0</v>
      </c>
      <c r="BI161" s="187">
        <f>IF(N161="nulová",J161,0)</f>
        <v>0</v>
      </c>
      <c r="BJ161" s="19" t="s">
        <v>81</v>
      </c>
      <c r="BK161" s="187">
        <f>ROUND(I161*H161,2)</f>
        <v>0</v>
      </c>
      <c r="BL161" s="19" t="s">
        <v>134</v>
      </c>
      <c r="BM161" s="186" t="s">
        <v>1063</v>
      </c>
    </row>
    <row r="162" spans="1:65" s="2" customFormat="1" ht="14.45" customHeight="1">
      <c r="A162" s="36"/>
      <c r="B162" s="37"/>
      <c r="C162" s="224" t="s">
        <v>321</v>
      </c>
      <c r="D162" s="224" t="s">
        <v>258</v>
      </c>
      <c r="E162" s="225" t="s">
        <v>1015</v>
      </c>
      <c r="F162" s="226" t="s">
        <v>1016</v>
      </c>
      <c r="G162" s="227" t="s">
        <v>292</v>
      </c>
      <c r="H162" s="228">
        <v>7.0000000000000007E-2</v>
      </c>
      <c r="I162" s="229"/>
      <c r="J162" s="230">
        <f>ROUND(I162*H162,2)</f>
        <v>0</v>
      </c>
      <c r="K162" s="226" t="s">
        <v>174</v>
      </c>
      <c r="L162" s="231"/>
      <c r="M162" s="232" t="s">
        <v>19</v>
      </c>
      <c r="N162" s="233" t="s">
        <v>44</v>
      </c>
      <c r="O162" s="66"/>
      <c r="P162" s="184">
        <f>O162*H162</f>
        <v>0</v>
      </c>
      <c r="Q162" s="184">
        <v>1E-3</v>
      </c>
      <c r="R162" s="184">
        <f>Q162*H162</f>
        <v>7.0000000000000007E-5</v>
      </c>
      <c r="S162" s="184">
        <v>0</v>
      </c>
      <c r="T162" s="185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86" t="s">
        <v>211</v>
      </c>
      <c r="AT162" s="186" t="s">
        <v>258</v>
      </c>
      <c r="AU162" s="186" t="s">
        <v>134</v>
      </c>
      <c r="AY162" s="19" t="s">
        <v>127</v>
      </c>
      <c r="BE162" s="187">
        <f>IF(N162="základní",J162,0)</f>
        <v>0</v>
      </c>
      <c r="BF162" s="187">
        <f>IF(N162="snížená",J162,0)</f>
        <v>0</v>
      </c>
      <c r="BG162" s="187">
        <f>IF(N162="zákl. přenesená",J162,0)</f>
        <v>0</v>
      </c>
      <c r="BH162" s="187">
        <f>IF(N162="sníž. přenesená",J162,0)</f>
        <v>0</v>
      </c>
      <c r="BI162" s="187">
        <f>IF(N162="nulová",J162,0)</f>
        <v>0</v>
      </c>
      <c r="BJ162" s="19" t="s">
        <v>81</v>
      </c>
      <c r="BK162" s="187">
        <f>ROUND(I162*H162,2)</f>
        <v>0</v>
      </c>
      <c r="BL162" s="19" t="s">
        <v>134</v>
      </c>
      <c r="BM162" s="186" t="s">
        <v>1064</v>
      </c>
    </row>
    <row r="163" spans="1:65" s="12" customFormat="1" ht="20.85" customHeight="1">
      <c r="B163" s="159"/>
      <c r="C163" s="160"/>
      <c r="D163" s="161" t="s">
        <v>72</v>
      </c>
      <c r="E163" s="173" t="s">
        <v>1065</v>
      </c>
      <c r="F163" s="173" t="s">
        <v>1025</v>
      </c>
      <c r="G163" s="160"/>
      <c r="H163" s="160"/>
      <c r="I163" s="163"/>
      <c r="J163" s="174">
        <f>BK163</f>
        <v>0</v>
      </c>
      <c r="K163" s="160"/>
      <c r="L163" s="165"/>
      <c r="M163" s="166"/>
      <c r="N163" s="167"/>
      <c r="O163" s="167"/>
      <c r="P163" s="168">
        <f>SUM(P164:P174)</f>
        <v>0</v>
      </c>
      <c r="Q163" s="167"/>
      <c r="R163" s="168">
        <f>SUM(R164:R174)</f>
        <v>0</v>
      </c>
      <c r="S163" s="167"/>
      <c r="T163" s="169">
        <f>SUM(T164:T174)</f>
        <v>0</v>
      </c>
      <c r="AR163" s="170" t="s">
        <v>81</v>
      </c>
      <c r="AT163" s="171" t="s">
        <v>72</v>
      </c>
      <c r="AU163" s="171" t="s">
        <v>83</v>
      </c>
      <c r="AY163" s="170" t="s">
        <v>127</v>
      </c>
      <c r="BK163" s="172">
        <f>SUM(BK164:BK174)</f>
        <v>0</v>
      </c>
    </row>
    <row r="164" spans="1:65" s="2" customFormat="1" ht="14.45" customHeight="1">
      <c r="A164" s="36"/>
      <c r="B164" s="37"/>
      <c r="C164" s="175" t="s">
        <v>330</v>
      </c>
      <c r="D164" s="175" t="s">
        <v>130</v>
      </c>
      <c r="E164" s="176" t="s">
        <v>1026</v>
      </c>
      <c r="F164" s="177" t="s">
        <v>1025</v>
      </c>
      <c r="G164" s="178" t="s">
        <v>173</v>
      </c>
      <c r="H164" s="179">
        <v>12</v>
      </c>
      <c r="I164" s="180"/>
      <c r="J164" s="181">
        <f>ROUND(I164*H164,2)</f>
        <v>0</v>
      </c>
      <c r="K164" s="177" t="s">
        <v>19</v>
      </c>
      <c r="L164" s="41"/>
      <c r="M164" s="182" t="s">
        <v>19</v>
      </c>
      <c r="N164" s="183" t="s">
        <v>44</v>
      </c>
      <c r="O164" s="66"/>
      <c r="P164" s="184">
        <f>O164*H164</f>
        <v>0</v>
      </c>
      <c r="Q164" s="184">
        <v>0</v>
      </c>
      <c r="R164" s="184">
        <f>Q164*H164</f>
        <v>0</v>
      </c>
      <c r="S164" s="184">
        <v>0</v>
      </c>
      <c r="T164" s="185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86" t="s">
        <v>147</v>
      </c>
      <c r="AT164" s="186" t="s">
        <v>130</v>
      </c>
      <c r="AU164" s="186" t="s">
        <v>144</v>
      </c>
      <c r="AY164" s="19" t="s">
        <v>127</v>
      </c>
      <c r="BE164" s="187">
        <f>IF(N164="základní",J164,0)</f>
        <v>0</v>
      </c>
      <c r="BF164" s="187">
        <f>IF(N164="snížená",J164,0)</f>
        <v>0</v>
      </c>
      <c r="BG164" s="187">
        <f>IF(N164="zákl. přenesená",J164,0)</f>
        <v>0</v>
      </c>
      <c r="BH164" s="187">
        <f>IF(N164="sníž. přenesená",J164,0)</f>
        <v>0</v>
      </c>
      <c r="BI164" s="187">
        <f>IF(N164="nulová",J164,0)</f>
        <v>0</v>
      </c>
      <c r="BJ164" s="19" t="s">
        <v>81</v>
      </c>
      <c r="BK164" s="187">
        <f>ROUND(I164*H164,2)</f>
        <v>0</v>
      </c>
      <c r="BL164" s="19" t="s">
        <v>147</v>
      </c>
      <c r="BM164" s="186" t="s">
        <v>1066</v>
      </c>
    </row>
    <row r="165" spans="1:65" s="13" customFormat="1">
      <c r="B165" s="188"/>
      <c r="C165" s="189"/>
      <c r="D165" s="190" t="s">
        <v>136</v>
      </c>
      <c r="E165" s="191" t="s">
        <v>19</v>
      </c>
      <c r="F165" s="192" t="s">
        <v>1067</v>
      </c>
      <c r="G165" s="189"/>
      <c r="H165" s="193">
        <v>12</v>
      </c>
      <c r="I165" s="194"/>
      <c r="J165" s="189"/>
      <c r="K165" s="189"/>
      <c r="L165" s="195"/>
      <c r="M165" s="196"/>
      <c r="N165" s="197"/>
      <c r="O165" s="197"/>
      <c r="P165" s="197"/>
      <c r="Q165" s="197"/>
      <c r="R165" s="197"/>
      <c r="S165" s="197"/>
      <c r="T165" s="198"/>
      <c r="AT165" s="199" t="s">
        <v>136</v>
      </c>
      <c r="AU165" s="199" t="s">
        <v>144</v>
      </c>
      <c r="AV165" s="13" t="s">
        <v>83</v>
      </c>
      <c r="AW165" s="13" t="s">
        <v>35</v>
      </c>
      <c r="AX165" s="13" t="s">
        <v>73</v>
      </c>
      <c r="AY165" s="199" t="s">
        <v>127</v>
      </c>
    </row>
    <row r="166" spans="1:65" s="15" customFormat="1">
      <c r="B166" s="211"/>
      <c r="C166" s="212"/>
      <c r="D166" s="190" t="s">
        <v>136</v>
      </c>
      <c r="E166" s="213" t="s">
        <v>19</v>
      </c>
      <c r="F166" s="214" t="s">
        <v>1029</v>
      </c>
      <c r="G166" s="212"/>
      <c r="H166" s="213" t="s">
        <v>19</v>
      </c>
      <c r="I166" s="215"/>
      <c r="J166" s="212"/>
      <c r="K166" s="212"/>
      <c r="L166" s="216"/>
      <c r="M166" s="217"/>
      <c r="N166" s="218"/>
      <c r="O166" s="218"/>
      <c r="P166" s="218"/>
      <c r="Q166" s="218"/>
      <c r="R166" s="218"/>
      <c r="S166" s="218"/>
      <c r="T166" s="219"/>
      <c r="AT166" s="220" t="s">
        <v>136</v>
      </c>
      <c r="AU166" s="220" t="s">
        <v>144</v>
      </c>
      <c r="AV166" s="15" t="s">
        <v>81</v>
      </c>
      <c r="AW166" s="15" t="s">
        <v>35</v>
      </c>
      <c r="AX166" s="15" t="s">
        <v>73</v>
      </c>
      <c r="AY166" s="220" t="s">
        <v>127</v>
      </c>
    </row>
    <row r="167" spans="1:65" s="15" customFormat="1">
      <c r="B167" s="211"/>
      <c r="C167" s="212"/>
      <c r="D167" s="190" t="s">
        <v>136</v>
      </c>
      <c r="E167" s="213" t="s">
        <v>19</v>
      </c>
      <c r="F167" s="214" t="s">
        <v>1068</v>
      </c>
      <c r="G167" s="212"/>
      <c r="H167" s="213" t="s">
        <v>19</v>
      </c>
      <c r="I167" s="215"/>
      <c r="J167" s="212"/>
      <c r="K167" s="212"/>
      <c r="L167" s="216"/>
      <c r="M167" s="217"/>
      <c r="N167" s="218"/>
      <c r="O167" s="218"/>
      <c r="P167" s="218"/>
      <c r="Q167" s="218"/>
      <c r="R167" s="218"/>
      <c r="S167" s="218"/>
      <c r="T167" s="219"/>
      <c r="AT167" s="220" t="s">
        <v>136</v>
      </c>
      <c r="AU167" s="220" t="s">
        <v>144</v>
      </c>
      <c r="AV167" s="15" t="s">
        <v>81</v>
      </c>
      <c r="AW167" s="15" t="s">
        <v>35</v>
      </c>
      <c r="AX167" s="15" t="s">
        <v>73</v>
      </c>
      <c r="AY167" s="220" t="s">
        <v>127</v>
      </c>
    </row>
    <row r="168" spans="1:65" s="14" customFormat="1">
      <c r="B168" s="200"/>
      <c r="C168" s="201"/>
      <c r="D168" s="190" t="s">
        <v>136</v>
      </c>
      <c r="E168" s="202" t="s">
        <v>19</v>
      </c>
      <c r="F168" s="203" t="s">
        <v>138</v>
      </c>
      <c r="G168" s="201"/>
      <c r="H168" s="204">
        <v>12</v>
      </c>
      <c r="I168" s="205"/>
      <c r="J168" s="201"/>
      <c r="K168" s="201"/>
      <c r="L168" s="206"/>
      <c r="M168" s="207"/>
      <c r="N168" s="208"/>
      <c r="O168" s="208"/>
      <c r="P168" s="208"/>
      <c r="Q168" s="208"/>
      <c r="R168" s="208"/>
      <c r="S168" s="208"/>
      <c r="T168" s="209"/>
      <c r="AT168" s="210" t="s">
        <v>136</v>
      </c>
      <c r="AU168" s="210" t="s">
        <v>144</v>
      </c>
      <c r="AV168" s="14" t="s">
        <v>134</v>
      </c>
      <c r="AW168" s="14" t="s">
        <v>35</v>
      </c>
      <c r="AX168" s="14" t="s">
        <v>81</v>
      </c>
      <c r="AY168" s="210" t="s">
        <v>127</v>
      </c>
    </row>
    <row r="169" spans="1:65" s="2" customFormat="1" ht="14.45" customHeight="1">
      <c r="A169" s="36"/>
      <c r="B169" s="37"/>
      <c r="C169" s="175" t="s">
        <v>335</v>
      </c>
      <c r="D169" s="175" t="s">
        <v>130</v>
      </c>
      <c r="E169" s="176" t="s">
        <v>1030</v>
      </c>
      <c r="F169" s="177" t="s">
        <v>1031</v>
      </c>
      <c r="G169" s="178" t="s">
        <v>173</v>
      </c>
      <c r="H169" s="179">
        <v>0.6</v>
      </c>
      <c r="I169" s="180"/>
      <c r="J169" s="181">
        <f>ROUND(I169*H169,2)</f>
        <v>0</v>
      </c>
      <c r="K169" s="177" t="s">
        <v>174</v>
      </c>
      <c r="L169" s="41"/>
      <c r="M169" s="182" t="s">
        <v>19</v>
      </c>
      <c r="N169" s="183" t="s">
        <v>44</v>
      </c>
      <c r="O169" s="66"/>
      <c r="P169" s="184">
        <f>O169*H169</f>
        <v>0</v>
      </c>
      <c r="Q169" s="184">
        <v>0</v>
      </c>
      <c r="R169" s="184">
        <f>Q169*H169</f>
        <v>0</v>
      </c>
      <c r="S169" s="184">
        <v>0</v>
      </c>
      <c r="T169" s="185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86" t="s">
        <v>134</v>
      </c>
      <c r="AT169" s="186" t="s">
        <v>130</v>
      </c>
      <c r="AU169" s="186" t="s">
        <v>144</v>
      </c>
      <c r="AY169" s="19" t="s">
        <v>127</v>
      </c>
      <c r="BE169" s="187">
        <f>IF(N169="základní",J169,0)</f>
        <v>0</v>
      </c>
      <c r="BF169" s="187">
        <f>IF(N169="snížená",J169,0)</f>
        <v>0</v>
      </c>
      <c r="BG169" s="187">
        <f>IF(N169="zákl. přenesená",J169,0)</f>
        <v>0</v>
      </c>
      <c r="BH169" s="187">
        <f>IF(N169="sníž. přenesená",J169,0)</f>
        <v>0</v>
      </c>
      <c r="BI169" s="187">
        <f>IF(N169="nulová",J169,0)</f>
        <v>0</v>
      </c>
      <c r="BJ169" s="19" t="s">
        <v>81</v>
      </c>
      <c r="BK169" s="187">
        <f>ROUND(I169*H169,2)</f>
        <v>0</v>
      </c>
      <c r="BL169" s="19" t="s">
        <v>134</v>
      </c>
      <c r="BM169" s="186" t="s">
        <v>1069</v>
      </c>
    </row>
    <row r="170" spans="1:65" s="13" customFormat="1">
      <c r="B170" s="188"/>
      <c r="C170" s="189"/>
      <c r="D170" s="190" t="s">
        <v>136</v>
      </c>
      <c r="E170" s="191" t="s">
        <v>19</v>
      </c>
      <c r="F170" s="192" t="s">
        <v>1070</v>
      </c>
      <c r="G170" s="189"/>
      <c r="H170" s="193">
        <v>0.6</v>
      </c>
      <c r="I170" s="194"/>
      <c r="J170" s="189"/>
      <c r="K170" s="189"/>
      <c r="L170" s="195"/>
      <c r="M170" s="196"/>
      <c r="N170" s="197"/>
      <c r="O170" s="197"/>
      <c r="P170" s="197"/>
      <c r="Q170" s="197"/>
      <c r="R170" s="197"/>
      <c r="S170" s="197"/>
      <c r="T170" s="198"/>
      <c r="AT170" s="199" t="s">
        <v>136</v>
      </c>
      <c r="AU170" s="199" t="s">
        <v>144</v>
      </c>
      <c r="AV170" s="13" t="s">
        <v>83</v>
      </c>
      <c r="AW170" s="13" t="s">
        <v>35</v>
      </c>
      <c r="AX170" s="13" t="s">
        <v>73</v>
      </c>
      <c r="AY170" s="199" t="s">
        <v>127</v>
      </c>
    </row>
    <row r="171" spans="1:65" s="14" customFormat="1">
      <c r="B171" s="200"/>
      <c r="C171" s="201"/>
      <c r="D171" s="190" t="s">
        <v>136</v>
      </c>
      <c r="E171" s="202" t="s">
        <v>19</v>
      </c>
      <c r="F171" s="203" t="s">
        <v>138</v>
      </c>
      <c r="G171" s="201"/>
      <c r="H171" s="204">
        <v>0.6</v>
      </c>
      <c r="I171" s="205"/>
      <c r="J171" s="201"/>
      <c r="K171" s="201"/>
      <c r="L171" s="206"/>
      <c r="M171" s="207"/>
      <c r="N171" s="208"/>
      <c r="O171" s="208"/>
      <c r="P171" s="208"/>
      <c r="Q171" s="208"/>
      <c r="R171" s="208"/>
      <c r="S171" s="208"/>
      <c r="T171" s="209"/>
      <c r="AT171" s="210" t="s">
        <v>136</v>
      </c>
      <c r="AU171" s="210" t="s">
        <v>144</v>
      </c>
      <c r="AV171" s="14" t="s">
        <v>134</v>
      </c>
      <c r="AW171" s="14" t="s">
        <v>35</v>
      </c>
      <c r="AX171" s="14" t="s">
        <v>81</v>
      </c>
      <c r="AY171" s="210" t="s">
        <v>127</v>
      </c>
    </row>
    <row r="172" spans="1:65" s="2" customFormat="1" ht="14.45" customHeight="1">
      <c r="A172" s="36"/>
      <c r="B172" s="37"/>
      <c r="C172" s="175" t="s">
        <v>340</v>
      </c>
      <c r="D172" s="175" t="s">
        <v>130</v>
      </c>
      <c r="E172" s="176" t="s">
        <v>1018</v>
      </c>
      <c r="F172" s="177" t="s">
        <v>1019</v>
      </c>
      <c r="G172" s="178" t="s">
        <v>235</v>
      </c>
      <c r="H172" s="179">
        <v>0.48</v>
      </c>
      <c r="I172" s="180"/>
      <c r="J172" s="181">
        <f>ROUND(I172*H172,2)</f>
        <v>0</v>
      </c>
      <c r="K172" s="177" t="s">
        <v>174</v>
      </c>
      <c r="L172" s="41"/>
      <c r="M172" s="182" t="s">
        <v>19</v>
      </c>
      <c r="N172" s="183" t="s">
        <v>44</v>
      </c>
      <c r="O172" s="66"/>
      <c r="P172" s="184">
        <f>O172*H172</f>
        <v>0</v>
      </c>
      <c r="Q172" s="184">
        <v>0</v>
      </c>
      <c r="R172" s="184">
        <f>Q172*H172</f>
        <v>0</v>
      </c>
      <c r="S172" s="184">
        <v>0</v>
      </c>
      <c r="T172" s="185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86" t="s">
        <v>134</v>
      </c>
      <c r="AT172" s="186" t="s">
        <v>130</v>
      </c>
      <c r="AU172" s="186" t="s">
        <v>144</v>
      </c>
      <c r="AY172" s="19" t="s">
        <v>127</v>
      </c>
      <c r="BE172" s="187">
        <f>IF(N172="základní",J172,0)</f>
        <v>0</v>
      </c>
      <c r="BF172" s="187">
        <f>IF(N172="snížená",J172,0)</f>
        <v>0</v>
      </c>
      <c r="BG172" s="187">
        <f>IF(N172="zákl. přenesená",J172,0)</f>
        <v>0</v>
      </c>
      <c r="BH172" s="187">
        <f>IF(N172="sníž. přenesená",J172,0)</f>
        <v>0</v>
      </c>
      <c r="BI172" s="187">
        <f>IF(N172="nulová",J172,0)</f>
        <v>0</v>
      </c>
      <c r="BJ172" s="19" t="s">
        <v>81</v>
      </c>
      <c r="BK172" s="187">
        <f>ROUND(I172*H172,2)</f>
        <v>0</v>
      </c>
      <c r="BL172" s="19" t="s">
        <v>134</v>
      </c>
      <c r="BM172" s="186" t="s">
        <v>1071</v>
      </c>
    </row>
    <row r="173" spans="1:65" s="13" customFormat="1">
      <c r="B173" s="188"/>
      <c r="C173" s="189"/>
      <c r="D173" s="190" t="s">
        <v>136</v>
      </c>
      <c r="E173" s="191" t="s">
        <v>19</v>
      </c>
      <c r="F173" s="192" t="s">
        <v>1021</v>
      </c>
      <c r="G173" s="189"/>
      <c r="H173" s="193">
        <v>0.48</v>
      </c>
      <c r="I173" s="194"/>
      <c r="J173" s="189"/>
      <c r="K173" s="189"/>
      <c r="L173" s="195"/>
      <c r="M173" s="196"/>
      <c r="N173" s="197"/>
      <c r="O173" s="197"/>
      <c r="P173" s="197"/>
      <c r="Q173" s="197"/>
      <c r="R173" s="197"/>
      <c r="S173" s="197"/>
      <c r="T173" s="198"/>
      <c r="AT173" s="199" t="s">
        <v>136</v>
      </c>
      <c r="AU173" s="199" t="s">
        <v>144</v>
      </c>
      <c r="AV173" s="13" t="s">
        <v>83</v>
      </c>
      <c r="AW173" s="13" t="s">
        <v>35</v>
      </c>
      <c r="AX173" s="13" t="s">
        <v>73</v>
      </c>
      <c r="AY173" s="199" t="s">
        <v>127</v>
      </c>
    </row>
    <row r="174" spans="1:65" s="14" customFormat="1">
      <c r="B174" s="200"/>
      <c r="C174" s="201"/>
      <c r="D174" s="190" t="s">
        <v>136</v>
      </c>
      <c r="E174" s="202" t="s">
        <v>19</v>
      </c>
      <c r="F174" s="203" t="s">
        <v>138</v>
      </c>
      <c r="G174" s="201"/>
      <c r="H174" s="204">
        <v>0.48</v>
      </c>
      <c r="I174" s="205"/>
      <c r="J174" s="201"/>
      <c r="K174" s="201"/>
      <c r="L174" s="206"/>
      <c r="M174" s="207"/>
      <c r="N174" s="208"/>
      <c r="O174" s="208"/>
      <c r="P174" s="208"/>
      <c r="Q174" s="208"/>
      <c r="R174" s="208"/>
      <c r="S174" s="208"/>
      <c r="T174" s="209"/>
      <c r="AT174" s="210" t="s">
        <v>136</v>
      </c>
      <c r="AU174" s="210" t="s">
        <v>144</v>
      </c>
      <c r="AV174" s="14" t="s">
        <v>134</v>
      </c>
      <c r="AW174" s="14" t="s">
        <v>35</v>
      </c>
      <c r="AX174" s="14" t="s">
        <v>81</v>
      </c>
      <c r="AY174" s="210" t="s">
        <v>127</v>
      </c>
    </row>
    <row r="175" spans="1:65" s="12" customFormat="1" ht="20.85" customHeight="1">
      <c r="B175" s="159"/>
      <c r="C175" s="160"/>
      <c r="D175" s="161" t="s">
        <v>72</v>
      </c>
      <c r="E175" s="173" t="s">
        <v>1072</v>
      </c>
      <c r="F175" s="173" t="s">
        <v>1073</v>
      </c>
      <c r="G175" s="160"/>
      <c r="H175" s="160"/>
      <c r="I175" s="163"/>
      <c r="J175" s="174">
        <f>BK175</f>
        <v>0</v>
      </c>
      <c r="K175" s="160"/>
      <c r="L175" s="165"/>
      <c r="M175" s="166"/>
      <c r="N175" s="167"/>
      <c r="O175" s="167"/>
      <c r="P175" s="168">
        <f>SUM(P176:P207)</f>
        <v>0</v>
      </c>
      <c r="Q175" s="167"/>
      <c r="R175" s="168">
        <f>SUM(R176:R207)</f>
        <v>0.14457350000000002</v>
      </c>
      <c r="S175" s="167"/>
      <c r="T175" s="169">
        <f>SUM(T176:T207)</f>
        <v>0</v>
      </c>
      <c r="AR175" s="170" t="s">
        <v>81</v>
      </c>
      <c r="AT175" s="171" t="s">
        <v>72</v>
      </c>
      <c r="AU175" s="171" t="s">
        <v>83</v>
      </c>
      <c r="AY175" s="170" t="s">
        <v>127</v>
      </c>
      <c r="BK175" s="172">
        <f>SUM(BK176:BK207)</f>
        <v>0</v>
      </c>
    </row>
    <row r="176" spans="1:65" s="2" customFormat="1" ht="14.45" customHeight="1">
      <c r="A176" s="36"/>
      <c r="B176" s="37"/>
      <c r="C176" s="175" t="s">
        <v>345</v>
      </c>
      <c r="D176" s="175" t="s">
        <v>130</v>
      </c>
      <c r="E176" s="176" t="s">
        <v>1074</v>
      </c>
      <c r="F176" s="177" t="s">
        <v>1073</v>
      </c>
      <c r="G176" s="178" t="s">
        <v>439</v>
      </c>
      <c r="H176" s="179">
        <v>11</v>
      </c>
      <c r="I176" s="180"/>
      <c r="J176" s="181">
        <f>ROUND(I176*H176,2)</f>
        <v>0</v>
      </c>
      <c r="K176" s="177" t="s">
        <v>19</v>
      </c>
      <c r="L176" s="41"/>
      <c r="M176" s="182" t="s">
        <v>19</v>
      </c>
      <c r="N176" s="183" t="s">
        <v>44</v>
      </c>
      <c r="O176" s="66"/>
      <c r="P176" s="184">
        <f>O176*H176</f>
        <v>0</v>
      </c>
      <c r="Q176" s="184">
        <v>0</v>
      </c>
      <c r="R176" s="184">
        <f>Q176*H176</f>
        <v>0</v>
      </c>
      <c r="S176" s="184">
        <v>0</v>
      </c>
      <c r="T176" s="185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86" t="s">
        <v>134</v>
      </c>
      <c r="AT176" s="186" t="s">
        <v>130</v>
      </c>
      <c r="AU176" s="186" t="s">
        <v>144</v>
      </c>
      <c r="AY176" s="19" t="s">
        <v>127</v>
      </c>
      <c r="BE176" s="187">
        <f>IF(N176="základní",J176,0)</f>
        <v>0</v>
      </c>
      <c r="BF176" s="187">
        <f>IF(N176="snížená",J176,0)</f>
        <v>0</v>
      </c>
      <c r="BG176" s="187">
        <f>IF(N176="zákl. přenesená",J176,0)</f>
        <v>0</v>
      </c>
      <c r="BH176" s="187">
        <f>IF(N176="sníž. přenesená",J176,0)</f>
        <v>0</v>
      </c>
      <c r="BI176" s="187">
        <f>IF(N176="nulová",J176,0)</f>
        <v>0</v>
      </c>
      <c r="BJ176" s="19" t="s">
        <v>81</v>
      </c>
      <c r="BK176" s="187">
        <f>ROUND(I176*H176,2)</f>
        <v>0</v>
      </c>
      <c r="BL176" s="19" t="s">
        <v>134</v>
      </c>
      <c r="BM176" s="186" t="s">
        <v>1075</v>
      </c>
    </row>
    <row r="177" spans="1:65" s="13" customFormat="1" ht="22.5">
      <c r="B177" s="188"/>
      <c r="C177" s="189"/>
      <c r="D177" s="190" t="s">
        <v>136</v>
      </c>
      <c r="E177" s="191" t="s">
        <v>19</v>
      </c>
      <c r="F177" s="192" t="s">
        <v>1076</v>
      </c>
      <c r="G177" s="189"/>
      <c r="H177" s="193">
        <v>11</v>
      </c>
      <c r="I177" s="194"/>
      <c r="J177" s="189"/>
      <c r="K177" s="189"/>
      <c r="L177" s="195"/>
      <c r="M177" s="196"/>
      <c r="N177" s="197"/>
      <c r="O177" s="197"/>
      <c r="P177" s="197"/>
      <c r="Q177" s="197"/>
      <c r="R177" s="197"/>
      <c r="S177" s="197"/>
      <c r="T177" s="198"/>
      <c r="AT177" s="199" t="s">
        <v>136</v>
      </c>
      <c r="AU177" s="199" t="s">
        <v>144</v>
      </c>
      <c r="AV177" s="13" t="s">
        <v>83</v>
      </c>
      <c r="AW177" s="13" t="s">
        <v>35</v>
      </c>
      <c r="AX177" s="13" t="s">
        <v>73</v>
      </c>
      <c r="AY177" s="199" t="s">
        <v>127</v>
      </c>
    </row>
    <row r="178" spans="1:65" s="15" customFormat="1">
      <c r="B178" s="211"/>
      <c r="C178" s="212"/>
      <c r="D178" s="190" t="s">
        <v>136</v>
      </c>
      <c r="E178" s="213" t="s">
        <v>19</v>
      </c>
      <c r="F178" s="214" t="s">
        <v>1077</v>
      </c>
      <c r="G178" s="212"/>
      <c r="H178" s="213" t="s">
        <v>19</v>
      </c>
      <c r="I178" s="215"/>
      <c r="J178" s="212"/>
      <c r="K178" s="212"/>
      <c r="L178" s="216"/>
      <c r="M178" s="217"/>
      <c r="N178" s="218"/>
      <c r="O178" s="218"/>
      <c r="P178" s="218"/>
      <c r="Q178" s="218"/>
      <c r="R178" s="218"/>
      <c r="S178" s="218"/>
      <c r="T178" s="219"/>
      <c r="AT178" s="220" t="s">
        <v>136</v>
      </c>
      <c r="AU178" s="220" t="s">
        <v>144</v>
      </c>
      <c r="AV178" s="15" t="s">
        <v>81</v>
      </c>
      <c r="AW178" s="15" t="s">
        <v>35</v>
      </c>
      <c r="AX178" s="15" t="s">
        <v>73</v>
      </c>
      <c r="AY178" s="220" t="s">
        <v>127</v>
      </c>
    </row>
    <row r="179" spans="1:65" s="15" customFormat="1">
      <c r="B179" s="211"/>
      <c r="C179" s="212"/>
      <c r="D179" s="190" t="s">
        <v>136</v>
      </c>
      <c r="E179" s="213" t="s">
        <v>19</v>
      </c>
      <c r="F179" s="214" t="s">
        <v>1078</v>
      </c>
      <c r="G179" s="212"/>
      <c r="H179" s="213" t="s">
        <v>19</v>
      </c>
      <c r="I179" s="215"/>
      <c r="J179" s="212"/>
      <c r="K179" s="212"/>
      <c r="L179" s="216"/>
      <c r="M179" s="217"/>
      <c r="N179" s="218"/>
      <c r="O179" s="218"/>
      <c r="P179" s="218"/>
      <c r="Q179" s="218"/>
      <c r="R179" s="218"/>
      <c r="S179" s="218"/>
      <c r="T179" s="219"/>
      <c r="AT179" s="220" t="s">
        <v>136</v>
      </c>
      <c r="AU179" s="220" t="s">
        <v>144</v>
      </c>
      <c r="AV179" s="15" t="s">
        <v>81</v>
      </c>
      <c r="AW179" s="15" t="s">
        <v>35</v>
      </c>
      <c r="AX179" s="15" t="s">
        <v>73</v>
      </c>
      <c r="AY179" s="220" t="s">
        <v>127</v>
      </c>
    </row>
    <row r="180" spans="1:65" s="14" customFormat="1">
      <c r="B180" s="200"/>
      <c r="C180" s="201"/>
      <c r="D180" s="190" t="s">
        <v>136</v>
      </c>
      <c r="E180" s="202" t="s">
        <v>19</v>
      </c>
      <c r="F180" s="203" t="s">
        <v>138</v>
      </c>
      <c r="G180" s="201"/>
      <c r="H180" s="204">
        <v>11</v>
      </c>
      <c r="I180" s="205"/>
      <c r="J180" s="201"/>
      <c r="K180" s="201"/>
      <c r="L180" s="206"/>
      <c r="M180" s="207"/>
      <c r="N180" s="208"/>
      <c r="O180" s="208"/>
      <c r="P180" s="208"/>
      <c r="Q180" s="208"/>
      <c r="R180" s="208"/>
      <c r="S180" s="208"/>
      <c r="T180" s="209"/>
      <c r="AT180" s="210" t="s">
        <v>136</v>
      </c>
      <c r="AU180" s="210" t="s">
        <v>144</v>
      </c>
      <c r="AV180" s="14" t="s">
        <v>134</v>
      </c>
      <c r="AW180" s="14" t="s">
        <v>35</v>
      </c>
      <c r="AX180" s="14" t="s">
        <v>81</v>
      </c>
      <c r="AY180" s="210" t="s">
        <v>127</v>
      </c>
    </row>
    <row r="181" spans="1:65" s="2" customFormat="1" ht="24.2" customHeight="1">
      <c r="A181" s="36"/>
      <c r="B181" s="37"/>
      <c r="C181" s="175" t="s">
        <v>352</v>
      </c>
      <c r="D181" s="175" t="s">
        <v>130</v>
      </c>
      <c r="E181" s="176" t="s">
        <v>1079</v>
      </c>
      <c r="F181" s="177" t="s">
        <v>1080</v>
      </c>
      <c r="G181" s="178" t="s">
        <v>439</v>
      </c>
      <c r="H181" s="179">
        <v>1</v>
      </c>
      <c r="I181" s="180"/>
      <c r="J181" s="181">
        <f>ROUND(I181*H181,2)</f>
        <v>0</v>
      </c>
      <c r="K181" s="177" t="s">
        <v>174</v>
      </c>
      <c r="L181" s="41"/>
      <c r="M181" s="182" t="s">
        <v>19</v>
      </c>
      <c r="N181" s="183" t="s">
        <v>44</v>
      </c>
      <c r="O181" s="66"/>
      <c r="P181" s="184">
        <f>O181*H181</f>
        <v>0</v>
      </c>
      <c r="Q181" s="184">
        <v>0</v>
      </c>
      <c r="R181" s="184">
        <f>Q181*H181</f>
        <v>0</v>
      </c>
      <c r="S181" s="184">
        <v>0</v>
      </c>
      <c r="T181" s="185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86" t="s">
        <v>134</v>
      </c>
      <c r="AT181" s="186" t="s">
        <v>130</v>
      </c>
      <c r="AU181" s="186" t="s">
        <v>144</v>
      </c>
      <c r="AY181" s="19" t="s">
        <v>127</v>
      </c>
      <c r="BE181" s="187">
        <f>IF(N181="základní",J181,0)</f>
        <v>0</v>
      </c>
      <c r="BF181" s="187">
        <f>IF(N181="snížená",J181,0)</f>
        <v>0</v>
      </c>
      <c r="BG181" s="187">
        <f>IF(N181="zákl. přenesená",J181,0)</f>
        <v>0</v>
      </c>
      <c r="BH181" s="187">
        <f>IF(N181="sníž. přenesená",J181,0)</f>
        <v>0</v>
      </c>
      <c r="BI181" s="187">
        <f>IF(N181="nulová",J181,0)</f>
        <v>0</v>
      </c>
      <c r="BJ181" s="19" t="s">
        <v>81</v>
      </c>
      <c r="BK181" s="187">
        <f>ROUND(I181*H181,2)</f>
        <v>0</v>
      </c>
      <c r="BL181" s="19" t="s">
        <v>134</v>
      </c>
      <c r="BM181" s="186" t="s">
        <v>1081</v>
      </c>
    </row>
    <row r="182" spans="1:65" s="2" customFormat="1" ht="14.45" customHeight="1">
      <c r="A182" s="36"/>
      <c r="B182" s="37"/>
      <c r="C182" s="224" t="s">
        <v>355</v>
      </c>
      <c r="D182" s="224" t="s">
        <v>258</v>
      </c>
      <c r="E182" s="225" t="s">
        <v>1005</v>
      </c>
      <c r="F182" s="226" t="s">
        <v>1006</v>
      </c>
      <c r="G182" s="227" t="s">
        <v>261</v>
      </c>
      <c r="H182" s="228">
        <v>7.1999999999999995E-2</v>
      </c>
      <c r="I182" s="229"/>
      <c r="J182" s="230">
        <f>ROUND(I182*H182,2)</f>
        <v>0</v>
      </c>
      <c r="K182" s="226" t="s">
        <v>174</v>
      </c>
      <c r="L182" s="231"/>
      <c r="M182" s="232" t="s">
        <v>19</v>
      </c>
      <c r="N182" s="233" t="s">
        <v>44</v>
      </c>
      <c r="O182" s="66"/>
      <c r="P182" s="184">
        <f>O182*H182</f>
        <v>0</v>
      </c>
      <c r="Q182" s="184">
        <v>1</v>
      </c>
      <c r="R182" s="184">
        <f>Q182*H182</f>
        <v>7.1999999999999995E-2</v>
      </c>
      <c r="S182" s="184">
        <v>0</v>
      </c>
      <c r="T182" s="185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86" t="s">
        <v>211</v>
      </c>
      <c r="AT182" s="186" t="s">
        <v>258</v>
      </c>
      <c r="AU182" s="186" t="s">
        <v>144</v>
      </c>
      <c r="AY182" s="19" t="s">
        <v>127</v>
      </c>
      <c r="BE182" s="187">
        <f>IF(N182="základní",J182,0)</f>
        <v>0</v>
      </c>
      <c r="BF182" s="187">
        <f>IF(N182="snížená",J182,0)</f>
        <v>0</v>
      </c>
      <c r="BG182" s="187">
        <f>IF(N182="zákl. přenesená",J182,0)</f>
        <v>0</v>
      </c>
      <c r="BH182" s="187">
        <f>IF(N182="sníž. přenesená",J182,0)</f>
        <v>0</v>
      </c>
      <c r="BI182" s="187">
        <f>IF(N182="nulová",J182,0)</f>
        <v>0</v>
      </c>
      <c r="BJ182" s="19" t="s">
        <v>81</v>
      </c>
      <c r="BK182" s="187">
        <f>ROUND(I182*H182,2)</f>
        <v>0</v>
      </c>
      <c r="BL182" s="19" t="s">
        <v>134</v>
      </c>
      <c r="BM182" s="186" t="s">
        <v>1082</v>
      </c>
    </row>
    <row r="183" spans="1:65" s="13" customFormat="1">
      <c r="B183" s="188"/>
      <c r="C183" s="189"/>
      <c r="D183" s="190" t="s">
        <v>136</v>
      </c>
      <c r="E183" s="191" t="s">
        <v>19</v>
      </c>
      <c r="F183" s="192" t="s">
        <v>1083</v>
      </c>
      <c r="G183" s="189"/>
      <c r="H183" s="193">
        <v>0.36</v>
      </c>
      <c r="I183" s="194"/>
      <c r="J183" s="189"/>
      <c r="K183" s="189"/>
      <c r="L183" s="195"/>
      <c r="M183" s="196"/>
      <c r="N183" s="197"/>
      <c r="O183" s="197"/>
      <c r="P183" s="197"/>
      <c r="Q183" s="197"/>
      <c r="R183" s="197"/>
      <c r="S183" s="197"/>
      <c r="T183" s="198"/>
      <c r="AT183" s="199" t="s">
        <v>136</v>
      </c>
      <c r="AU183" s="199" t="s">
        <v>144</v>
      </c>
      <c r="AV183" s="13" t="s">
        <v>83</v>
      </c>
      <c r="AW183" s="13" t="s">
        <v>35</v>
      </c>
      <c r="AX183" s="13" t="s">
        <v>73</v>
      </c>
      <c r="AY183" s="199" t="s">
        <v>127</v>
      </c>
    </row>
    <row r="184" spans="1:65" s="14" customFormat="1">
      <c r="B184" s="200"/>
      <c r="C184" s="201"/>
      <c r="D184" s="190" t="s">
        <v>136</v>
      </c>
      <c r="E184" s="202" t="s">
        <v>19</v>
      </c>
      <c r="F184" s="203" t="s">
        <v>138</v>
      </c>
      <c r="G184" s="201"/>
      <c r="H184" s="204">
        <v>0.36</v>
      </c>
      <c r="I184" s="205"/>
      <c r="J184" s="201"/>
      <c r="K184" s="201"/>
      <c r="L184" s="206"/>
      <c r="M184" s="207"/>
      <c r="N184" s="208"/>
      <c r="O184" s="208"/>
      <c r="P184" s="208"/>
      <c r="Q184" s="208"/>
      <c r="R184" s="208"/>
      <c r="S184" s="208"/>
      <c r="T184" s="209"/>
      <c r="AT184" s="210" t="s">
        <v>136</v>
      </c>
      <c r="AU184" s="210" t="s">
        <v>144</v>
      </c>
      <c r="AV184" s="14" t="s">
        <v>134</v>
      </c>
      <c r="AW184" s="14" t="s">
        <v>35</v>
      </c>
      <c r="AX184" s="14" t="s">
        <v>81</v>
      </c>
      <c r="AY184" s="210" t="s">
        <v>127</v>
      </c>
    </row>
    <row r="185" spans="1:65" s="13" customFormat="1">
      <c r="B185" s="188"/>
      <c r="C185" s="189"/>
      <c r="D185" s="190" t="s">
        <v>136</v>
      </c>
      <c r="E185" s="189"/>
      <c r="F185" s="192" t="s">
        <v>1084</v>
      </c>
      <c r="G185" s="189"/>
      <c r="H185" s="193">
        <v>7.1999999999999995E-2</v>
      </c>
      <c r="I185" s="194"/>
      <c r="J185" s="189"/>
      <c r="K185" s="189"/>
      <c r="L185" s="195"/>
      <c r="M185" s="196"/>
      <c r="N185" s="197"/>
      <c r="O185" s="197"/>
      <c r="P185" s="197"/>
      <c r="Q185" s="197"/>
      <c r="R185" s="197"/>
      <c r="S185" s="197"/>
      <c r="T185" s="198"/>
      <c r="AT185" s="199" t="s">
        <v>136</v>
      </c>
      <c r="AU185" s="199" t="s">
        <v>144</v>
      </c>
      <c r="AV185" s="13" t="s">
        <v>83</v>
      </c>
      <c r="AW185" s="13" t="s">
        <v>4</v>
      </c>
      <c r="AX185" s="13" t="s">
        <v>81</v>
      </c>
      <c r="AY185" s="199" t="s">
        <v>127</v>
      </c>
    </row>
    <row r="186" spans="1:65" s="2" customFormat="1" ht="24.2" customHeight="1">
      <c r="A186" s="36"/>
      <c r="B186" s="37"/>
      <c r="C186" s="175" t="s">
        <v>360</v>
      </c>
      <c r="D186" s="175" t="s">
        <v>130</v>
      </c>
      <c r="E186" s="176" t="s">
        <v>1085</v>
      </c>
      <c r="F186" s="177" t="s">
        <v>1086</v>
      </c>
      <c r="G186" s="178" t="s">
        <v>439</v>
      </c>
      <c r="H186" s="179">
        <v>1</v>
      </c>
      <c r="I186" s="180"/>
      <c r="J186" s="181">
        <f>ROUND(I186*H186,2)</f>
        <v>0</v>
      </c>
      <c r="K186" s="177" t="s">
        <v>174</v>
      </c>
      <c r="L186" s="41"/>
      <c r="M186" s="182" t="s">
        <v>19</v>
      </c>
      <c r="N186" s="183" t="s">
        <v>44</v>
      </c>
      <c r="O186" s="66"/>
      <c r="P186" s="184">
        <f>O186*H186</f>
        <v>0</v>
      </c>
      <c r="Q186" s="184">
        <v>0</v>
      </c>
      <c r="R186" s="184">
        <f>Q186*H186</f>
        <v>0</v>
      </c>
      <c r="S186" s="184">
        <v>0</v>
      </c>
      <c r="T186" s="185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86" t="s">
        <v>134</v>
      </c>
      <c r="AT186" s="186" t="s">
        <v>130</v>
      </c>
      <c r="AU186" s="186" t="s">
        <v>144</v>
      </c>
      <c r="AY186" s="19" t="s">
        <v>127</v>
      </c>
      <c r="BE186" s="187">
        <f>IF(N186="základní",J186,0)</f>
        <v>0</v>
      </c>
      <c r="BF186" s="187">
        <f>IF(N186="snížená",J186,0)</f>
        <v>0</v>
      </c>
      <c r="BG186" s="187">
        <f>IF(N186="zákl. přenesená",J186,0)</f>
        <v>0</v>
      </c>
      <c r="BH186" s="187">
        <f>IF(N186="sníž. přenesená",J186,0)</f>
        <v>0</v>
      </c>
      <c r="BI186" s="187">
        <f>IF(N186="nulová",J186,0)</f>
        <v>0</v>
      </c>
      <c r="BJ186" s="19" t="s">
        <v>81</v>
      </c>
      <c r="BK186" s="187">
        <f>ROUND(I186*H186,2)</f>
        <v>0</v>
      </c>
      <c r="BL186" s="19" t="s">
        <v>134</v>
      </c>
      <c r="BM186" s="186" t="s">
        <v>1087</v>
      </c>
    </row>
    <row r="187" spans="1:65" s="2" customFormat="1" ht="14.45" customHeight="1">
      <c r="A187" s="36"/>
      <c r="B187" s="37"/>
      <c r="C187" s="224" t="s">
        <v>364</v>
      </c>
      <c r="D187" s="224" t="s">
        <v>258</v>
      </c>
      <c r="E187" s="225" t="s">
        <v>1088</v>
      </c>
      <c r="F187" s="226" t="s">
        <v>1089</v>
      </c>
      <c r="G187" s="227" t="s">
        <v>439</v>
      </c>
      <c r="H187" s="228">
        <v>1</v>
      </c>
      <c r="I187" s="229"/>
      <c r="J187" s="230">
        <f>ROUND(I187*H187,2)</f>
        <v>0</v>
      </c>
      <c r="K187" s="226" t="s">
        <v>19</v>
      </c>
      <c r="L187" s="231"/>
      <c r="M187" s="232" t="s">
        <v>19</v>
      </c>
      <c r="N187" s="233" t="s">
        <v>44</v>
      </c>
      <c r="O187" s="66"/>
      <c r="P187" s="184">
        <f>O187*H187</f>
        <v>0</v>
      </c>
      <c r="Q187" s="184">
        <v>0.04</v>
      </c>
      <c r="R187" s="184">
        <f>Q187*H187</f>
        <v>0.04</v>
      </c>
      <c r="S187" s="184">
        <v>0</v>
      </c>
      <c r="T187" s="185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86" t="s">
        <v>211</v>
      </c>
      <c r="AT187" s="186" t="s">
        <v>258</v>
      </c>
      <c r="AU187" s="186" t="s">
        <v>144</v>
      </c>
      <c r="AY187" s="19" t="s">
        <v>127</v>
      </c>
      <c r="BE187" s="187">
        <f>IF(N187="základní",J187,0)</f>
        <v>0</v>
      </c>
      <c r="BF187" s="187">
        <f>IF(N187="snížená",J187,0)</f>
        <v>0</v>
      </c>
      <c r="BG187" s="187">
        <f>IF(N187="zákl. přenesená",J187,0)</f>
        <v>0</v>
      </c>
      <c r="BH187" s="187">
        <f>IF(N187="sníž. přenesená",J187,0)</f>
        <v>0</v>
      </c>
      <c r="BI187" s="187">
        <f>IF(N187="nulová",J187,0)</f>
        <v>0</v>
      </c>
      <c r="BJ187" s="19" t="s">
        <v>81</v>
      </c>
      <c r="BK187" s="187">
        <f>ROUND(I187*H187,2)</f>
        <v>0</v>
      </c>
      <c r="BL187" s="19" t="s">
        <v>134</v>
      </c>
      <c r="BM187" s="186" t="s">
        <v>1090</v>
      </c>
    </row>
    <row r="188" spans="1:65" s="2" customFormat="1" ht="14.45" customHeight="1">
      <c r="A188" s="36"/>
      <c r="B188" s="37"/>
      <c r="C188" s="175" t="s">
        <v>368</v>
      </c>
      <c r="D188" s="175" t="s">
        <v>130</v>
      </c>
      <c r="E188" s="176" t="s">
        <v>1091</v>
      </c>
      <c r="F188" s="177" t="s">
        <v>1092</v>
      </c>
      <c r="G188" s="178" t="s">
        <v>439</v>
      </c>
      <c r="H188" s="179">
        <v>1</v>
      </c>
      <c r="I188" s="180"/>
      <c r="J188" s="181">
        <f>ROUND(I188*H188,2)</f>
        <v>0</v>
      </c>
      <c r="K188" s="177" t="s">
        <v>174</v>
      </c>
      <c r="L188" s="41"/>
      <c r="M188" s="182" t="s">
        <v>19</v>
      </c>
      <c r="N188" s="183" t="s">
        <v>44</v>
      </c>
      <c r="O188" s="66"/>
      <c r="P188" s="184">
        <f>O188*H188</f>
        <v>0</v>
      </c>
      <c r="Q188" s="184">
        <v>6.0000000000000002E-5</v>
      </c>
      <c r="R188" s="184">
        <f>Q188*H188</f>
        <v>6.0000000000000002E-5</v>
      </c>
      <c r="S188" s="184">
        <v>0</v>
      </c>
      <c r="T188" s="185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86" t="s">
        <v>134</v>
      </c>
      <c r="AT188" s="186" t="s">
        <v>130</v>
      </c>
      <c r="AU188" s="186" t="s">
        <v>144</v>
      </c>
      <c r="AY188" s="19" t="s">
        <v>127</v>
      </c>
      <c r="BE188" s="187">
        <f>IF(N188="základní",J188,0)</f>
        <v>0</v>
      </c>
      <c r="BF188" s="187">
        <f>IF(N188="snížená",J188,0)</f>
        <v>0</v>
      </c>
      <c r="BG188" s="187">
        <f>IF(N188="zákl. přenesená",J188,0)</f>
        <v>0</v>
      </c>
      <c r="BH188" s="187">
        <f>IF(N188="sníž. přenesená",J188,0)</f>
        <v>0</v>
      </c>
      <c r="BI188" s="187">
        <f>IF(N188="nulová",J188,0)</f>
        <v>0</v>
      </c>
      <c r="BJ188" s="19" t="s">
        <v>81</v>
      </c>
      <c r="BK188" s="187">
        <f>ROUND(I188*H188,2)</f>
        <v>0</v>
      </c>
      <c r="BL188" s="19" t="s">
        <v>134</v>
      </c>
      <c r="BM188" s="186" t="s">
        <v>1093</v>
      </c>
    </row>
    <row r="189" spans="1:65" s="2" customFormat="1" ht="14.45" customHeight="1">
      <c r="A189" s="36"/>
      <c r="B189" s="37"/>
      <c r="C189" s="224" t="s">
        <v>373</v>
      </c>
      <c r="D189" s="224" t="s">
        <v>258</v>
      </c>
      <c r="E189" s="225" t="s">
        <v>1094</v>
      </c>
      <c r="F189" s="226" t="s">
        <v>1095</v>
      </c>
      <c r="G189" s="227" t="s">
        <v>439</v>
      </c>
      <c r="H189" s="228">
        <v>3</v>
      </c>
      <c r="I189" s="229"/>
      <c r="J189" s="230">
        <f>ROUND(I189*H189,2)</f>
        <v>0</v>
      </c>
      <c r="K189" s="226" t="s">
        <v>174</v>
      </c>
      <c r="L189" s="231"/>
      <c r="M189" s="232" t="s">
        <v>19</v>
      </c>
      <c r="N189" s="233" t="s">
        <v>44</v>
      </c>
      <c r="O189" s="66"/>
      <c r="P189" s="184">
        <f>O189*H189</f>
        <v>0</v>
      </c>
      <c r="Q189" s="184">
        <v>7.0899999999999999E-3</v>
      </c>
      <c r="R189" s="184">
        <f>Q189*H189</f>
        <v>2.1270000000000001E-2</v>
      </c>
      <c r="S189" s="184">
        <v>0</v>
      </c>
      <c r="T189" s="185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86" t="s">
        <v>211</v>
      </c>
      <c r="AT189" s="186" t="s">
        <v>258</v>
      </c>
      <c r="AU189" s="186" t="s">
        <v>144</v>
      </c>
      <c r="AY189" s="19" t="s">
        <v>127</v>
      </c>
      <c r="BE189" s="187">
        <f>IF(N189="základní",J189,0)</f>
        <v>0</v>
      </c>
      <c r="BF189" s="187">
        <f>IF(N189="snížená",J189,0)</f>
        <v>0</v>
      </c>
      <c r="BG189" s="187">
        <f>IF(N189="zákl. přenesená",J189,0)</f>
        <v>0</v>
      </c>
      <c r="BH189" s="187">
        <f>IF(N189="sníž. přenesená",J189,0)</f>
        <v>0</v>
      </c>
      <c r="BI189" s="187">
        <f>IF(N189="nulová",J189,0)</f>
        <v>0</v>
      </c>
      <c r="BJ189" s="19" t="s">
        <v>81</v>
      </c>
      <c r="BK189" s="187">
        <f>ROUND(I189*H189,2)</f>
        <v>0</v>
      </c>
      <c r="BL189" s="19" t="s">
        <v>134</v>
      </c>
      <c r="BM189" s="186" t="s">
        <v>1096</v>
      </c>
    </row>
    <row r="190" spans="1:65" s="2" customFormat="1" ht="14.45" customHeight="1">
      <c r="A190" s="36"/>
      <c r="B190" s="37"/>
      <c r="C190" s="175" t="s">
        <v>377</v>
      </c>
      <c r="D190" s="175" t="s">
        <v>130</v>
      </c>
      <c r="E190" s="176" t="s">
        <v>1097</v>
      </c>
      <c r="F190" s="177" t="s">
        <v>1098</v>
      </c>
      <c r="G190" s="178" t="s">
        <v>439</v>
      </c>
      <c r="H190" s="179">
        <v>1</v>
      </c>
      <c r="I190" s="180"/>
      <c r="J190" s="181">
        <f>ROUND(I190*H190,2)</f>
        <v>0</v>
      </c>
      <c r="K190" s="177" t="s">
        <v>174</v>
      </c>
      <c r="L190" s="41"/>
      <c r="M190" s="182" t="s">
        <v>19</v>
      </c>
      <c r="N190" s="183" t="s">
        <v>44</v>
      </c>
      <c r="O190" s="66"/>
      <c r="P190" s="184">
        <f>O190*H190</f>
        <v>0</v>
      </c>
      <c r="Q190" s="184">
        <v>0</v>
      </c>
      <c r="R190" s="184">
        <f>Q190*H190</f>
        <v>0</v>
      </c>
      <c r="S190" s="184">
        <v>0</v>
      </c>
      <c r="T190" s="185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86" t="s">
        <v>134</v>
      </c>
      <c r="AT190" s="186" t="s">
        <v>130</v>
      </c>
      <c r="AU190" s="186" t="s">
        <v>144</v>
      </c>
      <c r="AY190" s="19" t="s">
        <v>127</v>
      </c>
      <c r="BE190" s="187">
        <f>IF(N190="základní",J190,0)</f>
        <v>0</v>
      </c>
      <c r="BF190" s="187">
        <f>IF(N190="snížená",J190,0)</f>
        <v>0</v>
      </c>
      <c r="BG190" s="187">
        <f>IF(N190="zákl. přenesená",J190,0)</f>
        <v>0</v>
      </c>
      <c r="BH190" s="187">
        <f>IF(N190="sníž. přenesená",J190,0)</f>
        <v>0</v>
      </c>
      <c r="BI190" s="187">
        <f>IF(N190="nulová",J190,0)</f>
        <v>0</v>
      </c>
      <c r="BJ190" s="19" t="s">
        <v>81</v>
      </c>
      <c r="BK190" s="187">
        <f>ROUND(I190*H190,2)</f>
        <v>0</v>
      </c>
      <c r="BL190" s="19" t="s">
        <v>134</v>
      </c>
      <c r="BM190" s="186" t="s">
        <v>1099</v>
      </c>
    </row>
    <row r="191" spans="1:65" s="13" customFormat="1">
      <c r="B191" s="188"/>
      <c r="C191" s="189"/>
      <c r="D191" s="190" t="s">
        <v>136</v>
      </c>
      <c r="E191" s="191" t="s">
        <v>19</v>
      </c>
      <c r="F191" s="192" t="s">
        <v>1100</v>
      </c>
      <c r="G191" s="189"/>
      <c r="H191" s="193">
        <v>1</v>
      </c>
      <c r="I191" s="194"/>
      <c r="J191" s="189"/>
      <c r="K191" s="189"/>
      <c r="L191" s="195"/>
      <c r="M191" s="196"/>
      <c r="N191" s="197"/>
      <c r="O191" s="197"/>
      <c r="P191" s="197"/>
      <c r="Q191" s="197"/>
      <c r="R191" s="197"/>
      <c r="S191" s="197"/>
      <c r="T191" s="198"/>
      <c r="AT191" s="199" t="s">
        <v>136</v>
      </c>
      <c r="AU191" s="199" t="s">
        <v>144</v>
      </c>
      <c r="AV191" s="13" t="s">
        <v>83</v>
      </c>
      <c r="AW191" s="13" t="s">
        <v>35</v>
      </c>
      <c r="AX191" s="13" t="s">
        <v>73</v>
      </c>
      <c r="AY191" s="199" t="s">
        <v>127</v>
      </c>
    </row>
    <row r="192" spans="1:65" s="14" customFormat="1">
      <c r="B192" s="200"/>
      <c r="C192" s="201"/>
      <c r="D192" s="190" t="s">
        <v>136</v>
      </c>
      <c r="E192" s="202" t="s">
        <v>19</v>
      </c>
      <c r="F192" s="203" t="s">
        <v>138</v>
      </c>
      <c r="G192" s="201"/>
      <c r="H192" s="204">
        <v>1</v>
      </c>
      <c r="I192" s="205"/>
      <c r="J192" s="201"/>
      <c r="K192" s="201"/>
      <c r="L192" s="206"/>
      <c r="M192" s="207"/>
      <c r="N192" s="208"/>
      <c r="O192" s="208"/>
      <c r="P192" s="208"/>
      <c r="Q192" s="208"/>
      <c r="R192" s="208"/>
      <c r="S192" s="208"/>
      <c r="T192" s="209"/>
      <c r="AT192" s="210" t="s">
        <v>136</v>
      </c>
      <c r="AU192" s="210" t="s">
        <v>144</v>
      </c>
      <c r="AV192" s="14" t="s">
        <v>134</v>
      </c>
      <c r="AW192" s="14" t="s">
        <v>35</v>
      </c>
      <c r="AX192" s="14" t="s">
        <v>81</v>
      </c>
      <c r="AY192" s="210" t="s">
        <v>127</v>
      </c>
    </row>
    <row r="193" spans="1:65" s="2" customFormat="1" ht="14.45" customHeight="1">
      <c r="A193" s="36"/>
      <c r="B193" s="37"/>
      <c r="C193" s="224" t="s">
        <v>381</v>
      </c>
      <c r="D193" s="224" t="s">
        <v>258</v>
      </c>
      <c r="E193" s="225" t="s">
        <v>1101</v>
      </c>
      <c r="F193" s="226" t="s">
        <v>1102</v>
      </c>
      <c r="G193" s="227" t="s">
        <v>261</v>
      </c>
      <c r="H193" s="228">
        <v>4.0000000000000001E-3</v>
      </c>
      <c r="I193" s="229"/>
      <c r="J193" s="230">
        <f>ROUND(I193*H193,2)</f>
        <v>0</v>
      </c>
      <c r="K193" s="226" t="s">
        <v>174</v>
      </c>
      <c r="L193" s="231"/>
      <c r="M193" s="232" t="s">
        <v>19</v>
      </c>
      <c r="N193" s="233" t="s">
        <v>44</v>
      </c>
      <c r="O193" s="66"/>
      <c r="P193" s="184">
        <f>O193*H193</f>
        <v>0</v>
      </c>
      <c r="Q193" s="184">
        <v>1</v>
      </c>
      <c r="R193" s="184">
        <f>Q193*H193</f>
        <v>4.0000000000000001E-3</v>
      </c>
      <c r="S193" s="184">
        <v>0</v>
      </c>
      <c r="T193" s="185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86" t="s">
        <v>211</v>
      </c>
      <c r="AT193" s="186" t="s">
        <v>258</v>
      </c>
      <c r="AU193" s="186" t="s">
        <v>144</v>
      </c>
      <c r="AY193" s="19" t="s">
        <v>127</v>
      </c>
      <c r="BE193" s="187">
        <f>IF(N193="základní",J193,0)</f>
        <v>0</v>
      </c>
      <c r="BF193" s="187">
        <f>IF(N193="snížená",J193,0)</f>
        <v>0</v>
      </c>
      <c r="BG193" s="187">
        <f>IF(N193="zákl. přenesená",J193,0)</f>
        <v>0</v>
      </c>
      <c r="BH193" s="187">
        <f>IF(N193="sníž. přenesená",J193,0)</f>
        <v>0</v>
      </c>
      <c r="BI193" s="187">
        <f>IF(N193="nulová",J193,0)</f>
        <v>0</v>
      </c>
      <c r="BJ193" s="19" t="s">
        <v>81</v>
      </c>
      <c r="BK193" s="187">
        <f>ROUND(I193*H193,2)</f>
        <v>0</v>
      </c>
      <c r="BL193" s="19" t="s">
        <v>134</v>
      </c>
      <c r="BM193" s="186" t="s">
        <v>1103</v>
      </c>
    </row>
    <row r="194" spans="1:65" s="13" customFormat="1">
      <c r="B194" s="188"/>
      <c r="C194" s="189"/>
      <c r="D194" s="190" t="s">
        <v>136</v>
      </c>
      <c r="E194" s="191" t="s">
        <v>19</v>
      </c>
      <c r="F194" s="192" t="s">
        <v>1104</v>
      </c>
      <c r="G194" s="189"/>
      <c r="H194" s="193">
        <v>2</v>
      </c>
      <c r="I194" s="194"/>
      <c r="J194" s="189"/>
      <c r="K194" s="189"/>
      <c r="L194" s="195"/>
      <c r="M194" s="196"/>
      <c r="N194" s="197"/>
      <c r="O194" s="197"/>
      <c r="P194" s="197"/>
      <c r="Q194" s="197"/>
      <c r="R194" s="197"/>
      <c r="S194" s="197"/>
      <c r="T194" s="198"/>
      <c r="AT194" s="199" t="s">
        <v>136</v>
      </c>
      <c r="AU194" s="199" t="s">
        <v>144</v>
      </c>
      <c r="AV194" s="13" t="s">
        <v>83</v>
      </c>
      <c r="AW194" s="13" t="s">
        <v>35</v>
      </c>
      <c r="AX194" s="13" t="s">
        <v>73</v>
      </c>
      <c r="AY194" s="199" t="s">
        <v>127</v>
      </c>
    </row>
    <row r="195" spans="1:65" s="14" customFormat="1">
      <c r="B195" s="200"/>
      <c r="C195" s="201"/>
      <c r="D195" s="190" t="s">
        <v>136</v>
      </c>
      <c r="E195" s="202" t="s">
        <v>19</v>
      </c>
      <c r="F195" s="203" t="s">
        <v>138</v>
      </c>
      <c r="G195" s="201"/>
      <c r="H195" s="204">
        <v>2</v>
      </c>
      <c r="I195" s="205"/>
      <c r="J195" s="201"/>
      <c r="K195" s="201"/>
      <c r="L195" s="206"/>
      <c r="M195" s="207"/>
      <c r="N195" s="208"/>
      <c r="O195" s="208"/>
      <c r="P195" s="208"/>
      <c r="Q195" s="208"/>
      <c r="R195" s="208"/>
      <c r="S195" s="208"/>
      <c r="T195" s="209"/>
      <c r="AT195" s="210" t="s">
        <v>136</v>
      </c>
      <c r="AU195" s="210" t="s">
        <v>144</v>
      </c>
      <c r="AV195" s="14" t="s">
        <v>134</v>
      </c>
      <c r="AW195" s="14" t="s">
        <v>35</v>
      </c>
      <c r="AX195" s="14" t="s">
        <v>81</v>
      </c>
      <c r="AY195" s="210" t="s">
        <v>127</v>
      </c>
    </row>
    <row r="196" spans="1:65" s="13" customFormat="1">
      <c r="B196" s="188"/>
      <c r="C196" s="189"/>
      <c r="D196" s="190" t="s">
        <v>136</v>
      </c>
      <c r="E196" s="189"/>
      <c r="F196" s="192" t="s">
        <v>1105</v>
      </c>
      <c r="G196" s="189"/>
      <c r="H196" s="193">
        <v>4.0000000000000001E-3</v>
      </c>
      <c r="I196" s="194"/>
      <c r="J196" s="189"/>
      <c r="K196" s="189"/>
      <c r="L196" s="195"/>
      <c r="M196" s="196"/>
      <c r="N196" s="197"/>
      <c r="O196" s="197"/>
      <c r="P196" s="197"/>
      <c r="Q196" s="197"/>
      <c r="R196" s="197"/>
      <c r="S196" s="197"/>
      <c r="T196" s="198"/>
      <c r="AT196" s="199" t="s">
        <v>136</v>
      </c>
      <c r="AU196" s="199" t="s">
        <v>144</v>
      </c>
      <c r="AV196" s="13" t="s">
        <v>83</v>
      </c>
      <c r="AW196" s="13" t="s">
        <v>4</v>
      </c>
      <c r="AX196" s="13" t="s">
        <v>81</v>
      </c>
      <c r="AY196" s="199" t="s">
        <v>127</v>
      </c>
    </row>
    <row r="197" spans="1:65" s="2" customFormat="1" ht="14.45" customHeight="1">
      <c r="A197" s="36"/>
      <c r="B197" s="37"/>
      <c r="C197" s="175" t="s">
        <v>385</v>
      </c>
      <c r="D197" s="175" t="s">
        <v>130</v>
      </c>
      <c r="E197" s="176" t="s">
        <v>1106</v>
      </c>
      <c r="F197" s="177" t="s">
        <v>1107</v>
      </c>
      <c r="G197" s="178" t="s">
        <v>439</v>
      </c>
      <c r="H197" s="179">
        <v>1</v>
      </c>
      <c r="I197" s="180"/>
      <c r="J197" s="181">
        <f>ROUND(I197*H197,2)</f>
        <v>0</v>
      </c>
      <c r="K197" s="177" t="s">
        <v>174</v>
      </c>
      <c r="L197" s="41"/>
      <c r="M197" s="182" t="s">
        <v>19</v>
      </c>
      <c r="N197" s="183" t="s">
        <v>44</v>
      </c>
      <c r="O197" s="66"/>
      <c r="P197" s="184">
        <f>O197*H197</f>
        <v>0</v>
      </c>
      <c r="Q197" s="184">
        <v>0</v>
      </c>
      <c r="R197" s="184">
        <f>Q197*H197</f>
        <v>0</v>
      </c>
      <c r="S197" s="184">
        <v>0</v>
      </c>
      <c r="T197" s="185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86" t="s">
        <v>134</v>
      </c>
      <c r="AT197" s="186" t="s">
        <v>130</v>
      </c>
      <c r="AU197" s="186" t="s">
        <v>144</v>
      </c>
      <c r="AY197" s="19" t="s">
        <v>127</v>
      </c>
      <c r="BE197" s="187">
        <f>IF(N197="základní",J197,0)</f>
        <v>0</v>
      </c>
      <c r="BF197" s="187">
        <f>IF(N197="snížená",J197,0)</f>
        <v>0</v>
      </c>
      <c r="BG197" s="187">
        <f>IF(N197="zákl. přenesená",J197,0)</f>
        <v>0</v>
      </c>
      <c r="BH197" s="187">
        <f>IF(N197="sníž. přenesená",J197,0)</f>
        <v>0</v>
      </c>
      <c r="BI197" s="187">
        <f>IF(N197="nulová",J197,0)</f>
        <v>0</v>
      </c>
      <c r="BJ197" s="19" t="s">
        <v>81</v>
      </c>
      <c r="BK197" s="187">
        <f>ROUND(I197*H197,2)</f>
        <v>0</v>
      </c>
      <c r="BL197" s="19" t="s">
        <v>134</v>
      </c>
      <c r="BM197" s="186" t="s">
        <v>1108</v>
      </c>
    </row>
    <row r="198" spans="1:65" s="2" customFormat="1" ht="14.45" customHeight="1">
      <c r="A198" s="36"/>
      <c r="B198" s="37"/>
      <c r="C198" s="224" t="s">
        <v>389</v>
      </c>
      <c r="D198" s="224" t="s">
        <v>258</v>
      </c>
      <c r="E198" s="225" t="s">
        <v>1101</v>
      </c>
      <c r="F198" s="226" t="s">
        <v>1102</v>
      </c>
      <c r="G198" s="227" t="s">
        <v>261</v>
      </c>
      <c r="H198" s="228">
        <v>5.0000000000000001E-3</v>
      </c>
      <c r="I198" s="229"/>
      <c r="J198" s="230">
        <f>ROUND(I198*H198,2)</f>
        <v>0</v>
      </c>
      <c r="K198" s="226" t="s">
        <v>174</v>
      </c>
      <c r="L198" s="231"/>
      <c r="M198" s="232" t="s">
        <v>19</v>
      </c>
      <c r="N198" s="233" t="s">
        <v>44</v>
      </c>
      <c r="O198" s="66"/>
      <c r="P198" s="184">
        <f>O198*H198</f>
        <v>0</v>
      </c>
      <c r="Q198" s="184">
        <v>1</v>
      </c>
      <c r="R198" s="184">
        <f>Q198*H198</f>
        <v>5.0000000000000001E-3</v>
      </c>
      <c r="S198" s="184">
        <v>0</v>
      </c>
      <c r="T198" s="185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86" t="s">
        <v>211</v>
      </c>
      <c r="AT198" s="186" t="s">
        <v>258</v>
      </c>
      <c r="AU198" s="186" t="s">
        <v>144</v>
      </c>
      <c r="AY198" s="19" t="s">
        <v>127</v>
      </c>
      <c r="BE198" s="187">
        <f>IF(N198="základní",J198,0)</f>
        <v>0</v>
      </c>
      <c r="BF198" s="187">
        <f>IF(N198="snížená",J198,0)</f>
        <v>0</v>
      </c>
      <c r="BG198" s="187">
        <f>IF(N198="zákl. přenesená",J198,0)</f>
        <v>0</v>
      </c>
      <c r="BH198" s="187">
        <f>IF(N198="sníž. přenesená",J198,0)</f>
        <v>0</v>
      </c>
      <c r="BI198" s="187">
        <f>IF(N198="nulová",J198,0)</f>
        <v>0</v>
      </c>
      <c r="BJ198" s="19" t="s">
        <v>81</v>
      </c>
      <c r="BK198" s="187">
        <f>ROUND(I198*H198,2)</f>
        <v>0</v>
      </c>
      <c r="BL198" s="19" t="s">
        <v>134</v>
      </c>
      <c r="BM198" s="186" t="s">
        <v>1109</v>
      </c>
    </row>
    <row r="199" spans="1:65" s="13" customFormat="1">
      <c r="B199" s="188"/>
      <c r="C199" s="189"/>
      <c r="D199" s="190" t="s">
        <v>136</v>
      </c>
      <c r="E199" s="189"/>
      <c r="F199" s="192" t="s">
        <v>1110</v>
      </c>
      <c r="G199" s="189"/>
      <c r="H199" s="193">
        <v>5.0000000000000001E-3</v>
      </c>
      <c r="I199" s="194"/>
      <c r="J199" s="189"/>
      <c r="K199" s="189"/>
      <c r="L199" s="195"/>
      <c r="M199" s="196"/>
      <c r="N199" s="197"/>
      <c r="O199" s="197"/>
      <c r="P199" s="197"/>
      <c r="Q199" s="197"/>
      <c r="R199" s="197"/>
      <c r="S199" s="197"/>
      <c r="T199" s="198"/>
      <c r="AT199" s="199" t="s">
        <v>136</v>
      </c>
      <c r="AU199" s="199" t="s">
        <v>144</v>
      </c>
      <c r="AV199" s="13" t="s">
        <v>83</v>
      </c>
      <c r="AW199" s="13" t="s">
        <v>4</v>
      </c>
      <c r="AX199" s="13" t="s">
        <v>81</v>
      </c>
      <c r="AY199" s="199" t="s">
        <v>127</v>
      </c>
    </row>
    <row r="200" spans="1:65" s="2" customFormat="1" ht="14.45" customHeight="1">
      <c r="A200" s="36"/>
      <c r="B200" s="37"/>
      <c r="C200" s="175" t="s">
        <v>393</v>
      </c>
      <c r="D200" s="175" t="s">
        <v>130</v>
      </c>
      <c r="E200" s="176" t="s">
        <v>1111</v>
      </c>
      <c r="F200" s="177" t="s">
        <v>1112</v>
      </c>
      <c r="G200" s="178" t="s">
        <v>173</v>
      </c>
      <c r="H200" s="179">
        <v>0.45</v>
      </c>
      <c r="I200" s="180"/>
      <c r="J200" s="181">
        <f>ROUND(I200*H200,2)</f>
        <v>0</v>
      </c>
      <c r="K200" s="177" t="s">
        <v>174</v>
      </c>
      <c r="L200" s="41"/>
      <c r="M200" s="182" t="s">
        <v>19</v>
      </c>
      <c r="N200" s="183" t="s">
        <v>44</v>
      </c>
      <c r="O200" s="66"/>
      <c r="P200" s="184">
        <f>O200*H200</f>
        <v>0</v>
      </c>
      <c r="Q200" s="184">
        <v>3.0000000000000001E-5</v>
      </c>
      <c r="R200" s="184">
        <f>Q200*H200</f>
        <v>1.3500000000000001E-5</v>
      </c>
      <c r="S200" s="184">
        <v>0</v>
      </c>
      <c r="T200" s="185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86" t="s">
        <v>134</v>
      </c>
      <c r="AT200" s="186" t="s">
        <v>130</v>
      </c>
      <c r="AU200" s="186" t="s">
        <v>144</v>
      </c>
      <c r="AY200" s="19" t="s">
        <v>127</v>
      </c>
      <c r="BE200" s="187">
        <f>IF(N200="základní",J200,0)</f>
        <v>0</v>
      </c>
      <c r="BF200" s="187">
        <f>IF(N200="snížená",J200,0)</f>
        <v>0</v>
      </c>
      <c r="BG200" s="187">
        <f>IF(N200="zákl. přenesená",J200,0)</f>
        <v>0</v>
      </c>
      <c r="BH200" s="187">
        <f>IF(N200="sníž. přenesená",J200,0)</f>
        <v>0</v>
      </c>
      <c r="BI200" s="187">
        <f>IF(N200="nulová",J200,0)</f>
        <v>0</v>
      </c>
      <c r="BJ200" s="19" t="s">
        <v>81</v>
      </c>
      <c r="BK200" s="187">
        <f>ROUND(I200*H200,2)</f>
        <v>0</v>
      </c>
      <c r="BL200" s="19" t="s">
        <v>134</v>
      </c>
      <c r="BM200" s="186" t="s">
        <v>1113</v>
      </c>
    </row>
    <row r="201" spans="1:65" s="2" customFormat="1" ht="14.45" customHeight="1">
      <c r="A201" s="36"/>
      <c r="B201" s="37"/>
      <c r="C201" s="224" t="s">
        <v>398</v>
      </c>
      <c r="D201" s="224" t="s">
        <v>258</v>
      </c>
      <c r="E201" s="225" t="s">
        <v>1114</v>
      </c>
      <c r="F201" s="226" t="s">
        <v>1115</v>
      </c>
      <c r="G201" s="227" t="s">
        <v>173</v>
      </c>
      <c r="H201" s="228">
        <v>0.45</v>
      </c>
      <c r="I201" s="229"/>
      <c r="J201" s="230">
        <f>ROUND(I201*H201,2)</f>
        <v>0</v>
      </c>
      <c r="K201" s="226" t="s">
        <v>174</v>
      </c>
      <c r="L201" s="231"/>
      <c r="M201" s="232" t="s">
        <v>19</v>
      </c>
      <c r="N201" s="233" t="s">
        <v>44</v>
      </c>
      <c r="O201" s="66"/>
      <c r="P201" s="184">
        <f>O201*H201</f>
        <v>0</v>
      </c>
      <c r="Q201" s="184">
        <v>4.0000000000000002E-4</v>
      </c>
      <c r="R201" s="184">
        <f>Q201*H201</f>
        <v>1.8000000000000001E-4</v>
      </c>
      <c r="S201" s="184">
        <v>0</v>
      </c>
      <c r="T201" s="185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86" t="s">
        <v>211</v>
      </c>
      <c r="AT201" s="186" t="s">
        <v>258</v>
      </c>
      <c r="AU201" s="186" t="s">
        <v>144</v>
      </c>
      <c r="AY201" s="19" t="s">
        <v>127</v>
      </c>
      <c r="BE201" s="187">
        <f>IF(N201="základní",J201,0)</f>
        <v>0</v>
      </c>
      <c r="BF201" s="187">
        <f>IF(N201="snížená",J201,0)</f>
        <v>0</v>
      </c>
      <c r="BG201" s="187">
        <f>IF(N201="zákl. přenesená",J201,0)</f>
        <v>0</v>
      </c>
      <c r="BH201" s="187">
        <f>IF(N201="sníž. přenesená",J201,0)</f>
        <v>0</v>
      </c>
      <c r="BI201" s="187">
        <f>IF(N201="nulová",J201,0)</f>
        <v>0</v>
      </c>
      <c r="BJ201" s="19" t="s">
        <v>81</v>
      </c>
      <c r="BK201" s="187">
        <f>ROUND(I201*H201,2)</f>
        <v>0</v>
      </c>
      <c r="BL201" s="19" t="s">
        <v>134</v>
      </c>
      <c r="BM201" s="186" t="s">
        <v>1116</v>
      </c>
    </row>
    <row r="202" spans="1:65" s="2" customFormat="1" ht="14.45" customHeight="1">
      <c r="A202" s="36"/>
      <c r="B202" s="37"/>
      <c r="C202" s="175" t="s">
        <v>403</v>
      </c>
      <c r="D202" s="175" t="s">
        <v>130</v>
      </c>
      <c r="E202" s="176" t="s">
        <v>1117</v>
      </c>
      <c r="F202" s="177" t="s">
        <v>1118</v>
      </c>
      <c r="G202" s="178" t="s">
        <v>439</v>
      </c>
      <c r="H202" s="179">
        <v>1</v>
      </c>
      <c r="I202" s="180"/>
      <c r="J202" s="181">
        <f>ROUND(I202*H202,2)</f>
        <v>0</v>
      </c>
      <c r="K202" s="177" t="s">
        <v>174</v>
      </c>
      <c r="L202" s="41"/>
      <c r="M202" s="182" t="s">
        <v>19</v>
      </c>
      <c r="N202" s="183" t="s">
        <v>44</v>
      </c>
      <c r="O202" s="66"/>
      <c r="P202" s="184">
        <f>O202*H202</f>
        <v>0</v>
      </c>
      <c r="Q202" s="184">
        <v>0</v>
      </c>
      <c r="R202" s="184">
        <f>Q202*H202</f>
        <v>0</v>
      </c>
      <c r="S202" s="184">
        <v>0</v>
      </c>
      <c r="T202" s="185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86" t="s">
        <v>134</v>
      </c>
      <c r="AT202" s="186" t="s">
        <v>130</v>
      </c>
      <c r="AU202" s="186" t="s">
        <v>144</v>
      </c>
      <c r="AY202" s="19" t="s">
        <v>127</v>
      </c>
      <c r="BE202" s="187">
        <f>IF(N202="základní",J202,0)</f>
        <v>0</v>
      </c>
      <c r="BF202" s="187">
        <f>IF(N202="snížená",J202,0)</f>
        <v>0</v>
      </c>
      <c r="BG202" s="187">
        <f>IF(N202="zákl. přenesená",J202,0)</f>
        <v>0</v>
      </c>
      <c r="BH202" s="187">
        <f>IF(N202="sníž. přenesená",J202,0)</f>
        <v>0</v>
      </c>
      <c r="BI202" s="187">
        <f>IF(N202="nulová",J202,0)</f>
        <v>0</v>
      </c>
      <c r="BJ202" s="19" t="s">
        <v>81</v>
      </c>
      <c r="BK202" s="187">
        <f>ROUND(I202*H202,2)</f>
        <v>0</v>
      </c>
      <c r="BL202" s="19" t="s">
        <v>134</v>
      </c>
      <c r="BM202" s="186" t="s">
        <v>1119</v>
      </c>
    </row>
    <row r="203" spans="1:65" s="2" customFormat="1" ht="14.45" customHeight="1">
      <c r="A203" s="36"/>
      <c r="B203" s="37"/>
      <c r="C203" s="175" t="s">
        <v>408</v>
      </c>
      <c r="D203" s="175" t="s">
        <v>130</v>
      </c>
      <c r="E203" s="176" t="s">
        <v>1056</v>
      </c>
      <c r="F203" s="177" t="s">
        <v>1057</v>
      </c>
      <c r="G203" s="178" t="s">
        <v>173</v>
      </c>
      <c r="H203" s="179">
        <v>2</v>
      </c>
      <c r="I203" s="180"/>
      <c r="J203" s="181">
        <f>ROUND(I203*H203,2)</f>
        <v>0</v>
      </c>
      <c r="K203" s="177" t="s">
        <v>174</v>
      </c>
      <c r="L203" s="41"/>
      <c r="M203" s="182" t="s">
        <v>19</v>
      </c>
      <c r="N203" s="183" t="s">
        <v>44</v>
      </c>
      <c r="O203" s="66"/>
      <c r="P203" s="184">
        <f>O203*H203</f>
        <v>0</v>
      </c>
      <c r="Q203" s="184">
        <v>0</v>
      </c>
      <c r="R203" s="184">
        <f>Q203*H203</f>
        <v>0</v>
      </c>
      <c r="S203" s="184">
        <v>0</v>
      </c>
      <c r="T203" s="185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86" t="s">
        <v>134</v>
      </c>
      <c r="AT203" s="186" t="s">
        <v>130</v>
      </c>
      <c r="AU203" s="186" t="s">
        <v>144</v>
      </c>
      <c r="AY203" s="19" t="s">
        <v>127</v>
      </c>
      <c r="BE203" s="187">
        <f>IF(N203="základní",J203,0)</f>
        <v>0</v>
      </c>
      <c r="BF203" s="187">
        <f>IF(N203="snížená",J203,0)</f>
        <v>0</v>
      </c>
      <c r="BG203" s="187">
        <f>IF(N203="zákl. přenesená",J203,0)</f>
        <v>0</v>
      </c>
      <c r="BH203" s="187">
        <f>IF(N203="sníž. přenesená",J203,0)</f>
        <v>0</v>
      </c>
      <c r="BI203" s="187">
        <f>IF(N203="nulová",J203,0)</f>
        <v>0</v>
      </c>
      <c r="BJ203" s="19" t="s">
        <v>81</v>
      </c>
      <c r="BK203" s="187">
        <f>ROUND(I203*H203,2)</f>
        <v>0</v>
      </c>
      <c r="BL203" s="19" t="s">
        <v>134</v>
      </c>
      <c r="BM203" s="186" t="s">
        <v>1120</v>
      </c>
    </row>
    <row r="204" spans="1:65" s="2" customFormat="1" ht="14.45" customHeight="1">
      <c r="A204" s="36"/>
      <c r="B204" s="37"/>
      <c r="C204" s="224" t="s">
        <v>413</v>
      </c>
      <c r="D204" s="224" t="s">
        <v>258</v>
      </c>
      <c r="E204" s="225" t="s">
        <v>1059</v>
      </c>
      <c r="F204" s="226" t="s">
        <v>1060</v>
      </c>
      <c r="G204" s="227" t="s">
        <v>235</v>
      </c>
      <c r="H204" s="228">
        <v>0.01</v>
      </c>
      <c r="I204" s="229"/>
      <c r="J204" s="230">
        <f>ROUND(I204*H204,2)</f>
        <v>0</v>
      </c>
      <c r="K204" s="226" t="s">
        <v>174</v>
      </c>
      <c r="L204" s="231"/>
      <c r="M204" s="232" t="s">
        <v>19</v>
      </c>
      <c r="N204" s="233" t="s">
        <v>44</v>
      </c>
      <c r="O204" s="66"/>
      <c r="P204" s="184">
        <f>O204*H204</f>
        <v>0</v>
      </c>
      <c r="Q204" s="184">
        <v>0.2</v>
      </c>
      <c r="R204" s="184">
        <f>Q204*H204</f>
        <v>2E-3</v>
      </c>
      <c r="S204" s="184">
        <v>0</v>
      </c>
      <c r="T204" s="185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86" t="s">
        <v>211</v>
      </c>
      <c r="AT204" s="186" t="s">
        <v>258</v>
      </c>
      <c r="AU204" s="186" t="s">
        <v>144</v>
      </c>
      <c r="AY204" s="19" t="s">
        <v>127</v>
      </c>
      <c r="BE204" s="187">
        <f>IF(N204="základní",J204,0)</f>
        <v>0</v>
      </c>
      <c r="BF204" s="187">
        <f>IF(N204="snížená",J204,0)</f>
        <v>0</v>
      </c>
      <c r="BG204" s="187">
        <f>IF(N204="zákl. přenesená",J204,0)</f>
        <v>0</v>
      </c>
      <c r="BH204" s="187">
        <f>IF(N204="sníž. přenesená",J204,0)</f>
        <v>0</v>
      </c>
      <c r="BI204" s="187">
        <f>IF(N204="nulová",J204,0)</f>
        <v>0</v>
      </c>
      <c r="BJ204" s="19" t="s">
        <v>81</v>
      </c>
      <c r="BK204" s="187">
        <f>ROUND(I204*H204,2)</f>
        <v>0</v>
      </c>
      <c r="BL204" s="19" t="s">
        <v>134</v>
      </c>
      <c r="BM204" s="186" t="s">
        <v>1121</v>
      </c>
    </row>
    <row r="205" spans="1:65" s="13" customFormat="1">
      <c r="B205" s="188"/>
      <c r="C205" s="189"/>
      <c r="D205" s="190" t="s">
        <v>136</v>
      </c>
      <c r="E205" s="189"/>
      <c r="F205" s="192" t="s">
        <v>1062</v>
      </c>
      <c r="G205" s="189"/>
      <c r="H205" s="193">
        <v>0.01</v>
      </c>
      <c r="I205" s="194"/>
      <c r="J205" s="189"/>
      <c r="K205" s="189"/>
      <c r="L205" s="195"/>
      <c r="M205" s="196"/>
      <c r="N205" s="197"/>
      <c r="O205" s="197"/>
      <c r="P205" s="197"/>
      <c r="Q205" s="197"/>
      <c r="R205" s="197"/>
      <c r="S205" s="197"/>
      <c r="T205" s="198"/>
      <c r="AT205" s="199" t="s">
        <v>136</v>
      </c>
      <c r="AU205" s="199" t="s">
        <v>144</v>
      </c>
      <c r="AV205" s="13" t="s">
        <v>83</v>
      </c>
      <c r="AW205" s="13" t="s">
        <v>4</v>
      </c>
      <c r="AX205" s="13" t="s">
        <v>81</v>
      </c>
      <c r="AY205" s="199" t="s">
        <v>127</v>
      </c>
    </row>
    <row r="206" spans="1:65" s="2" customFormat="1" ht="24.2" customHeight="1">
      <c r="A206" s="36"/>
      <c r="B206" s="37"/>
      <c r="C206" s="175" t="s">
        <v>418</v>
      </c>
      <c r="D206" s="175" t="s">
        <v>130</v>
      </c>
      <c r="E206" s="176" t="s">
        <v>1012</v>
      </c>
      <c r="F206" s="177" t="s">
        <v>1013</v>
      </c>
      <c r="G206" s="178" t="s">
        <v>261</v>
      </c>
      <c r="H206" s="179">
        <v>5.0000000000000001E-3</v>
      </c>
      <c r="I206" s="180"/>
      <c r="J206" s="181">
        <f>ROUND(I206*H206,2)</f>
        <v>0</v>
      </c>
      <c r="K206" s="177" t="s">
        <v>174</v>
      </c>
      <c r="L206" s="41"/>
      <c r="M206" s="182" t="s">
        <v>19</v>
      </c>
      <c r="N206" s="183" t="s">
        <v>44</v>
      </c>
      <c r="O206" s="66"/>
      <c r="P206" s="184">
        <f>O206*H206</f>
        <v>0</v>
      </c>
      <c r="Q206" s="184">
        <v>0</v>
      </c>
      <c r="R206" s="184">
        <f>Q206*H206</f>
        <v>0</v>
      </c>
      <c r="S206" s="184">
        <v>0</v>
      </c>
      <c r="T206" s="185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86" t="s">
        <v>134</v>
      </c>
      <c r="AT206" s="186" t="s">
        <v>130</v>
      </c>
      <c r="AU206" s="186" t="s">
        <v>144</v>
      </c>
      <c r="AY206" s="19" t="s">
        <v>127</v>
      </c>
      <c r="BE206" s="187">
        <f>IF(N206="základní",J206,0)</f>
        <v>0</v>
      </c>
      <c r="BF206" s="187">
        <f>IF(N206="snížená",J206,0)</f>
        <v>0</v>
      </c>
      <c r="BG206" s="187">
        <f>IF(N206="zákl. přenesená",J206,0)</f>
        <v>0</v>
      </c>
      <c r="BH206" s="187">
        <f>IF(N206="sníž. přenesená",J206,0)</f>
        <v>0</v>
      </c>
      <c r="BI206" s="187">
        <f>IF(N206="nulová",J206,0)</f>
        <v>0</v>
      </c>
      <c r="BJ206" s="19" t="s">
        <v>81</v>
      </c>
      <c r="BK206" s="187">
        <f>ROUND(I206*H206,2)</f>
        <v>0</v>
      </c>
      <c r="BL206" s="19" t="s">
        <v>134</v>
      </c>
      <c r="BM206" s="186" t="s">
        <v>1122</v>
      </c>
    </row>
    <row r="207" spans="1:65" s="2" customFormat="1" ht="14.45" customHeight="1">
      <c r="A207" s="36"/>
      <c r="B207" s="37"/>
      <c r="C207" s="224" t="s">
        <v>424</v>
      </c>
      <c r="D207" s="224" t="s">
        <v>258</v>
      </c>
      <c r="E207" s="225" t="s">
        <v>1015</v>
      </c>
      <c r="F207" s="226" t="s">
        <v>1016</v>
      </c>
      <c r="G207" s="227" t="s">
        <v>292</v>
      </c>
      <c r="H207" s="228">
        <v>0.05</v>
      </c>
      <c r="I207" s="229"/>
      <c r="J207" s="230">
        <f>ROUND(I207*H207,2)</f>
        <v>0</v>
      </c>
      <c r="K207" s="226" t="s">
        <v>174</v>
      </c>
      <c r="L207" s="231"/>
      <c r="M207" s="232" t="s">
        <v>19</v>
      </c>
      <c r="N207" s="233" t="s">
        <v>44</v>
      </c>
      <c r="O207" s="66"/>
      <c r="P207" s="184">
        <f>O207*H207</f>
        <v>0</v>
      </c>
      <c r="Q207" s="184">
        <v>1E-3</v>
      </c>
      <c r="R207" s="184">
        <f>Q207*H207</f>
        <v>5.0000000000000002E-5</v>
      </c>
      <c r="S207" s="184">
        <v>0</v>
      </c>
      <c r="T207" s="185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86" t="s">
        <v>211</v>
      </c>
      <c r="AT207" s="186" t="s">
        <v>258</v>
      </c>
      <c r="AU207" s="186" t="s">
        <v>144</v>
      </c>
      <c r="AY207" s="19" t="s">
        <v>127</v>
      </c>
      <c r="BE207" s="187">
        <f>IF(N207="základní",J207,0)</f>
        <v>0</v>
      </c>
      <c r="BF207" s="187">
        <f>IF(N207="snížená",J207,0)</f>
        <v>0</v>
      </c>
      <c r="BG207" s="187">
        <f>IF(N207="zákl. přenesená",J207,0)</f>
        <v>0</v>
      </c>
      <c r="BH207" s="187">
        <f>IF(N207="sníž. přenesená",J207,0)</f>
        <v>0</v>
      </c>
      <c r="BI207" s="187">
        <f>IF(N207="nulová",J207,0)</f>
        <v>0</v>
      </c>
      <c r="BJ207" s="19" t="s">
        <v>81</v>
      </c>
      <c r="BK207" s="187">
        <f>ROUND(I207*H207,2)</f>
        <v>0</v>
      </c>
      <c r="BL207" s="19" t="s">
        <v>134</v>
      </c>
      <c r="BM207" s="186" t="s">
        <v>1123</v>
      </c>
    </row>
    <row r="208" spans="1:65" s="12" customFormat="1" ht="20.85" customHeight="1">
      <c r="B208" s="159"/>
      <c r="C208" s="160"/>
      <c r="D208" s="161" t="s">
        <v>72</v>
      </c>
      <c r="E208" s="173" t="s">
        <v>1124</v>
      </c>
      <c r="F208" s="173" t="s">
        <v>1125</v>
      </c>
      <c r="G208" s="160"/>
      <c r="H208" s="160"/>
      <c r="I208" s="163"/>
      <c r="J208" s="174">
        <f>BK208</f>
        <v>0</v>
      </c>
      <c r="K208" s="160"/>
      <c r="L208" s="165"/>
      <c r="M208" s="166"/>
      <c r="N208" s="167"/>
      <c r="O208" s="167"/>
      <c r="P208" s="168">
        <f>P209+SUM(P210:P219)</f>
        <v>0</v>
      </c>
      <c r="Q208" s="167"/>
      <c r="R208" s="168">
        <f>R209+SUM(R210:R219)</f>
        <v>0.30205000000000004</v>
      </c>
      <c r="S208" s="167"/>
      <c r="T208" s="169">
        <f>T209+SUM(T210:T219)</f>
        <v>0</v>
      </c>
      <c r="AR208" s="170" t="s">
        <v>81</v>
      </c>
      <c r="AT208" s="171" t="s">
        <v>72</v>
      </c>
      <c r="AU208" s="171" t="s">
        <v>83</v>
      </c>
      <c r="AY208" s="170" t="s">
        <v>127</v>
      </c>
      <c r="BK208" s="172">
        <f>BK209+SUM(BK210:BK219)</f>
        <v>0</v>
      </c>
    </row>
    <row r="209" spans="1:65" s="2" customFormat="1" ht="14.45" customHeight="1">
      <c r="A209" s="36"/>
      <c r="B209" s="37"/>
      <c r="C209" s="175" t="s">
        <v>429</v>
      </c>
      <c r="D209" s="175" t="s">
        <v>130</v>
      </c>
      <c r="E209" s="176" t="s">
        <v>1126</v>
      </c>
      <c r="F209" s="177" t="s">
        <v>1125</v>
      </c>
      <c r="G209" s="178" t="s">
        <v>439</v>
      </c>
      <c r="H209" s="179">
        <v>33</v>
      </c>
      <c r="I209" s="180"/>
      <c r="J209" s="181">
        <f>ROUND(I209*H209,2)</f>
        <v>0</v>
      </c>
      <c r="K209" s="177" t="s">
        <v>19</v>
      </c>
      <c r="L209" s="41"/>
      <c r="M209" s="182" t="s">
        <v>19</v>
      </c>
      <c r="N209" s="183" t="s">
        <v>44</v>
      </c>
      <c r="O209" s="66"/>
      <c r="P209" s="184">
        <f>O209*H209</f>
        <v>0</v>
      </c>
      <c r="Q209" s="184">
        <v>0</v>
      </c>
      <c r="R209" s="184">
        <f>Q209*H209</f>
        <v>0</v>
      </c>
      <c r="S209" s="184">
        <v>0</v>
      </c>
      <c r="T209" s="185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86" t="s">
        <v>147</v>
      </c>
      <c r="AT209" s="186" t="s">
        <v>130</v>
      </c>
      <c r="AU209" s="186" t="s">
        <v>144</v>
      </c>
      <c r="AY209" s="19" t="s">
        <v>127</v>
      </c>
      <c r="BE209" s="187">
        <f>IF(N209="základní",J209,0)</f>
        <v>0</v>
      </c>
      <c r="BF209" s="187">
        <f>IF(N209="snížená",J209,0)</f>
        <v>0</v>
      </c>
      <c r="BG209" s="187">
        <f>IF(N209="zákl. přenesená",J209,0)</f>
        <v>0</v>
      </c>
      <c r="BH209" s="187">
        <f>IF(N209="sníž. přenesená",J209,0)</f>
        <v>0</v>
      </c>
      <c r="BI209" s="187">
        <f>IF(N209="nulová",J209,0)</f>
        <v>0</v>
      </c>
      <c r="BJ209" s="19" t="s">
        <v>81</v>
      </c>
      <c r="BK209" s="187">
        <f>ROUND(I209*H209,2)</f>
        <v>0</v>
      </c>
      <c r="BL209" s="19" t="s">
        <v>147</v>
      </c>
      <c r="BM209" s="186" t="s">
        <v>1127</v>
      </c>
    </row>
    <row r="210" spans="1:65" s="13" customFormat="1" ht="22.5">
      <c r="B210" s="188"/>
      <c r="C210" s="189"/>
      <c r="D210" s="190" t="s">
        <v>136</v>
      </c>
      <c r="E210" s="191" t="s">
        <v>19</v>
      </c>
      <c r="F210" s="192" t="s">
        <v>1128</v>
      </c>
      <c r="G210" s="189"/>
      <c r="H210" s="193">
        <v>33</v>
      </c>
      <c r="I210" s="194"/>
      <c r="J210" s="189"/>
      <c r="K210" s="189"/>
      <c r="L210" s="195"/>
      <c r="M210" s="196"/>
      <c r="N210" s="197"/>
      <c r="O210" s="197"/>
      <c r="P210" s="197"/>
      <c r="Q210" s="197"/>
      <c r="R210" s="197"/>
      <c r="S210" s="197"/>
      <c r="T210" s="198"/>
      <c r="AT210" s="199" t="s">
        <v>136</v>
      </c>
      <c r="AU210" s="199" t="s">
        <v>144</v>
      </c>
      <c r="AV210" s="13" t="s">
        <v>83</v>
      </c>
      <c r="AW210" s="13" t="s">
        <v>35</v>
      </c>
      <c r="AX210" s="13" t="s">
        <v>73</v>
      </c>
      <c r="AY210" s="199" t="s">
        <v>127</v>
      </c>
    </row>
    <row r="211" spans="1:65" s="15" customFormat="1">
      <c r="B211" s="211"/>
      <c r="C211" s="212"/>
      <c r="D211" s="190" t="s">
        <v>136</v>
      </c>
      <c r="E211" s="213" t="s">
        <v>19</v>
      </c>
      <c r="F211" s="214" t="s">
        <v>1129</v>
      </c>
      <c r="G211" s="212"/>
      <c r="H211" s="213" t="s">
        <v>19</v>
      </c>
      <c r="I211" s="215"/>
      <c r="J211" s="212"/>
      <c r="K211" s="212"/>
      <c r="L211" s="216"/>
      <c r="M211" s="217"/>
      <c r="N211" s="218"/>
      <c r="O211" s="218"/>
      <c r="P211" s="218"/>
      <c r="Q211" s="218"/>
      <c r="R211" s="218"/>
      <c r="S211" s="218"/>
      <c r="T211" s="219"/>
      <c r="AT211" s="220" t="s">
        <v>136</v>
      </c>
      <c r="AU211" s="220" t="s">
        <v>144</v>
      </c>
      <c r="AV211" s="15" t="s">
        <v>81</v>
      </c>
      <c r="AW211" s="15" t="s">
        <v>35</v>
      </c>
      <c r="AX211" s="15" t="s">
        <v>73</v>
      </c>
      <c r="AY211" s="220" t="s">
        <v>127</v>
      </c>
    </row>
    <row r="212" spans="1:65" s="15" customFormat="1">
      <c r="B212" s="211"/>
      <c r="C212" s="212"/>
      <c r="D212" s="190" t="s">
        <v>136</v>
      </c>
      <c r="E212" s="213" t="s">
        <v>19</v>
      </c>
      <c r="F212" s="214" t="s">
        <v>1130</v>
      </c>
      <c r="G212" s="212"/>
      <c r="H212" s="213" t="s">
        <v>19</v>
      </c>
      <c r="I212" s="215"/>
      <c r="J212" s="212"/>
      <c r="K212" s="212"/>
      <c r="L212" s="216"/>
      <c r="M212" s="217"/>
      <c r="N212" s="218"/>
      <c r="O212" s="218"/>
      <c r="P212" s="218"/>
      <c r="Q212" s="218"/>
      <c r="R212" s="218"/>
      <c r="S212" s="218"/>
      <c r="T212" s="219"/>
      <c r="AT212" s="220" t="s">
        <v>136</v>
      </c>
      <c r="AU212" s="220" t="s">
        <v>144</v>
      </c>
      <c r="AV212" s="15" t="s">
        <v>81</v>
      </c>
      <c r="AW212" s="15" t="s">
        <v>35</v>
      </c>
      <c r="AX212" s="15" t="s">
        <v>73</v>
      </c>
      <c r="AY212" s="220" t="s">
        <v>127</v>
      </c>
    </row>
    <row r="213" spans="1:65" s="14" customFormat="1">
      <c r="B213" s="200"/>
      <c r="C213" s="201"/>
      <c r="D213" s="190" t="s">
        <v>136</v>
      </c>
      <c r="E213" s="202" t="s">
        <v>19</v>
      </c>
      <c r="F213" s="203" t="s">
        <v>138</v>
      </c>
      <c r="G213" s="201"/>
      <c r="H213" s="204">
        <v>33</v>
      </c>
      <c r="I213" s="205"/>
      <c r="J213" s="201"/>
      <c r="K213" s="201"/>
      <c r="L213" s="206"/>
      <c r="M213" s="207"/>
      <c r="N213" s="208"/>
      <c r="O213" s="208"/>
      <c r="P213" s="208"/>
      <c r="Q213" s="208"/>
      <c r="R213" s="208"/>
      <c r="S213" s="208"/>
      <c r="T213" s="209"/>
      <c r="AT213" s="210" t="s">
        <v>136</v>
      </c>
      <c r="AU213" s="210" t="s">
        <v>144</v>
      </c>
      <c r="AV213" s="14" t="s">
        <v>134</v>
      </c>
      <c r="AW213" s="14" t="s">
        <v>35</v>
      </c>
      <c r="AX213" s="14" t="s">
        <v>81</v>
      </c>
      <c r="AY213" s="210" t="s">
        <v>127</v>
      </c>
    </row>
    <row r="214" spans="1:65" s="2" customFormat="1" ht="14.45" customHeight="1">
      <c r="A214" s="36"/>
      <c r="B214" s="37"/>
      <c r="C214" s="175" t="s">
        <v>436</v>
      </c>
      <c r="D214" s="175" t="s">
        <v>130</v>
      </c>
      <c r="E214" s="176" t="s">
        <v>1131</v>
      </c>
      <c r="F214" s="177" t="s">
        <v>1132</v>
      </c>
      <c r="G214" s="178" t="s">
        <v>439</v>
      </c>
      <c r="H214" s="179">
        <v>1</v>
      </c>
      <c r="I214" s="180"/>
      <c r="J214" s="181">
        <f>ROUND(I214*H214,2)</f>
        <v>0</v>
      </c>
      <c r="K214" s="177" t="s">
        <v>174</v>
      </c>
      <c r="L214" s="41"/>
      <c r="M214" s="182" t="s">
        <v>19</v>
      </c>
      <c r="N214" s="183" t="s">
        <v>44</v>
      </c>
      <c r="O214" s="66"/>
      <c r="P214" s="184">
        <f>O214*H214</f>
        <v>0</v>
      </c>
      <c r="Q214" s="184">
        <v>0</v>
      </c>
      <c r="R214" s="184">
        <f>Q214*H214</f>
        <v>0</v>
      </c>
      <c r="S214" s="184">
        <v>0</v>
      </c>
      <c r="T214" s="185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86" t="s">
        <v>134</v>
      </c>
      <c r="AT214" s="186" t="s">
        <v>130</v>
      </c>
      <c r="AU214" s="186" t="s">
        <v>144</v>
      </c>
      <c r="AY214" s="19" t="s">
        <v>127</v>
      </c>
      <c r="BE214" s="187">
        <f>IF(N214="základní",J214,0)</f>
        <v>0</v>
      </c>
      <c r="BF214" s="187">
        <f>IF(N214="snížená",J214,0)</f>
        <v>0</v>
      </c>
      <c r="BG214" s="187">
        <f>IF(N214="zákl. přenesená",J214,0)</f>
        <v>0</v>
      </c>
      <c r="BH214" s="187">
        <f>IF(N214="sníž. přenesená",J214,0)</f>
        <v>0</v>
      </c>
      <c r="BI214" s="187">
        <f>IF(N214="nulová",J214,0)</f>
        <v>0</v>
      </c>
      <c r="BJ214" s="19" t="s">
        <v>81</v>
      </c>
      <c r="BK214" s="187">
        <f>ROUND(I214*H214,2)</f>
        <v>0</v>
      </c>
      <c r="BL214" s="19" t="s">
        <v>134</v>
      </c>
      <c r="BM214" s="186" t="s">
        <v>1133</v>
      </c>
    </row>
    <row r="215" spans="1:65" s="2" customFormat="1" ht="14.45" customHeight="1">
      <c r="A215" s="36"/>
      <c r="B215" s="37"/>
      <c r="C215" s="175" t="s">
        <v>442</v>
      </c>
      <c r="D215" s="175" t="s">
        <v>130</v>
      </c>
      <c r="E215" s="176" t="s">
        <v>1134</v>
      </c>
      <c r="F215" s="177" t="s">
        <v>1135</v>
      </c>
      <c r="G215" s="178" t="s">
        <v>173</v>
      </c>
      <c r="H215" s="179">
        <v>1</v>
      </c>
      <c r="I215" s="180"/>
      <c r="J215" s="181">
        <f>ROUND(I215*H215,2)</f>
        <v>0</v>
      </c>
      <c r="K215" s="177" t="s">
        <v>174</v>
      </c>
      <c r="L215" s="41"/>
      <c r="M215" s="182" t="s">
        <v>19</v>
      </c>
      <c r="N215" s="183" t="s">
        <v>44</v>
      </c>
      <c r="O215" s="66"/>
      <c r="P215" s="184">
        <f>O215*H215</f>
        <v>0</v>
      </c>
      <c r="Q215" s="184">
        <v>0</v>
      </c>
      <c r="R215" s="184">
        <f>Q215*H215</f>
        <v>0</v>
      </c>
      <c r="S215" s="184">
        <v>0</v>
      </c>
      <c r="T215" s="185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86" t="s">
        <v>134</v>
      </c>
      <c r="AT215" s="186" t="s">
        <v>130</v>
      </c>
      <c r="AU215" s="186" t="s">
        <v>144</v>
      </c>
      <c r="AY215" s="19" t="s">
        <v>127</v>
      </c>
      <c r="BE215" s="187">
        <f>IF(N215="základní",J215,0)</f>
        <v>0</v>
      </c>
      <c r="BF215" s="187">
        <f>IF(N215="snížená",J215,0)</f>
        <v>0</v>
      </c>
      <c r="BG215" s="187">
        <f>IF(N215="zákl. přenesená",J215,0)</f>
        <v>0</v>
      </c>
      <c r="BH215" s="187">
        <f>IF(N215="sníž. přenesená",J215,0)</f>
        <v>0</v>
      </c>
      <c r="BI215" s="187">
        <f>IF(N215="nulová",J215,0)</f>
        <v>0</v>
      </c>
      <c r="BJ215" s="19" t="s">
        <v>81</v>
      </c>
      <c r="BK215" s="187">
        <f>ROUND(I215*H215,2)</f>
        <v>0</v>
      </c>
      <c r="BL215" s="19" t="s">
        <v>134</v>
      </c>
      <c r="BM215" s="186" t="s">
        <v>1136</v>
      </c>
    </row>
    <row r="216" spans="1:65" s="2" customFormat="1" ht="14.45" customHeight="1">
      <c r="A216" s="36"/>
      <c r="B216" s="37"/>
      <c r="C216" s="175" t="s">
        <v>447</v>
      </c>
      <c r="D216" s="175" t="s">
        <v>130</v>
      </c>
      <c r="E216" s="176" t="s">
        <v>1137</v>
      </c>
      <c r="F216" s="177" t="s">
        <v>1138</v>
      </c>
      <c r="G216" s="178" t="s">
        <v>173</v>
      </c>
      <c r="H216" s="179">
        <v>0.6</v>
      </c>
      <c r="I216" s="180"/>
      <c r="J216" s="181">
        <f>ROUND(I216*H216,2)</f>
        <v>0</v>
      </c>
      <c r="K216" s="177" t="s">
        <v>174</v>
      </c>
      <c r="L216" s="41"/>
      <c r="M216" s="182" t="s">
        <v>19</v>
      </c>
      <c r="N216" s="183" t="s">
        <v>44</v>
      </c>
      <c r="O216" s="66"/>
      <c r="P216" s="184">
        <f>O216*H216</f>
        <v>0</v>
      </c>
      <c r="Q216" s="184">
        <v>0</v>
      </c>
      <c r="R216" s="184">
        <f>Q216*H216</f>
        <v>0</v>
      </c>
      <c r="S216" s="184">
        <v>0</v>
      </c>
      <c r="T216" s="185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86" t="s">
        <v>134</v>
      </c>
      <c r="AT216" s="186" t="s">
        <v>130</v>
      </c>
      <c r="AU216" s="186" t="s">
        <v>144</v>
      </c>
      <c r="AY216" s="19" t="s">
        <v>127</v>
      </c>
      <c r="BE216" s="187">
        <f>IF(N216="základní",J216,0)</f>
        <v>0</v>
      </c>
      <c r="BF216" s="187">
        <f>IF(N216="snížená",J216,0)</f>
        <v>0</v>
      </c>
      <c r="BG216" s="187">
        <f>IF(N216="zákl. přenesená",J216,0)</f>
        <v>0</v>
      </c>
      <c r="BH216" s="187">
        <f>IF(N216="sníž. přenesená",J216,0)</f>
        <v>0</v>
      </c>
      <c r="BI216" s="187">
        <f>IF(N216="nulová",J216,0)</f>
        <v>0</v>
      </c>
      <c r="BJ216" s="19" t="s">
        <v>81</v>
      </c>
      <c r="BK216" s="187">
        <f>ROUND(I216*H216,2)</f>
        <v>0</v>
      </c>
      <c r="BL216" s="19" t="s">
        <v>134</v>
      </c>
      <c r="BM216" s="186" t="s">
        <v>1139</v>
      </c>
    </row>
    <row r="217" spans="1:65" s="2" customFormat="1" ht="14.45" customHeight="1">
      <c r="A217" s="36"/>
      <c r="B217" s="37"/>
      <c r="C217" s="175" t="s">
        <v>452</v>
      </c>
      <c r="D217" s="175" t="s">
        <v>130</v>
      </c>
      <c r="E217" s="176" t="s">
        <v>1140</v>
      </c>
      <c r="F217" s="177" t="s">
        <v>1141</v>
      </c>
      <c r="G217" s="178" t="s">
        <v>439</v>
      </c>
      <c r="H217" s="179">
        <v>1</v>
      </c>
      <c r="I217" s="180"/>
      <c r="J217" s="181">
        <f>ROUND(I217*H217,2)</f>
        <v>0</v>
      </c>
      <c r="K217" s="177" t="s">
        <v>174</v>
      </c>
      <c r="L217" s="41"/>
      <c r="M217" s="182" t="s">
        <v>19</v>
      </c>
      <c r="N217" s="183" t="s">
        <v>44</v>
      </c>
      <c r="O217" s="66"/>
      <c r="P217" s="184">
        <f>O217*H217</f>
        <v>0</v>
      </c>
      <c r="Q217" s="184">
        <v>2.0000000000000002E-5</v>
      </c>
      <c r="R217" s="184">
        <f>Q217*H217</f>
        <v>2.0000000000000002E-5</v>
      </c>
      <c r="S217" s="184">
        <v>0</v>
      </c>
      <c r="T217" s="185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86" t="s">
        <v>134</v>
      </c>
      <c r="AT217" s="186" t="s">
        <v>130</v>
      </c>
      <c r="AU217" s="186" t="s">
        <v>144</v>
      </c>
      <c r="AY217" s="19" t="s">
        <v>127</v>
      </c>
      <c r="BE217" s="187">
        <f>IF(N217="základní",J217,0)</f>
        <v>0</v>
      </c>
      <c r="BF217" s="187">
        <f>IF(N217="snížená",J217,0)</f>
        <v>0</v>
      </c>
      <c r="BG217" s="187">
        <f>IF(N217="zákl. přenesená",J217,0)</f>
        <v>0</v>
      </c>
      <c r="BH217" s="187">
        <f>IF(N217="sníž. přenesená",J217,0)</f>
        <v>0</v>
      </c>
      <c r="BI217" s="187">
        <f>IF(N217="nulová",J217,0)</f>
        <v>0</v>
      </c>
      <c r="BJ217" s="19" t="s">
        <v>81</v>
      </c>
      <c r="BK217" s="187">
        <f>ROUND(I217*H217,2)</f>
        <v>0</v>
      </c>
      <c r="BL217" s="19" t="s">
        <v>134</v>
      </c>
      <c r="BM217" s="186" t="s">
        <v>1142</v>
      </c>
    </row>
    <row r="218" spans="1:65" s="2" customFormat="1" ht="14.45" customHeight="1">
      <c r="A218" s="36"/>
      <c r="B218" s="37"/>
      <c r="C218" s="175" t="s">
        <v>457</v>
      </c>
      <c r="D218" s="175" t="s">
        <v>130</v>
      </c>
      <c r="E218" s="176" t="s">
        <v>1143</v>
      </c>
      <c r="F218" s="177" t="s">
        <v>1144</v>
      </c>
      <c r="G218" s="178" t="s">
        <v>235</v>
      </c>
      <c r="H218" s="179">
        <v>1.7</v>
      </c>
      <c r="I218" s="180"/>
      <c r="J218" s="181">
        <f>ROUND(I218*H218,2)</f>
        <v>0</v>
      </c>
      <c r="K218" s="177" t="s">
        <v>174</v>
      </c>
      <c r="L218" s="41"/>
      <c r="M218" s="182" t="s">
        <v>19</v>
      </c>
      <c r="N218" s="183" t="s">
        <v>44</v>
      </c>
      <c r="O218" s="66"/>
      <c r="P218" s="184">
        <f>O218*H218</f>
        <v>0</v>
      </c>
      <c r="Q218" s="184">
        <v>0</v>
      </c>
      <c r="R218" s="184">
        <f>Q218*H218</f>
        <v>0</v>
      </c>
      <c r="S218" s="184">
        <v>0</v>
      </c>
      <c r="T218" s="185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86" t="s">
        <v>134</v>
      </c>
      <c r="AT218" s="186" t="s">
        <v>130</v>
      </c>
      <c r="AU218" s="186" t="s">
        <v>144</v>
      </c>
      <c r="AY218" s="19" t="s">
        <v>127</v>
      </c>
      <c r="BE218" s="187">
        <f>IF(N218="základní",J218,0)</f>
        <v>0</v>
      </c>
      <c r="BF218" s="187">
        <f>IF(N218="snížená",J218,0)</f>
        <v>0</v>
      </c>
      <c r="BG218" s="187">
        <f>IF(N218="zákl. přenesená",J218,0)</f>
        <v>0</v>
      </c>
      <c r="BH218" s="187">
        <f>IF(N218="sníž. přenesená",J218,0)</f>
        <v>0</v>
      </c>
      <c r="BI218" s="187">
        <f>IF(N218="nulová",J218,0)</f>
        <v>0</v>
      </c>
      <c r="BJ218" s="19" t="s">
        <v>81</v>
      </c>
      <c r="BK218" s="187">
        <f>ROUND(I218*H218,2)</f>
        <v>0</v>
      </c>
      <c r="BL218" s="19" t="s">
        <v>134</v>
      </c>
      <c r="BM218" s="186" t="s">
        <v>1145</v>
      </c>
    </row>
    <row r="219" spans="1:65" s="16" customFormat="1" ht="20.85" customHeight="1">
      <c r="B219" s="239"/>
      <c r="C219" s="240"/>
      <c r="D219" s="241" t="s">
        <v>72</v>
      </c>
      <c r="E219" s="241" t="s">
        <v>1146</v>
      </c>
      <c r="F219" s="241" t="s">
        <v>1147</v>
      </c>
      <c r="G219" s="240"/>
      <c r="H219" s="240"/>
      <c r="I219" s="242"/>
      <c r="J219" s="243">
        <f>BK219</f>
        <v>0</v>
      </c>
      <c r="K219" s="240"/>
      <c r="L219" s="244"/>
      <c r="M219" s="245"/>
      <c r="N219" s="246"/>
      <c r="O219" s="246"/>
      <c r="P219" s="247">
        <f>SUM(P220:P239)</f>
        <v>0</v>
      </c>
      <c r="Q219" s="246"/>
      <c r="R219" s="247">
        <f>SUM(R220:R239)</f>
        <v>0.30203000000000002</v>
      </c>
      <c r="S219" s="246"/>
      <c r="T219" s="248">
        <f>SUM(T220:T239)</f>
        <v>0</v>
      </c>
      <c r="AR219" s="249" t="s">
        <v>81</v>
      </c>
      <c r="AT219" s="250" t="s">
        <v>72</v>
      </c>
      <c r="AU219" s="250" t="s">
        <v>144</v>
      </c>
      <c r="AY219" s="249" t="s">
        <v>127</v>
      </c>
      <c r="BK219" s="251">
        <f>SUM(BK220:BK239)</f>
        <v>0</v>
      </c>
    </row>
    <row r="220" spans="1:65" s="2" customFormat="1" ht="14.45" customHeight="1">
      <c r="A220" s="36"/>
      <c r="B220" s="37"/>
      <c r="C220" s="175" t="s">
        <v>461</v>
      </c>
      <c r="D220" s="175" t="s">
        <v>130</v>
      </c>
      <c r="E220" s="176" t="s">
        <v>1148</v>
      </c>
      <c r="F220" s="177" t="s">
        <v>1147</v>
      </c>
      <c r="G220" s="178" t="s">
        <v>173</v>
      </c>
      <c r="H220" s="179">
        <v>16</v>
      </c>
      <c r="I220" s="180"/>
      <c r="J220" s="181">
        <f>ROUND(I220*H220,2)</f>
        <v>0</v>
      </c>
      <c r="K220" s="177" t="s">
        <v>19</v>
      </c>
      <c r="L220" s="41"/>
      <c r="M220" s="182" t="s">
        <v>19</v>
      </c>
      <c r="N220" s="183" t="s">
        <v>44</v>
      </c>
      <c r="O220" s="66"/>
      <c r="P220" s="184">
        <f>O220*H220</f>
        <v>0</v>
      </c>
      <c r="Q220" s="184">
        <v>0</v>
      </c>
      <c r="R220" s="184">
        <f>Q220*H220</f>
        <v>0</v>
      </c>
      <c r="S220" s="184">
        <v>0</v>
      </c>
      <c r="T220" s="185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86" t="s">
        <v>147</v>
      </c>
      <c r="AT220" s="186" t="s">
        <v>130</v>
      </c>
      <c r="AU220" s="186" t="s">
        <v>134</v>
      </c>
      <c r="AY220" s="19" t="s">
        <v>127</v>
      </c>
      <c r="BE220" s="187">
        <f>IF(N220="základní",J220,0)</f>
        <v>0</v>
      </c>
      <c r="BF220" s="187">
        <f>IF(N220="snížená",J220,0)</f>
        <v>0</v>
      </c>
      <c r="BG220" s="187">
        <f>IF(N220="zákl. přenesená",J220,0)</f>
        <v>0</v>
      </c>
      <c r="BH220" s="187">
        <f>IF(N220="sníž. přenesená",J220,0)</f>
        <v>0</v>
      </c>
      <c r="BI220" s="187">
        <f>IF(N220="nulová",J220,0)</f>
        <v>0</v>
      </c>
      <c r="BJ220" s="19" t="s">
        <v>81</v>
      </c>
      <c r="BK220" s="187">
        <f>ROUND(I220*H220,2)</f>
        <v>0</v>
      </c>
      <c r="BL220" s="19" t="s">
        <v>147</v>
      </c>
      <c r="BM220" s="186" t="s">
        <v>1149</v>
      </c>
    </row>
    <row r="221" spans="1:65" s="2" customFormat="1" ht="39">
      <c r="A221" s="36"/>
      <c r="B221" s="37"/>
      <c r="C221" s="38"/>
      <c r="D221" s="190" t="s">
        <v>1150</v>
      </c>
      <c r="E221" s="38"/>
      <c r="F221" s="252" t="s">
        <v>1151</v>
      </c>
      <c r="G221" s="38"/>
      <c r="H221" s="38"/>
      <c r="I221" s="253"/>
      <c r="J221" s="38"/>
      <c r="K221" s="38"/>
      <c r="L221" s="41"/>
      <c r="M221" s="254"/>
      <c r="N221" s="255"/>
      <c r="O221" s="66"/>
      <c r="P221" s="66"/>
      <c r="Q221" s="66"/>
      <c r="R221" s="66"/>
      <c r="S221" s="66"/>
      <c r="T221" s="67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T221" s="19" t="s">
        <v>1150</v>
      </c>
      <c r="AU221" s="19" t="s">
        <v>134</v>
      </c>
    </row>
    <row r="222" spans="1:65" s="13" customFormat="1">
      <c r="B222" s="188"/>
      <c r="C222" s="189"/>
      <c r="D222" s="190" t="s">
        <v>136</v>
      </c>
      <c r="E222" s="191" t="s">
        <v>19</v>
      </c>
      <c r="F222" s="192" t="s">
        <v>1152</v>
      </c>
      <c r="G222" s="189"/>
      <c r="H222" s="193">
        <v>16</v>
      </c>
      <c r="I222" s="194"/>
      <c r="J222" s="189"/>
      <c r="K222" s="189"/>
      <c r="L222" s="195"/>
      <c r="M222" s="196"/>
      <c r="N222" s="197"/>
      <c r="O222" s="197"/>
      <c r="P222" s="197"/>
      <c r="Q222" s="197"/>
      <c r="R222" s="197"/>
      <c r="S222" s="197"/>
      <c r="T222" s="198"/>
      <c r="AT222" s="199" t="s">
        <v>136</v>
      </c>
      <c r="AU222" s="199" t="s">
        <v>134</v>
      </c>
      <c r="AV222" s="13" t="s">
        <v>83</v>
      </c>
      <c r="AW222" s="13" t="s">
        <v>35</v>
      </c>
      <c r="AX222" s="13" t="s">
        <v>73</v>
      </c>
      <c r="AY222" s="199" t="s">
        <v>127</v>
      </c>
    </row>
    <row r="223" spans="1:65" s="15" customFormat="1" ht="22.5">
      <c r="B223" s="211"/>
      <c r="C223" s="212"/>
      <c r="D223" s="190" t="s">
        <v>136</v>
      </c>
      <c r="E223" s="213" t="s">
        <v>19</v>
      </c>
      <c r="F223" s="214" t="s">
        <v>1153</v>
      </c>
      <c r="G223" s="212"/>
      <c r="H223" s="213" t="s">
        <v>19</v>
      </c>
      <c r="I223" s="215"/>
      <c r="J223" s="212"/>
      <c r="K223" s="212"/>
      <c r="L223" s="216"/>
      <c r="M223" s="217"/>
      <c r="N223" s="218"/>
      <c r="O223" s="218"/>
      <c r="P223" s="218"/>
      <c r="Q223" s="218"/>
      <c r="R223" s="218"/>
      <c r="S223" s="218"/>
      <c r="T223" s="219"/>
      <c r="AT223" s="220" t="s">
        <v>136</v>
      </c>
      <c r="AU223" s="220" t="s">
        <v>134</v>
      </c>
      <c r="AV223" s="15" t="s">
        <v>81</v>
      </c>
      <c r="AW223" s="15" t="s">
        <v>35</v>
      </c>
      <c r="AX223" s="15" t="s">
        <v>73</v>
      </c>
      <c r="AY223" s="220" t="s">
        <v>127</v>
      </c>
    </row>
    <row r="224" spans="1:65" s="15" customFormat="1" ht="22.5">
      <c r="B224" s="211"/>
      <c r="C224" s="212"/>
      <c r="D224" s="190" t="s">
        <v>136</v>
      </c>
      <c r="E224" s="213" t="s">
        <v>19</v>
      </c>
      <c r="F224" s="214" t="s">
        <v>1154</v>
      </c>
      <c r="G224" s="212"/>
      <c r="H224" s="213" t="s">
        <v>19</v>
      </c>
      <c r="I224" s="215"/>
      <c r="J224" s="212"/>
      <c r="K224" s="212"/>
      <c r="L224" s="216"/>
      <c r="M224" s="217"/>
      <c r="N224" s="218"/>
      <c r="O224" s="218"/>
      <c r="P224" s="218"/>
      <c r="Q224" s="218"/>
      <c r="R224" s="218"/>
      <c r="S224" s="218"/>
      <c r="T224" s="219"/>
      <c r="AT224" s="220" t="s">
        <v>136</v>
      </c>
      <c r="AU224" s="220" t="s">
        <v>134</v>
      </c>
      <c r="AV224" s="15" t="s">
        <v>81</v>
      </c>
      <c r="AW224" s="15" t="s">
        <v>35</v>
      </c>
      <c r="AX224" s="15" t="s">
        <v>73</v>
      </c>
      <c r="AY224" s="220" t="s">
        <v>127</v>
      </c>
    </row>
    <row r="225" spans="1:65" s="15" customFormat="1">
      <c r="B225" s="211"/>
      <c r="C225" s="212"/>
      <c r="D225" s="190" t="s">
        <v>136</v>
      </c>
      <c r="E225" s="213" t="s">
        <v>19</v>
      </c>
      <c r="F225" s="214" t="s">
        <v>1155</v>
      </c>
      <c r="G225" s="212"/>
      <c r="H225" s="213" t="s">
        <v>19</v>
      </c>
      <c r="I225" s="215"/>
      <c r="J225" s="212"/>
      <c r="K225" s="212"/>
      <c r="L225" s="216"/>
      <c r="M225" s="217"/>
      <c r="N225" s="218"/>
      <c r="O225" s="218"/>
      <c r="P225" s="218"/>
      <c r="Q225" s="218"/>
      <c r="R225" s="218"/>
      <c r="S225" s="218"/>
      <c r="T225" s="219"/>
      <c r="AT225" s="220" t="s">
        <v>136</v>
      </c>
      <c r="AU225" s="220" t="s">
        <v>134</v>
      </c>
      <c r="AV225" s="15" t="s">
        <v>81</v>
      </c>
      <c r="AW225" s="15" t="s">
        <v>35</v>
      </c>
      <c r="AX225" s="15" t="s">
        <v>73</v>
      </c>
      <c r="AY225" s="220" t="s">
        <v>127</v>
      </c>
    </row>
    <row r="226" spans="1:65" s="14" customFormat="1">
      <c r="B226" s="200"/>
      <c r="C226" s="201"/>
      <c r="D226" s="190" t="s">
        <v>136</v>
      </c>
      <c r="E226" s="202" t="s">
        <v>19</v>
      </c>
      <c r="F226" s="203" t="s">
        <v>138</v>
      </c>
      <c r="G226" s="201"/>
      <c r="H226" s="204">
        <v>16</v>
      </c>
      <c r="I226" s="205"/>
      <c r="J226" s="201"/>
      <c r="K226" s="201"/>
      <c r="L226" s="206"/>
      <c r="M226" s="207"/>
      <c r="N226" s="208"/>
      <c r="O226" s="208"/>
      <c r="P226" s="208"/>
      <c r="Q226" s="208"/>
      <c r="R226" s="208"/>
      <c r="S226" s="208"/>
      <c r="T226" s="209"/>
      <c r="AT226" s="210" t="s">
        <v>136</v>
      </c>
      <c r="AU226" s="210" t="s">
        <v>134</v>
      </c>
      <c r="AV226" s="14" t="s">
        <v>134</v>
      </c>
      <c r="AW226" s="14" t="s">
        <v>35</v>
      </c>
      <c r="AX226" s="14" t="s">
        <v>81</v>
      </c>
      <c r="AY226" s="210" t="s">
        <v>127</v>
      </c>
    </row>
    <row r="227" spans="1:65" s="2" customFormat="1" ht="14.45" customHeight="1">
      <c r="A227" s="36"/>
      <c r="B227" s="37"/>
      <c r="C227" s="175" t="s">
        <v>466</v>
      </c>
      <c r="D227" s="175" t="s">
        <v>130</v>
      </c>
      <c r="E227" s="176" t="s">
        <v>1002</v>
      </c>
      <c r="F227" s="177" t="s">
        <v>1003</v>
      </c>
      <c r="G227" s="178" t="s">
        <v>235</v>
      </c>
      <c r="H227" s="179">
        <v>0.15</v>
      </c>
      <c r="I227" s="180"/>
      <c r="J227" s="181">
        <f>ROUND(I227*H227,2)</f>
        <v>0</v>
      </c>
      <c r="K227" s="177" t="s">
        <v>174</v>
      </c>
      <c r="L227" s="41"/>
      <c r="M227" s="182" t="s">
        <v>19</v>
      </c>
      <c r="N227" s="183" t="s">
        <v>44</v>
      </c>
      <c r="O227" s="66"/>
      <c r="P227" s="184">
        <f>O227*H227</f>
        <v>0</v>
      </c>
      <c r="Q227" s="184">
        <v>0</v>
      </c>
      <c r="R227" s="184">
        <f>Q227*H227</f>
        <v>0</v>
      </c>
      <c r="S227" s="184">
        <v>0</v>
      </c>
      <c r="T227" s="185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86" t="s">
        <v>134</v>
      </c>
      <c r="AT227" s="186" t="s">
        <v>130</v>
      </c>
      <c r="AU227" s="186" t="s">
        <v>134</v>
      </c>
      <c r="AY227" s="19" t="s">
        <v>127</v>
      </c>
      <c r="BE227" s="187">
        <f>IF(N227="základní",J227,0)</f>
        <v>0</v>
      </c>
      <c r="BF227" s="187">
        <f>IF(N227="snížená",J227,0)</f>
        <v>0</v>
      </c>
      <c r="BG227" s="187">
        <f>IF(N227="zákl. přenesená",J227,0)</f>
        <v>0</v>
      </c>
      <c r="BH227" s="187">
        <f>IF(N227="sníž. přenesená",J227,0)</f>
        <v>0</v>
      </c>
      <c r="BI227" s="187">
        <f>IF(N227="nulová",J227,0)</f>
        <v>0</v>
      </c>
      <c r="BJ227" s="19" t="s">
        <v>81</v>
      </c>
      <c r="BK227" s="187">
        <f>ROUND(I227*H227,2)</f>
        <v>0</v>
      </c>
      <c r="BL227" s="19" t="s">
        <v>134</v>
      </c>
      <c r="BM227" s="186" t="s">
        <v>1156</v>
      </c>
    </row>
    <row r="228" spans="1:65" s="2" customFormat="1" ht="14.45" customHeight="1">
      <c r="A228" s="36"/>
      <c r="B228" s="37"/>
      <c r="C228" s="224" t="s">
        <v>470</v>
      </c>
      <c r="D228" s="224" t="s">
        <v>258</v>
      </c>
      <c r="E228" s="225" t="s">
        <v>1005</v>
      </c>
      <c r="F228" s="226" t="s">
        <v>1006</v>
      </c>
      <c r="G228" s="227" t="s">
        <v>261</v>
      </c>
      <c r="H228" s="228">
        <v>0.27</v>
      </c>
      <c r="I228" s="229"/>
      <c r="J228" s="230">
        <f>ROUND(I228*H228,2)</f>
        <v>0</v>
      </c>
      <c r="K228" s="226" t="s">
        <v>174</v>
      </c>
      <c r="L228" s="231"/>
      <c r="M228" s="232" t="s">
        <v>19</v>
      </c>
      <c r="N228" s="233" t="s">
        <v>44</v>
      </c>
      <c r="O228" s="66"/>
      <c r="P228" s="184">
        <f>O228*H228</f>
        <v>0</v>
      </c>
      <c r="Q228" s="184">
        <v>1</v>
      </c>
      <c r="R228" s="184">
        <f>Q228*H228</f>
        <v>0.27</v>
      </c>
      <c r="S228" s="184">
        <v>0</v>
      </c>
      <c r="T228" s="185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186" t="s">
        <v>211</v>
      </c>
      <c r="AT228" s="186" t="s">
        <v>258</v>
      </c>
      <c r="AU228" s="186" t="s">
        <v>134</v>
      </c>
      <c r="AY228" s="19" t="s">
        <v>127</v>
      </c>
      <c r="BE228" s="187">
        <f>IF(N228="základní",J228,0)</f>
        <v>0</v>
      </c>
      <c r="BF228" s="187">
        <f>IF(N228="snížená",J228,0)</f>
        <v>0</v>
      </c>
      <c r="BG228" s="187">
        <f>IF(N228="zákl. přenesená",J228,0)</f>
        <v>0</v>
      </c>
      <c r="BH228" s="187">
        <f>IF(N228="sníž. přenesená",J228,0)</f>
        <v>0</v>
      </c>
      <c r="BI228" s="187">
        <f>IF(N228="nulová",J228,0)</f>
        <v>0</v>
      </c>
      <c r="BJ228" s="19" t="s">
        <v>81</v>
      </c>
      <c r="BK228" s="187">
        <f>ROUND(I228*H228,2)</f>
        <v>0</v>
      </c>
      <c r="BL228" s="19" t="s">
        <v>134</v>
      </c>
      <c r="BM228" s="186" t="s">
        <v>1157</v>
      </c>
    </row>
    <row r="229" spans="1:65" s="13" customFormat="1">
      <c r="B229" s="188"/>
      <c r="C229" s="189"/>
      <c r="D229" s="190" t="s">
        <v>136</v>
      </c>
      <c r="E229" s="191" t="s">
        <v>19</v>
      </c>
      <c r="F229" s="192" t="s">
        <v>1008</v>
      </c>
      <c r="G229" s="189"/>
      <c r="H229" s="193">
        <v>0.27</v>
      </c>
      <c r="I229" s="194"/>
      <c r="J229" s="189"/>
      <c r="K229" s="189"/>
      <c r="L229" s="195"/>
      <c r="M229" s="196"/>
      <c r="N229" s="197"/>
      <c r="O229" s="197"/>
      <c r="P229" s="197"/>
      <c r="Q229" s="197"/>
      <c r="R229" s="197"/>
      <c r="S229" s="197"/>
      <c r="T229" s="198"/>
      <c r="AT229" s="199" t="s">
        <v>136</v>
      </c>
      <c r="AU229" s="199" t="s">
        <v>134</v>
      </c>
      <c r="AV229" s="13" t="s">
        <v>83</v>
      </c>
      <c r="AW229" s="13" t="s">
        <v>35</v>
      </c>
      <c r="AX229" s="13" t="s">
        <v>73</v>
      </c>
      <c r="AY229" s="199" t="s">
        <v>127</v>
      </c>
    </row>
    <row r="230" spans="1:65" s="14" customFormat="1">
      <c r="B230" s="200"/>
      <c r="C230" s="201"/>
      <c r="D230" s="190" t="s">
        <v>136</v>
      </c>
      <c r="E230" s="202" t="s">
        <v>19</v>
      </c>
      <c r="F230" s="203" t="s">
        <v>138</v>
      </c>
      <c r="G230" s="201"/>
      <c r="H230" s="204">
        <v>0.27</v>
      </c>
      <c r="I230" s="205"/>
      <c r="J230" s="201"/>
      <c r="K230" s="201"/>
      <c r="L230" s="206"/>
      <c r="M230" s="207"/>
      <c r="N230" s="208"/>
      <c r="O230" s="208"/>
      <c r="P230" s="208"/>
      <c r="Q230" s="208"/>
      <c r="R230" s="208"/>
      <c r="S230" s="208"/>
      <c r="T230" s="209"/>
      <c r="AT230" s="210" t="s">
        <v>136</v>
      </c>
      <c r="AU230" s="210" t="s">
        <v>134</v>
      </c>
      <c r="AV230" s="14" t="s">
        <v>134</v>
      </c>
      <c r="AW230" s="14" t="s">
        <v>35</v>
      </c>
      <c r="AX230" s="14" t="s">
        <v>81</v>
      </c>
      <c r="AY230" s="210" t="s">
        <v>127</v>
      </c>
    </row>
    <row r="231" spans="1:65" s="2" customFormat="1" ht="24.2" customHeight="1">
      <c r="A231" s="36"/>
      <c r="B231" s="37"/>
      <c r="C231" s="175" t="s">
        <v>474</v>
      </c>
      <c r="D231" s="175" t="s">
        <v>130</v>
      </c>
      <c r="E231" s="176" t="s">
        <v>1009</v>
      </c>
      <c r="F231" s="177" t="s">
        <v>1010</v>
      </c>
      <c r="G231" s="178" t="s">
        <v>235</v>
      </c>
      <c r="H231" s="179">
        <v>1</v>
      </c>
      <c r="I231" s="180"/>
      <c r="J231" s="181">
        <f t="shared" ref="J231:J236" si="0">ROUND(I231*H231,2)</f>
        <v>0</v>
      </c>
      <c r="K231" s="177" t="s">
        <v>174</v>
      </c>
      <c r="L231" s="41"/>
      <c r="M231" s="182" t="s">
        <v>19</v>
      </c>
      <c r="N231" s="183" t="s">
        <v>44</v>
      </c>
      <c r="O231" s="66"/>
      <c r="P231" s="184">
        <f t="shared" ref="P231:P236" si="1">O231*H231</f>
        <v>0</v>
      </c>
      <c r="Q231" s="184">
        <v>0</v>
      </c>
      <c r="R231" s="184">
        <f t="shared" ref="R231:R236" si="2">Q231*H231</f>
        <v>0</v>
      </c>
      <c r="S231" s="184">
        <v>0</v>
      </c>
      <c r="T231" s="185">
        <f t="shared" ref="T231:T236" si="3"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86" t="s">
        <v>134</v>
      </c>
      <c r="AT231" s="186" t="s">
        <v>130</v>
      </c>
      <c r="AU231" s="186" t="s">
        <v>134</v>
      </c>
      <c r="AY231" s="19" t="s">
        <v>127</v>
      </c>
      <c r="BE231" s="187">
        <f t="shared" ref="BE231:BE236" si="4">IF(N231="základní",J231,0)</f>
        <v>0</v>
      </c>
      <c r="BF231" s="187">
        <f t="shared" ref="BF231:BF236" si="5">IF(N231="snížená",J231,0)</f>
        <v>0</v>
      </c>
      <c r="BG231" s="187">
        <f t="shared" ref="BG231:BG236" si="6">IF(N231="zákl. přenesená",J231,0)</f>
        <v>0</v>
      </c>
      <c r="BH231" s="187">
        <f t="shared" ref="BH231:BH236" si="7">IF(N231="sníž. přenesená",J231,0)</f>
        <v>0</v>
      </c>
      <c r="BI231" s="187">
        <f t="shared" ref="BI231:BI236" si="8">IF(N231="nulová",J231,0)</f>
        <v>0</v>
      </c>
      <c r="BJ231" s="19" t="s">
        <v>81</v>
      </c>
      <c r="BK231" s="187">
        <f t="shared" ref="BK231:BK236" si="9">ROUND(I231*H231,2)</f>
        <v>0</v>
      </c>
      <c r="BL231" s="19" t="s">
        <v>134</v>
      </c>
      <c r="BM231" s="186" t="s">
        <v>1158</v>
      </c>
    </row>
    <row r="232" spans="1:65" s="2" customFormat="1" ht="24.2" customHeight="1">
      <c r="A232" s="36"/>
      <c r="B232" s="37"/>
      <c r="C232" s="175" t="s">
        <v>478</v>
      </c>
      <c r="D232" s="175" t="s">
        <v>130</v>
      </c>
      <c r="E232" s="176" t="s">
        <v>1053</v>
      </c>
      <c r="F232" s="177" t="s">
        <v>1054</v>
      </c>
      <c r="G232" s="178" t="s">
        <v>439</v>
      </c>
      <c r="H232" s="179">
        <v>3</v>
      </c>
      <c r="I232" s="180"/>
      <c r="J232" s="181">
        <f t="shared" si="0"/>
        <v>0</v>
      </c>
      <c r="K232" s="177" t="s">
        <v>174</v>
      </c>
      <c r="L232" s="41"/>
      <c r="M232" s="182" t="s">
        <v>19</v>
      </c>
      <c r="N232" s="183" t="s">
        <v>44</v>
      </c>
      <c r="O232" s="66"/>
      <c r="P232" s="184">
        <f t="shared" si="1"/>
        <v>0</v>
      </c>
      <c r="Q232" s="184">
        <v>0</v>
      </c>
      <c r="R232" s="184">
        <f t="shared" si="2"/>
        <v>0</v>
      </c>
      <c r="S232" s="184">
        <v>0</v>
      </c>
      <c r="T232" s="185">
        <f t="shared" si="3"/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186" t="s">
        <v>134</v>
      </c>
      <c r="AT232" s="186" t="s">
        <v>130</v>
      </c>
      <c r="AU232" s="186" t="s">
        <v>134</v>
      </c>
      <c r="AY232" s="19" t="s">
        <v>127</v>
      </c>
      <c r="BE232" s="187">
        <f t="shared" si="4"/>
        <v>0</v>
      </c>
      <c r="BF232" s="187">
        <f t="shared" si="5"/>
        <v>0</v>
      </c>
      <c r="BG232" s="187">
        <f t="shared" si="6"/>
        <v>0</v>
      </c>
      <c r="BH232" s="187">
        <f t="shared" si="7"/>
        <v>0</v>
      </c>
      <c r="BI232" s="187">
        <f t="shared" si="8"/>
        <v>0</v>
      </c>
      <c r="BJ232" s="19" t="s">
        <v>81</v>
      </c>
      <c r="BK232" s="187">
        <f t="shared" si="9"/>
        <v>0</v>
      </c>
      <c r="BL232" s="19" t="s">
        <v>134</v>
      </c>
      <c r="BM232" s="186" t="s">
        <v>1159</v>
      </c>
    </row>
    <row r="233" spans="1:65" s="2" customFormat="1" ht="24.2" customHeight="1">
      <c r="A233" s="36"/>
      <c r="B233" s="37"/>
      <c r="C233" s="175" t="s">
        <v>484</v>
      </c>
      <c r="D233" s="175" t="s">
        <v>130</v>
      </c>
      <c r="E233" s="176" t="s">
        <v>1160</v>
      </c>
      <c r="F233" s="177" t="s">
        <v>1161</v>
      </c>
      <c r="G233" s="178" t="s">
        <v>439</v>
      </c>
      <c r="H233" s="179">
        <v>3</v>
      </c>
      <c r="I233" s="180"/>
      <c r="J233" s="181">
        <f t="shared" si="0"/>
        <v>0</v>
      </c>
      <c r="K233" s="177" t="s">
        <v>174</v>
      </c>
      <c r="L233" s="41"/>
      <c r="M233" s="182" t="s">
        <v>19</v>
      </c>
      <c r="N233" s="183" t="s">
        <v>44</v>
      </c>
      <c r="O233" s="66"/>
      <c r="P233" s="184">
        <f t="shared" si="1"/>
        <v>0</v>
      </c>
      <c r="Q233" s="184">
        <v>0</v>
      </c>
      <c r="R233" s="184">
        <f t="shared" si="2"/>
        <v>0</v>
      </c>
      <c r="S233" s="184">
        <v>0</v>
      </c>
      <c r="T233" s="185">
        <f t="shared" si="3"/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86" t="s">
        <v>134</v>
      </c>
      <c r="AT233" s="186" t="s">
        <v>130</v>
      </c>
      <c r="AU233" s="186" t="s">
        <v>134</v>
      </c>
      <c r="AY233" s="19" t="s">
        <v>127</v>
      </c>
      <c r="BE233" s="187">
        <f t="shared" si="4"/>
        <v>0</v>
      </c>
      <c r="BF233" s="187">
        <f t="shared" si="5"/>
        <v>0</v>
      </c>
      <c r="BG233" s="187">
        <f t="shared" si="6"/>
        <v>0</v>
      </c>
      <c r="BH233" s="187">
        <f t="shared" si="7"/>
        <v>0</v>
      </c>
      <c r="BI233" s="187">
        <f t="shared" si="8"/>
        <v>0</v>
      </c>
      <c r="BJ233" s="19" t="s">
        <v>81</v>
      </c>
      <c r="BK233" s="187">
        <f t="shared" si="9"/>
        <v>0</v>
      </c>
      <c r="BL233" s="19" t="s">
        <v>134</v>
      </c>
      <c r="BM233" s="186" t="s">
        <v>1162</v>
      </c>
    </row>
    <row r="234" spans="1:65" s="2" customFormat="1" ht="14.45" customHeight="1">
      <c r="A234" s="36"/>
      <c r="B234" s="37"/>
      <c r="C234" s="224" t="s">
        <v>488</v>
      </c>
      <c r="D234" s="224" t="s">
        <v>258</v>
      </c>
      <c r="E234" s="225" t="s">
        <v>1163</v>
      </c>
      <c r="F234" s="226" t="s">
        <v>1164</v>
      </c>
      <c r="G234" s="227" t="s">
        <v>439</v>
      </c>
      <c r="H234" s="228">
        <v>3</v>
      </c>
      <c r="I234" s="229"/>
      <c r="J234" s="230">
        <f t="shared" si="0"/>
        <v>0</v>
      </c>
      <c r="K234" s="226" t="s">
        <v>19</v>
      </c>
      <c r="L234" s="231"/>
      <c r="M234" s="232" t="s">
        <v>19</v>
      </c>
      <c r="N234" s="233" t="s">
        <v>44</v>
      </c>
      <c r="O234" s="66"/>
      <c r="P234" s="184">
        <f t="shared" si="1"/>
        <v>0</v>
      </c>
      <c r="Q234" s="184">
        <v>0.01</v>
      </c>
      <c r="R234" s="184">
        <f t="shared" si="2"/>
        <v>0.03</v>
      </c>
      <c r="S234" s="184">
        <v>0</v>
      </c>
      <c r="T234" s="185">
        <f t="shared" si="3"/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186" t="s">
        <v>211</v>
      </c>
      <c r="AT234" s="186" t="s">
        <v>258</v>
      </c>
      <c r="AU234" s="186" t="s">
        <v>134</v>
      </c>
      <c r="AY234" s="19" t="s">
        <v>127</v>
      </c>
      <c r="BE234" s="187">
        <f t="shared" si="4"/>
        <v>0</v>
      </c>
      <c r="BF234" s="187">
        <f t="shared" si="5"/>
        <v>0</v>
      </c>
      <c r="BG234" s="187">
        <f t="shared" si="6"/>
        <v>0</v>
      </c>
      <c r="BH234" s="187">
        <f t="shared" si="7"/>
        <v>0</v>
      </c>
      <c r="BI234" s="187">
        <f t="shared" si="8"/>
        <v>0</v>
      </c>
      <c r="BJ234" s="19" t="s">
        <v>81</v>
      </c>
      <c r="BK234" s="187">
        <f t="shared" si="9"/>
        <v>0</v>
      </c>
      <c r="BL234" s="19" t="s">
        <v>134</v>
      </c>
      <c r="BM234" s="186" t="s">
        <v>1165</v>
      </c>
    </row>
    <row r="235" spans="1:65" s="2" customFormat="1" ht="14.45" customHeight="1">
      <c r="A235" s="36"/>
      <c r="B235" s="37"/>
      <c r="C235" s="175" t="s">
        <v>494</v>
      </c>
      <c r="D235" s="175" t="s">
        <v>130</v>
      </c>
      <c r="E235" s="176" t="s">
        <v>1056</v>
      </c>
      <c r="F235" s="177" t="s">
        <v>1057</v>
      </c>
      <c r="G235" s="178" t="s">
        <v>173</v>
      </c>
      <c r="H235" s="179">
        <v>1</v>
      </c>
      <c r="I235" s="180"/>
      <c r="J235" s="181">
        <f t="shared" si="0"/>
        <v>0</v>
      </c>
      <c r="K235" s="177" t="s">
        <v>174</v>
      </c>
      <c r="L235" s="41"/>
      <c r="M235" s="182" t="s">
        <v>19</v>
      </c>
      <c r="N235" s="183" t="s">
        <v>44</v>
      </c>
      <c r="O235" s="66"/>
      <c r="P235" s="184">
        <f t="shared" si="1"/>
        <v>0</v>
      </c>
      <c r="Q235" s="184">
        <v>0</v>
      </c>
      <c r="R235" s="184">
        <f t="shared" si="2"/>
        <v>0</v>
      </c>
      <c r="S235" s="184">
        <v>0</v>
      </c>
      <c r="T235" s="185">
        <f t="shared" si="3"/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86" t="s">
        <v>134</v>
      </c>
      <c r="AT235" s="186" t="s">
        <v>130</v>
      </c>
      <c r="AU235" s="186" t="s">
        <v>134</v>
      </c>
      <c r="AY235" s="19" t="s">
        <v>127</v>
      </c>
      <c r="BE235" s="187">
        <f t="shared" si="4"/>
        <v>0</v>
      </c>
      <c r="BF235" s="187">
        <f t="shared" si="5"/>
        <v>0</v>
      </c>
      <c r="BG235" s="187">
        <f t="shared" si="6"/>
        <v>0</v>
      </c>
      <c r="BH235" s="187">
        <f t="shared" si="7"/>
        <v>0</v>
      </c>
      <c r="BI235" s="187">
        <f t="shared" si="8"/>
        <v>0</v>
      </c>
      <c r="BJ235" s="19" t="s">
        <v>81</v>
      </c>
      <c r="BK235" s="187">
        <f t="shared" si="9"/>
        <v>0</v>
      </c>
      <c r="BL235" s="19" t="s">
        <v>134</v>
      </c>
      <c r="BM235" s="186" t="s">
        <v>1166</v>
      </c>
    </row>
    <row r="236" spans="1:65" s="2" customFormat="1" ht="14.45" customHeight="1">
      <c r="A236" s="36"/>
      <c r="B236" s="37"/>
      <c r="C236" s="224" t="s">
        <v>498</v>
      </c>
      <c r="D236" s="224" t="s">
        <v>258</v>
      </c>
      <c r="E236" s="225" t="s">
        <v>1059</v>
      </c>
      <c r="F236" s="226" t="s">
        <v>1060</v>
      </c>
      <c r="G236" s="227" t="s">
        <v>235</v>
      </c>
      <c r="H236" s="228">
        <v>0.01</v>
      </c>
      <c r="I236" s="229"/>
      <c r="J236" s="230">
        <f t="shared" si="0"/>
        <v>0</v>
      </c>
      <c r="K236" s="226" t="s">
        <v>174</v>
      </c>
      <c r="L236" s="231"/>
      <c r="M236" s="232" t="s">
        <v>19</v>
      </c>
      <c r="N236" s="233" t="s">
        <v>44</v>
      </c>
      <c r="O236" s="66"/>
      <c r="P236" s="184">
        <f t="shared" si="1"/>
        <v>0</v>
      </c>
      <c r="Q236" s="184">
        <v>0.2</v>
      </c>
      <c r="R236" s="184">
        <f t="shared" si="2"/>
        <v>2E-3</v>
      </c>
      <c r="S236" s="184">
        <v>0</v>
      </c>
      <c r="T236" s="185">
        <f t="shared" si="3"/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186" t="s">
        <v>211</v>
      </c>
      <c r="AT236" s="186" t="s">
        <v>258</v>
      </c>
      <c r="AU236" s="186" t="s">
        <v>134</v>
      </c>
      <c r="AY236" s="19" t="s">
        <v>127</v>
      </c>
      <c r="BE236" s="187">
        <f t="shared" si="4"/>
        <v>0</v>
      </c>
      <c r="BF236" s="187">
        <f t="shared" si="5"/>
        <v>0</v>
      </c>
      <c r="BG236" s="187">
        <f t="shared" si="6"/>
        <v>0</v>
      </c>
      <c r="BH236" s="187">
        <f t="shared" si="7"/>
        <v>0</v>
      </c>
      <c r="BI236" s="187">
        <f t="shared" si="8"/>
        <v>0</v>
      </c>
      <c r="BJ236" s="19" t="s">
        <v>81</v>
      </c>
      <c r="BK236" s="187">
        <f t="shared" si="9"/>
        <v>0</v>
      </c>
      <c r="BL236" s="19" t="s">
        <v>134</v>
      </c>
      <c r="BM236" s="186" t="s">
        <v>1167</v>
      </c>
    </row>
    <row r="237" spans="1:65" s="13" customFormat="1">
      <c r="B237" s="188"/>
      <c r="C237" s="189"/>
      <c r="D237" s="190" t="s">
        <v>136</v>
      </c>
      <c r="E237" s="189"/>
      <c r="F237" s="192" t="s">
        <v>1062</v>
      </c>
      <c r="G237" s="189"/>
      <c r="H237" s="193">
        <v>0.01</v>
      </c>
      <c r="I237" s="194"/>
      <c r="J237" s="189"/>
      <c r="K237" s="189"/>
      <c r="L237" s="195"/>
      <c r="M237" s="196"/>
      <c r="N237" s="197"/>
      <c r="O237" s="197"/>
      <c r="P237" s="197"/>
      <c r="Q237" s="197"/>
      <c r="R237" s="197"/>
      <c r="S237" s="197"/>
      <c r="T237" s="198"/>
      <c r="AT237" s="199" t="s">
        <v>136</v>
      </c>
      <c r="AU237" s="199" t="s">
        <v>134</v>
      </c>
      <c r="AV237" s="13" t="s">
        <v>83</v>
      </c>
      <c r="AW237" s="13" t="s">
        <v>4</v>
      </c>
      <c r="AX237" s="13" t="s">
        <v>81</v>
      </c>
      <c r="AY237" s="199" t="s">
        <v>127</v>
      </c>
    </row>
    <row r="238" spans="1:65" s="2" customFormat="1" ht="24.2" customHeight="1">
      <c r="A238" s="36"/>
      <c r="B238" s="37"/>
      <c r="C238" s="175" t="s">
        <v>501</v>
      </c>
      <c r="D238" s="175" t="s">
        <v>130</v>
      </c>
      <c r="E238" s="176" t="s">
        <v>1012</v>
      </c>
      <c r="F238" s="177" t="s">
        <v>1013</v>
      </c>
      <c r="G238" s="178" t="s">
        <v>261</v>
      </c>
      <c r="H238" s="179">
        <v>3.0000000000000001E-3</v>
      </c>
      <c r="I238" s="180"/>
      <c r="J238" s="181">
        <f>ROUND(I238*H238,2)</f>
        <v>0</v>
      </c>
      <c r="K238" s="177" t="s">
        <v>174</v>
      </c>
      <c r="L238" s="41"/>
      <c r="M238" s="182" t="s">
        <v>19</v>
      </c>
      <c r="N238" s="183" t="s">
        <v>44</v>
      </c>
      <c r="O238" s="66"/>
      <c r="P238" s="184">
        <f>O238*H238</f>
        <v>0</v>
      </c>
      <c r="Q238" s="184">
        <v>0</v>
      </c>
      <c r="R238" s="184">
        <f>Q238*H238</f>
        <v>0</v>
      </c>
      <c r="S238" s="184">
        <v>0</v>
      </c>
      <c r="T238" s="185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186" t="s">
        <v>134</v>
      </c>
      <c r="AT238" s="186" t="s">
        <v>130</v>
      </c>
      <c r="AU238" s="186" t="s">
        <v>134</v>
      </c>
      <c r="AY238" s="19" t="s">
        <v>127</v>
      </c>
      <c r="BE238" s="187">
        <f>IF(N238="základní",J238,0)</f>
        <v>0</v>
      </c>
      <c r="BF238" s="187">
        <f>IF(N238="snížená",J238,0)</f>
        <v>0</v>
      </c>
      <c r="BG238" s="187">
        <f>IF(N238="zákl. přenesená",J238,0)</f>
        <v>0</v>
      </c>
      <c r="BH238" s="187">
        <f>IF(N238="sníž. přenesená",J238,0)</f>
        <v>0</v>
      </c>
      <c r="BI238" s="187">
        <f>IF(N238="nulová",J238,0)</f>
        <v>0</v>
      </c>
      <c r="BJ238" s="19" t="s">
        <v>81</v>
      </c>
      <c r="BK238" s="187">
        <f>ROUND(I238*H238,2)</f>
        <v>0</v>
      </c>
      <c r="BL238" s="19" t="s">
        <v>134</v>
      </c>
      <c r="BM238" s="186" t="s">
        <v>1168</v>
      </c>
    </row>
    <row r="239" spans="1:65" s="2" customFormat="1" ht="14.45" customHeight="1">
      <c r="A239" s="36"/>
      <c r="B239" s="37"/>
      <c r="C239" s="224" t="s">
        <v>505</v>
      </c>
      <c r="D239" s="224" t="s">
        <v>258</v>
      </c>
      <c r="E239" s="225" t="s">
        <v>1015</v>
      </c>
      <c r="F239" s="226" t="s">
        <v>1016</v>
      </c>
      <c r="G239" s="227" t="s">
        <v>292</v>
      </c>
      <c r="H239" s="228">
        <v>0.03</v>
      </c>
      <c r="I239" s="229"/>
      <c r="J239" s="230">
        <f>ROUND(I239*H239,2)</f>
        <v>0</v>
      </c>
      <c r="K239" s="226" t="s">
        <v>174</v>
      </c>
      <c r="L239" s="231"/>
      <c r="M239" s="232" t="s">
        <v>19</v>
      </c>
      <c r="N239" s="233" t="s">
        <v>44</v>
      </c>
      <c r="O239" s="66"/>
      <c r="P239" s="184">
        <f>O239*H239</f>
        <v>0</v>
      </c>
      <c r="Q239" s="184">
        <v>1E-3</v>
      </c>
      <c r="R239" s="184">
        <f>Q239*H239</f>
        <v>3.0000000000000001E-5</v>
      </c>
      <c r="S239" s="184">
        <v>0</v>
      </c>
      <c r="T239" s="185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86" t="s">
        <v>211</v>
      </c>
      <c r="AT239" s="186" t="s">
        <v>258</v>
      </c>
      <c r="AU239" s="186" t="s">
        <v>134</v>
      </c>
      <c r="AY239" s="19" t="s">
        <v>127</v>
      </c>
      <c r="BE239" s="187">
        <f>IF(N239="základní",J239,0)</f>
        <v>0</v>
      </c>
      <c r="BF239" s="187">
        <f>IF(N239="snížená",J239,0)</f>
        <v>0</v>
      </c>
      <c r="BG239" s="187">
        <f>IF(N239="zákl. přenesená",J239,0)</f>
        <v>0</v>
      </c>
      <c r="BH239" s="187">
        <f>IF(N239="sníž. přenesená",J239,0)</f>
        <v>0</v>
      </c>
      <c r="BI239" s="187">
        <f>IF(N239="nulová",J239,0)</f>
        <v>0</v>
      </c>
      <c r="BJ239" s="19" t="s">
        <v>81</v>
      </c>
      <c r="BK239" s="187">
        <f>ROUND(I239*H239,2)</f>
        <v>0</v>
      </c>
      <c r="BL239" s="19" t="s">
        <v>134</v>
      </c>
      <c r="BM239" s="186" t="s">
        <v>1169</v>
      </c>
    </row>
    <row r="240" spans="1:65" s="12" customFormat="1" ht="20.85" customHeight="1">
      <c r="B240" s="159"/>
      <c r="C240" s="160"/>
      <c r="D240" s="161" t="s">
        <v>72</v>
      </c>
      <c r="E240" s="173" t="s">
        <v>1170</v>
      </c>
      <c r="F240" s="173" t="s">
        <v>1025</v>
      </c>
      <c r="G240" s="160"/>
      <c r="H240" s="160"/>
      <c r="I240" s="163"/>
      <c r="J240" s="174">
        <f>BK240</f>
        <v>0</v>
      </c>
      <c r="K240" s="160"/>
      <c r="L240" s="165"/>
      <c r="M240" s="166"/>
      <c r="N240" s="167"/>
      <c r="O240" s="167"/>
      <c r="P240" s="168">
        <f>SUM(P241:P251)</f>
        <v>0</v>
      </c>
      <c r="Q240" s="167"/>
      <c r="R240" s="168">
        <f>SUM(R241:R251)</f>
        <v>0</v>
      </c>
      <c r="S240" s="167"/>
      <c r="T240" s="169">
        <f>SUM(T241:T251)</f>
        <v>0</v>
      </c>
      <c r="AR240" s="170" t="s">
        <v>81</v>
      </c>
      <c r="AT240" s="171" t="s">
        <v>72</v>
      </c>
      <c r="AU240" s="171" t="s">
        <v>83</v>
      </c>
      <c r="AY240" s="170" t="s">
        <v>127</v>
      </c>
      <c r="BK240" s="172">
        <f>SUM(BK241:BK251)</f>
        <v>0</v>
      </c>
    </row>
    <row r="241" spans="1:65" s="2" customFormat="1" ht="14.45" customHeight="1">
      <c r="A241" s="36"/>
      <c r="B241" s="37"/>
      <c r="C241" s="175" t="s">
        <v>510</v>
      </c>
      <c r="D241" s="175" t="s">
        <v>130</v>
      </c>
      <c r="E241" s="176" t="s">
        <v>1026</v>
      </c>
      <c r="F241" s="177" t="s">
        <v>1025</v>
      </c>
      <c r="G241" s="178" t="s">
        <v>173</v>
      </c>
      <c r="H241" s="179">
        <v>16</v>
      </c>
      <c r="I241" s="180"/>
      <c r="J241" s="181">
        <f>ROUND(I241*H241,2)</f>
        <v>0</v>
      </c>
      <c r="K241" s="177" t="s">
        <v>19</v>
      </c>
      <c r="L241" s="41"/>
      <c r="M241" s="182" t="s">
        <v>19</v>
      </c>
      <c r="N241" s="183" t="s">
        <v>44</v>
      </c>
      <c r="O241" s="66"/>
      <c r="P241" s="184">
        <f>O241*H241</f>
        <v>0</v>
      </c>
      <c r="Q241" s="184">
        <v>0</v>
      </c>
      <c r="R241" s="184">
        <f>Q241*H241</f>
        <v>0</v>
      </c>
      <c r="S241" s="184">
        <v>0</v>
      </c>
      <c r="T241" s="185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86" t="s">
        <v>147</v>
      </c>
      <c r="AT241" s="186" t="s">
        <v>130</v>
      </c>
      <c r="AU241" s="186" t="s">
        <v>144</v>
      </c>
      <c r="AY241" s="19" t="s">
        <v>127</v>
      </c>
      <c r="BE241" s="187">
        <f>IF(N241="základní",J241,0)</f>
        <v>0</v>
      </c>
      <c r="BF241" s="187">
        <f>IF(N241="snížená",J241,0)</f>
        <v>0</v>
      </c>
      <c r="BG241" s="187">
        <f>IF(N241="zákl. přenesená",J241,0)</f>
        <v>0</v>
      </c>
      <c r="BH241" s="187">
        <f>IF(N241="sníž. přenesená",J241,0)</f>
        <v>0</v>
      </c>
      <c r="BI241" s="187">
        <f>IF(N241="nulová",J241,0)</f>
        <v>0</v>
      </c>
      <c r="BJ241" s="19" t="s">
        <v>81</v>
      </c>
      <c r="BK241" s="187">
        <f>ROUND(I241*H241,2)</f>
        <v>0</v>
      </c>
      <c r="BL241" s="19" t="s">
        <v>147</v>
      </c>
      <c r="BM241" s="186" t="s">
        <v>1171</v>
      </c>
    </row>
    <row r="242" spans="1:65" s="13" customFormat="1">
      <c r="B242" s="188"/>
      <c r="C242" s="189"/>
      <c r="D242" s="190" t="s">
        <v>136</v>
      </c>
      <c r="E242" s="191" t="s">
        <v>19</v>
      </c>
      <c r="F242" s="192" t="s">
        <v>1172</v>
      </c>
      <c r="G242" s="189"/>
      <c r="H242" s="193">
        <v>16</v>
      </c>
      <c r="I242" s="194"/>
      <c r="J242" s="189"/>
      <c r="K242" s="189"/>
      <c r="L242" s="195"/>
      <c r="M242" s="196"/>
      <c r="N242" s="197"/>
      <c r="O242" s="197"/>
      <c r="P242" s="197"/>
      <c r="Q242" s="197"/>
      <c r="R242" s="197"/>
      <c r="S242" s="197"/>
      <c r="T242" s="198"/>
      <c r="AT242" s="199" t="s">
        <v>136</v>
      </c>
      <c r="AU242" s="199" t="s">
        <v>144</v>
      </c>
      <c r="AV242" s="13" t="s">
        <v>83</v>
      </c>
      <c r="AW242" s="13" t="s">
        <v>35</v>
      </c>
      <c r="AX242" s="13" t="s">
        <v>73</v>
      </c>
      <c r="AY242" s="199" t="s">
        <v>127</v>
      </c>
    </row>
    <row r="243" spans="1:65" s="15" customFormat="1">
      <c r="B243" s="211"/>
      <c r="C243" s="212"/>
      <c r="D243" s="190" t="s">
        <v>136</v>
      </c>
      <c r="E243" s="213" t="s">
        <v>19</v>
      </c>
      <c r="F243" s="214" t="s">
        <v>1029</v>
      </c>
      <c r="G243" s="212"/>
      <c r="H243" s="213" t="s">
        <v>19</v>
      </c>
      <c r="I243" s="215"/>
      <c r="J243" s="212"/>
      <c r="K243" s="212"/>
      <c r="L243" s="216"/>
      <c r="M243" s="217"/>
      <c r="N243" s="218"/>
      <c r="O243" s="218"/>
      <c r="P243" s="218"/>
      <c r="Q243" s="218"/>
      <c r="R243" s="218"/>
      <c r="S243" s="218"/>
      <c r="T243" s="219"/>
      <c r="AT243" s="220" t="s">
        <v>136</v>
      </c>
      <c r="AU243" s="220" t="s">
        <v>144</v>
      </c>
      <c r="AV243" s="15" t="s">
        <v>81</v>
      </c>
      <c r="AW243" s="15" t="s">
        <v>35</v>
      </c>
      <c r="AX243" s="15" t="s">
        <v>73</v>
      </c>
      <c r="AY243" s="220" t="s">
        <v>127</v>
      </c>
    </row>
    <row r="244" spans="1:65" s="15" customFormat="1">
      <c r="B244" s="211"/>
      <c r="C244" s="212"/>
      <c r="D244" s="190" t="s">
        <v>136</v>
      </c>
      <c r="E244" s="213" t="s">
        <v>19</v>
      </c>
      <c r="F244" s="214" t="s">
        <v>1068</v>
      </c>
      <c r="G244" s="212"/>
      <c r="H244" s="213" t="s">
        <v>19</v>
      </c>
      <c r="I244" s="215"/>
      <c r="J244" s="212"/>
      <c r="K244" s="212"/>
      <c r="L244" s="216"/>
      <c r="M244" s="217"/>
      <c r="N244" s="218"/>
      <c r="O244" s="218"/>
      <c r="P244" s="218"/>
      <c r="Q244" s="218"/>
      <c r="R244" s="218"/>
      <c r="S244" s="218"/>
      <c r="T244" s="219"/>
      <c r="AT244" s="220" t="s">
        <v>136</v>
      </c>
      <c r="AU244" s="220" t="s">
        <v>144</v>
      </c>
      <c r="AV244" s="15" t="s">
        <v>81</v>
      </c>
      <c r="AW244" s="15" t="s">
        <v>35</v>
      </c>
      <c r="AX244" s="15" t="s">
        <v>73</v>
      </c>
      <c r="AY244" s="220" t="s">
        <v>127</v>
      </c>
    </row>
    <row r="245" spans="1:65" s="14" customFormat="1">
      <c r="B245" s="200"/>
      <c r="C245" s="201"/>
      <c r="D245" s="190" t="s">
        <v>136</v>
      </c>
      <c r="E245" s="202" t="s">
        <v>19</v>
      </c>
      <c r="F245" s="203" t="s">
        <v>138</v>
      </c>
      <c r="G245" s="201"/>
      <c r="H245" s="204">
        <v>16</v>
      </c>
      <c r="I245" s="205"/>
      <c r="J245" s="201"/>
      <c r="K245" s="201"/>
      <c r="L245" s="206"/>
      <c r="M245" s="207"/>
      <c r="N245" s="208"/>
      <c r="O245" s="208"/>
      <c r="P245" s="208"/>
      <c r="Q245" s="208"/>
      <c r="R245" s="208"/>
      <c r="S245" s="208"/>
      <c r="T245" s="209"/>
      <c r="AT245" s="210" t="s">
        <v>136</v>
      </c>
      <c r="AU245" s="210" t="s">
        <v>144</v>
      </c>
      <c r="AV245" s="14" t="s">
        <v>134</v>
      </c>
      <c r="AW245" s="14" t="s">
        <v>35</v>
      </c>
      <c r="AX245" s="14" t="s">
        <v>81</v>
      </c>
      <c r="AY245" s="210" t="s">
        <v>127</v>
      </c>
    </row>
    <row r="246" spans="1:65" s="2" customFormat="1" ht="14.45" customHeight="1">
      <c r="A246" s="36"/>
      <c r="B246" s="37"/>
      <c r="C246" s="175" t="s">
        <v>515</v>
      </c>
      <c r="D246" s="175" t="s">
        <v>130</v>
      </c>
      <c r="E246" s="176" t="s">
        <v>1030</v>
      </c>
      <c r="F246" s="177" t="s">
        <v>1031</v>
      </c>
      <c r="G246" s="178" t="s">
        <v>173</v>
      </c>
      <c r="H246" s="179">
        <v>0.6</v>
      </c>
      <c r="I246" s="180"/>
      <c r="J246" s="181">
        <f>ROUND(I246*H246,2)</f>
        <v>0</v>
      </c>
      <c r="K246" s="177" t="s">
        <v>174</v>
      </c>
      <c r="L246" s="41"/>
      <c r="M246" s="182" t="s">
        <v>19</v>
      </c>
      <c r="N246" s="183" t="s">
        <v>44</v>
      </c>
      <c r="O246" s="66"/>
      <c r="P246" s="184">
        <f>O246*H246</f>
        <v>0</v>
      </c>
      <c r="Q246" s="184">
        <v>0</v>
      </c>
      <c r="R246" s="184">
        <f>Q246*H246</f>
        <v>0</v>
      </c>
      <c r="S246" s="184">
        <v>0</v>
      </c>
      <c r="T246" s="185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186" t="s">
        <v>134</v>
      </c>
      <c r="AT246" s="186" t="s">
        <v>130</v>
      </c>
      <c r="AU246" s="186" t="s">
        <v>144</v>
      </c>
      <c r="AY246" s="19" t="s">
        <v>127</v>
      </c>
      <c r="BE246" s="187">
        <f>IF(N246="základní",J246,0)</f>
        <v>0</v>
      </c>
      <c r="BF246" s="187">
        <f>IF(N246="snížená",J246,0)</f>
        <v>0</v>
      </c>
      <c r="BG246" s="187">
        <f>IF(N246="zákl. přenesená",J246,0)</f>
        <v>0</v>
      </c>
      <c r="BH246" s="187">
        <f>IF(N246="sníž. přenesená",J246,0)</f>
        <v>0</v>
      </c>
      <c r="BI246" s="187">
        <f>IF(N246="nulová",J246,0)</f>
        <v>0</v>
      </c>
      <c r="BJ246" s="19" t="s">
        <v>81</v>
      </c>
      <c r="BK246" s="187">
        <f>ROUND(I246*H246,2)</f>
        <v>0</v>
      </c>
      <c r="BL246" s="19" t="s">
        <v>134</v>
      </c>
      <c r="BM246" s="186" t="s">
        <v>1173</v>
      </c>
    </row>
    <row r="247" spans="1:65" s="13" customFormat="1">
      <c r="B247" s="188"/>
      <c r="C247" s="189"/>
      <c r="D247" s="190" t="s">
        <v>136</v>
      </c>
      <c r="E247" s="191" t="s">
        <v>19</v>
      </c>
      <c r="F247" s="192" t="s">
        <v>1070</v>
      </c>
      <c r="G247" s="189"/>
      <c r="H247" s="193">
        <v>0.6</v>
      </c>
      <c r="I247" s="194"/>
      <c r="J247" s="189"/>
      <c r="K247" s="189"/>
      <c r="L247" s="195"/>
      <c r="M247" s="196"/>
      <c r="N247" s="197"/>
      <c r="O247" s="197"/>
      <c r="P247" s="197"/>
      <c r="Q247" s="197"/>
      <c r="R247" s="197"/>
      <c r="S247" s="197"/>
      <c r="T247" s="198"/>
      <c r="AT247" s="199" t="s">
        <v>136</v>
      </c>
      <c r="AU247" s="199" t="s">
        <v>144</v>
      </c>
      <c r="AV247" s="13" t="s">
        <v>83</v>
      </c>
      <c r="AW247" s="13" t="s">
        <v>35</v>
      </c>
      <c r="AX247" s="13" t="s">
        <v>73</v>
      </c>
      <c r="AY247" s="199" t="s">
        <v>127</v>
      </c>
    </row>
    <row r="248" spans="1:65" s="14" customFormat="1">
      <c r="B248" s="200"/>
      <c r="C248" s="201"/>
      <c r="D248" s="190" t="s">
        <v>136</v>
      </c>
      <c r="E248" s="202" t="s">
        <v>19</v>
      </c>
      <c r="F248" s="203" t="s">
        <v>138</v>
      </c>
      <c r="G248" s="201"/>
      <c r="H248" s="204">
        <v>0.6</v>
      </c>
      <c r="I248" s="205"/>
      <c r="J248" s="201"/>
      <c r="K248" s="201"/>
      <c r="L248" s="206"/>
      <c r="M248" s="207"/>
      <c r="N248" s="208"/>
      <c r="O248" s="208"/>
      <c r="P248" s="208"/>
      <c r="Q248" s="208"/>
      <c r="R248" s="208"/>
      <c r="S248" s="208"/>
      <c r="T248" s="209"/>
      <c r="AT248" s="210" t="s">
        <v>136</v>
      </c>
      <c r="AU248" s="210" t="s">
        <v>144</v>
      </c>
      <c r="AV248" s="14" t="s">
        <v>134</v>
      </c>
      <c r="AW248" s="14" t="s">
        <v>35</v>
      </c>
      <c r="AX248" s="14" t="s">
        <v>81</v>
      </c>
      <c r="AY248" s="210" t="s">
        <v>127</v>
      </c>
    </row>
    <row r="249" spans="1:65" s="2" customFormat="1" ht="14.45" customHeight="1">
      <c r="A249" s="36"/>
      <c r="B249" s="37"/>
      <c r="C249" s="175" t="s">
        <v>521</v>
      </c>
      <c r="D249" s="175" t="s">
        <v>130</v>
      </c>
      <c r="E249" s="176" t="s">
        <v>1018</v>
      </c>
      <c r="F249" s="177" t="s">
        <v>1019</v>
      </c>
      <c r="G249" s="178" t="s">
        <v>235</v>
      </c>
      <c r="H249" s="179">
        <v>0.48</v>
      </c>
      <c r="I249" s="180"/>
      <c r="J249" s="181">
        <f>ROUND(I249*H249,2)</f>
        <v>0</v>
      </c>
      <c r="K249" s="177" t="s">
        <v>174</v>
      </c>
      <c r="L249" s="41"/>
      <c r="M249" s="182" t="s">
        <v>19</v>
      </c>
      <c r="N249" s="183" t="s">
        <v>44</v>
      </c>
      <c r="O249" s="66"/>
      <c r="P249" s="184">
        <f>O249*H249</f>
        <v>0</v>
      </c>
      <c r="Q249" s="184">
        <v>0</v>
      </c>
      <c r="R249" s="184">
        <f>Q249*H249</f>
        <v>0</v>
      </c>
      <c r="S249" s="184">
        <v>0</v>
      </c>
      <c r="T249" s="185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86" t="s">
        <v>134</v>
      </c>
      <c r="AT249" s="186" t="s">
        <v>130</v>
      </c>
      <c r="AU249" s="186" t="s">
        <v>144</v>
      </c>
      <c r="AY249" s="19" t="s">
        <v>127</v>
      </c>
      <c r="BE249" s="187">
        <f>IF(N249="základní",J249,0)</f>
        <v>0</v>
      </c>
      <c r="BF249" s="187">
        <f>IF(N249="snížená",J249,0)</f>
        <v>0</v>
      </c>
      <c r="BG249" s="187">
        <f>IF(N249="zákl. přenesená",J249,0)</f>
        <v>0</v>
      </c>
      <c r="BH249" s="187">
        <f>IF(N249="sníž. přenesená",J249,0)</f>
        <v>0</v>
      </c>
      <c r="BI249" s="187">
        <f>IF(N249="nulová",J249,0)</f>
        <v>0</v>
      </c>
      <c r="BJ249" s="19" t="s">
        <v>81</v>
      </c>
      <c r="BK249" s="187">
        <f>ROUND(I249*H249,2)</f>
        <v>0</v>
      </c>
      <c r="BL249" s="19" t="s">
        <v>134</v>
      </c>
      <c r="BM249" s="186" t="s">
        <v>1174</v>
      </c>
    </row>
    <row r="250" spans="1:65" s="13" customFormat="1">
      <c r="B250" s="188"/>
      <c r="C250" s="189"/>
      <c r="D250" s="190" t="s">
        <v>136</v>
      </c>
      <c r="E250" s="191" t="s">
        <v>19</v>
      </c>
      <c r="F250" s="192" t="s">
        <v>1021</v>
      </c>
      <c r="G250" s="189"/>
      <c r="H250" s="193">
        <v>0.48</v>
      </c>
      <c r="I250" s="194"/>
      <c r="J250" s="189"/>
      <c r="K250" s="189"/>
      <c r="L250" s="195"/>
      <c r="M250" s="196"/>
      <c r="N250" s="197"/>
      <c r="O250" s="197"/>
      <c r="P250" s="197"/>
      <c r="Q250" s="197"/>
      <c r="R250" s="197"/>
      <c r="S250" s="197"/>
      <c r="T250" s="198"/>
      <c r="AT250" s="199" t="s">
        <v>136</v>
      </c>
      <c r="AU250" s="199" t="s">
        <v>144</v>
      </c>
      <c r="AV250" s="13" t="s">
        <v>83</v>
      </c>
      <c r="AW250" s="13" t="s">
        <v>35</v>
      </c>
      <c r="AX250" s="13" t="s">
        <v>73</v>
      </c>
      <c r="AY250" s="199" t="s">
        <v>127</v>
      </c>
    </row>
    <row r="251" spans="1:65" s="14" customFormat="1">
      <c r="B251" s="200"/>
      <c r="C251" s="201"/>
      <c r="D251" s="190" t="s">
        <v>136</v>
      </c>
      <c r="E251" s="202" t="s">
        <v>19</v>
      </c>
      <c r="F251" s="203" t="s">
        <v>138</v>
      </c>
      <c r="G251" s="201"/>
      <c r="H251" s="204">
        <v>0.48</v>
      </c>
      <c r="I251" s="205"/>
      <c r="J251" s="201"/>
      <c r="K251" s="201"/>
      <c r="L251" s="206"/>
      <c r="M251" s="207"/>
      <c r="N251" s="208"/>
      <c r="O251" s="208"/>
      <c r="P251" s="208"/>
      <c r="Q251" s="208"/>
      <c r="R251" s="208"/>
      <c r="S251" s="208"/>
      <c r="T251" s="209"/>
      <c r="AT251" s="210" t="s">
        <v>136</v>
      </c>
      <c r="AU251" s="210" t="s">
        <v>144</v>
      </c>
      <c r="AV251" s="14" t="s">
        <v>134</v>
      </c>
      <c r="AW251" s="14" t="s">
        <v>35</v>
      </c>
      <c r="AX251" s="14" t="s">
        <v>81</v>
      </c>
      <c r="AY251" s="210" t="s">
        <v>127</v>
      </c>
    </row>
    <row r="252" spans="1:65" s="12" customFormat="1" ht="20.85" customHeight="1">
      <c r="B252" s="159"/>
      <c r="C252" s="160"/>
      <c r="D252" s="161" t="s">
        <v>72</v>
      </c>
      <c r="E252" s="173" t="s">
        <v>1175</v>
      </c>
      <c r="F252" s="173" t="s">
        <v>1176</v>
      </c>
      <c r="G252" s="160"/>
      <c r="H252" s="160"/>
      <c r="I252" s="163"/>
      <c r="J252" s="174">
        <f>BK252</f>
        <v>0</v>
      </c>
      <c r="K252" s="160"/>
      <c r="L252" s="165"/>
      <c r="M252" s="166"/>
      <c r="N252" s="167"/>
      <c r="O252" s="167"/>
      <c r="P252" s="168">
        <f>SUM(P253:P274)</f>
        <v>0</v>
      </c>
      <c r="Q252" s="167"/>
      <c r="R252" s="168">
        <f>SUM(R253:R274)</f>
        <v>0.27705000000000002</v>
      </c>
      <c r="S252" s="167"/>
      <c r="T252" s="169">
        <f>SUM(T253:T274)</f>
        <v>0</v>
      </c>
      <c r="AR252" s="170" t="s">
        <v>81</v>
      </c>
      <c r="AT252" s="171" t="s">
        <v>72</v>
      </c>
      <c r="AU252" s="171" t="s">
        <v>83</v>
      </c>
      <c r="AY252" s="170" t="s">
        <v>127</v>
      </c>
      <c r="BK252" s="172">
        <f>SUM(BK253:BK274)</f>
        <v>0</v>
      </c>
    </row>
    <row r="253" spans="1:65" s="2" customFormat="1" ht="14.45" customHeight="1">
      <c r="A253" s="36"/>
      <c r="B253" s="37"/>
      <c r="C253" s="175" t="s">
        <v>526</v>
      </c>
      <c r="D253" s="175" t="s">
        <v>130</v>
      </c>
      <c r="E253" s="176" t="s">
        <v>1177</v>
      </c>
      <c r="F253" s="177" t="s">
        <v>1178</v>
      </c>
      <c r="G253" s="178" t="s">
        <v>173</v>
      </c>
      <c r="H253" s="179">
        <v>16</v>
      </c>
      <c r="I253" s="180"/>
      <c r="J253" s="181">
        <f>ROUND(I253*H253,2)</f>
        <v>0</v>
      </c>
      <c r="K253" s="177" t="s">
        <v>19</v>
      </c>
      <c r="L253" s="41"/>
      <c r="M253" s="182" t="s">
        <v>19</v>
      </c>
      <c r="N253" s="183" t="s">
        <v>44</v>
      </c>
      <c r="O253" s="66"/>
      <c r="P253" s="184">
        <f>O253*H253</f>
        <v>0</v>
      </c>
      <c r="Q253" s="184">
        <v>0</v>
      </c>
      <c r="R253" s="184">
        <f>Q253*H253</f>
        <v>0</v>
      </c>
      <c r="S253" s="184">
        <v>0</v>
      </c>
      <c r="T253" s="185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86" t="s">
        <v>147</v>
      </c>
      <c r="AT253" s="186" t="s">
        <v>130</v>
      </c>
      <c r="AU253" s="186" t="s">
        <v>144</v>
      </c>
      <c r="AY253" s="19" t="s">
        <v>127</v>
      </c>
      <c r="BE253" s="187">
        <f>IF(N253="základní",J253,0)</f>
        <v>0</v>
      </c>
      <c r="BF253" s="187">
        <f>IF(N253="snížená",J253,0)</f>
        <v>0</v>
      </c>
      <c r="BG253" s="187">
        <f>IF(N253="zákl. přenesená",J253,0)</f>
        <v>0</v>
      </c>
      <c r="BH253" s="187">
        <f>IF(N253="sníž. přenesená",J253,0)</f>
        <v>0</v>
      </c>
      <c r="BI253" s="187">
        <f>IF(N253="nulová",J253,0)</f>
        <v>0</v>
      </c>
      <c r="BJ253" s="19" t="s">
        <v>81</v>
      </c>
      <c r="BK253" s="187">
        <f>ROUND(I253*H253,2)</f>
        <v>0</v>
      </c>
      <c r="BL253" s="19" t="s">
        <v>147</v>
      </c>
      <c r="BM253" s="186" t="s">
        <v>1179</v>
      </c>
    </row>
    <row r="254" spans="1:65" s="13" customFormat="1">
      <c r="B254" s="188"/>
      <c r="C254" s="189"/>
      <c r="D254" s="190" t="s">
        <v>136</v>
      </c>
      <c r="E254" s="191" t="s">
        <v>19</v>
      </c>
      <c r="F254" s="192" t="s">
        <v>1180</v>
      </c>
      <c r="G254" s="189"/>
      <c r="H254" s="193">
        <v>16</v>
      </c>
      <c r="I254" s="194"/>
      <c r="J254" s="189"/>
      <c r="K254" s="189"/>
      <c r="L254" s="195"/>
      <c r="M254" s="196"/>
      <c r="N254" s="197"/>
      <c r="O254" s="197"/>
      <c r="P254" s="197"/>
      <c r="Q254" s="197"/>
      <c r="R254" s="197"/>
      <c r="S254" s="197"/>
      <c r="T254" s="198"/>
      <c r="AT254" s="199" t="s">
        <v>136</v>
      </c>
      <c r="AU254" s="199" t="s">
        <v>144</v>
      </c>
      <c r="AV254" s="13" t="s">
        <v>83</v>
      </c>
      <c r="AW254" s="13" t="s">
        <v>35</v>
      </c>
      <c r="AX254" s="13" t="s">
        <v>73</v>
      </c>
      <c r="AY254" s="199" t="s">
        <v>127</v>
      </c>
    </row>
    <row r="255" spans="1:65" s="15" customFormat="1" ht="22.5">
      <c r="B255" s="211"/>
      <c r="C255" s="212"/>
      <c r="D255" s="190" t="s">
        <v>136</v>
      </c>
      <c r="E255" s="213" t="s">
        <v>19</v>
      </c>
      <c r="F255" s="214" t="s">
        <v>1153</v>
      </c>
      <c r="G255" s="212"/>
      <c r="H255" s="213" t="s">
        <v>19</v>
      </c>
      <c r="I255" s="215"/>
      <c r="J255" s="212"/>
      <c r="K255" s="212"/>
      <c r="L255" s="216"/>
      <c r="M255" s="217"/>
      <c r="N255" s="218"/>
      <c r="O255" s="218"/>
      <c r="P255" s="218"/>
      <c r="Q255" s="218"/>
      <c r="R255" s="218"/>
      <c r="S255" s="218"/>
      <c r="T255" s="219"/>
      <c r="AT255" s="220" t="s">
        <v>136</v>
      </c>
      <c r="AU255" s="220" t="s">
        <v>144</v>
      </c>
      <c r="AV255" s="15" t="s">
        <v>81</v>
      </c>
      <c r="AW255" s="15" t="s">
        <v>35</v>
      </c>
      <c r="AX255" s="15" t="s">
        <v>73</v>
      </c>
      <c r="AY255" s="220" t="s">
        <v>127</v>
      </c>
    </row>
    <row r="256" spans="1:65" s="15" customFormat="1" ht="22.5">
      <c r="B256" s="211"/>
      <c r="C256" s="212"/>
      <c r="D256" s="190" t="s">
        <v>136</v>
      </c>
      <c r="E256" s="213" t="s">
        <v>19</v>
      </c>
      <c r="F256" s="214" t="s">
        <v>1181</v>
      </c>
      <c r="G256" s="212"/>
      <c r="H256" s="213" t="s">
        <v>19</v>
      </c>
      <c r="I256" s="215"/>
      <c r="J256" s="212"/>
      <c r="K256" s="212"/>
      <c r="L256" s="216"/>
      <c r="M256" s="217"/>
      <c r="N256" s="218"/>
      <c r="O256" s="218"/>
      <c r="P256" s="218"/>
      <c r="Q256" s="218"/>
      <c r="R256" s="218"/>
      <c r="S256" s="218"/>
      <c r="T256" s="219"/>
      <c r="AT256" s="220" t="s">
        <v>136</v>
      </c>
      <c r="AU256" s="220" t="s">
        <v>144</v>
      </c>
      <c r="AV256" s="15" t="s">
        <v>81</v>
      </c>
      <c r="AW256" s="15" t="s">
        <v>35</v>
      </c>
      <c r="AX256" s="15" t="s">
        <v>73</v>
      </c>
      <c r="AY256" s="220" t="s">
        <v>127</v>
      </c>
    </row>
    <row r="257" spans="1:65" s="14" customFormat="1">
      <c r="B257" s="200"/>
      <c r="C257" s="201"/>
      <c r="D257" s="190" t="s">
        <v>136</v>
      </c>
      <c r="E257" s="202" t="s">
        <v>19</v>
      </c>
      <c r="F257" s="203" t="s">
        <v>138</v>
      </c>
      <c r="G257" s="201"/>
      <c r="H257" s="204">
        <v>16</v>
      </c>
      <c r="I257" s="205"/>
      <c r="J257" s="201"/>
      <c r="K257" s="201"/>
      <c r="L257" s="206"/>
      <c r="M257" s="207"/>
      <c r="N257" s="208"/>
      <c r="O257" s="208"/>
      <c r="P257" s="208"/>
      <c r="Q257" s="208"/>
      <c r="R257" s="208"/>
      <c r="S257" s="208"/>
      <c r="T257" s="209"/>
      <c r="AT257" s="210" t="s">
        <v>136</v>
      </c>
      <c r="AU257" s="210" t="s">
        <v>144</v>
      </c>
      <c r="AV257" s="14" t="s">
        <v>134</v>
      </c>
      <c r="AW257" s="14" t="s">
        <v>35</v>
      </c>
      <c r="AX257" s="14" t="s">
        <v>81</v>
      </c>
      <c r="AY257" s="210" t="s">
        <v>127</v>
      </c>
    </row>
    <row r="258" spans="1:65" s="2" customFormat="1" ht="14.45" customHeight="1">
      <c r="A258" s="36"/>
      <c r="B258" s="37"/>
      <c r="C258" s="175" t="s">
        <v>531</v>
      </c>
      <c r="D258" s="175" t="s">
        <v>130</v>
      </c>
      <c r="E258" s="176" t="s">
        <v>1002</v>
      </c>
      <c r="F258" s="177" t="s">
        <v>1003</v>
      </c>
      <c r="G258" s="178" t="s">
        <v>235</v>
      </c>
      <c r="H258" s="179">
        <v>0.15</v>
      </c>
      <c r="I258" s="180"/>
      <c r="J258" s="181">
        <f>ROUND(I258*H258,2)</f>
        <v>0</v>
      </c>
      <c r="K258" s="177" t="s">
        <v>174</v>
      </c>
      <c r="L258" s="41"/>
      <c r="M258" s="182" t="s">
        <v>19</v>
      </c>
      <c r="N258" s="183" t="s">
        <v>44</v>
      </c>
      <c r="O258" s="66"/>
      <c r="P258" s="184">
        <f>O258*H258</f>
        <v>0</v>
      </c>
      <c r="Q258" s="184">
        <v>0</v>
      </c>
      <c r="R258" s="184">
        <f>Q258*H258</f>
        <v>0</v>
      </c>
      <c r="S258" s="184">
        <v>0</v>
      </c>
      <c r="T258" s="185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186" t="s">
        <v>134</v>
      </c>
      <c r="AT258" s="186" t="s">
        <v>130</v>
      </c>
      <c r="AU258" s="186" t="s">
        <v>144</v>
      </c>
      <c r="AY258" s="19" t="s">
        <v>127</v>
      </c>
      <c r="BE258" s="187">
        <f>IF(N258="základní",J258,0)</f>
        <v>0</v>
      </c>
      <c r="BF258" s="187">
        <f>IF(N258="snížená",J258,0)</f>
        <v>0</v>
      </c>
      <c r="BG258" s="187">
        <f>IF(N258="zákl. přenesená",J258,0)</f>
        <v>0</v>
      </c>
      <c r="BH258" s="187">
        <f>IF(N258="sníž. přenesená",J258,0)</f>
        <v>0</v>
      </c>
      <c r="BI258" s="187">
        <f>IF(N258="nulová",J258,0)</f>
        <v>0</v>
      </c>
      <c r="BJ258" s="19" t="s">
        <v>81</v>
      </c>
      <c r="BK258" s="187">
        <f>ROUND(I258*H258,2)</f>
        <v>0</v>
      </c>
      <c r="BL258" s="19" t="s">
        <v>134</v>
      </c>
      <c r="BM258" s="186" t="s">
        <v>1182</v>
      </c>
    </row>
    <row r="259" spans="1:65" s="2" customFormat="1" ht="14.45" customHeight="1">
      <c r="A259" s="36"/>
      <c r="B259" s="37"/>
      <c r="C259" s="224" t="s">
        <v>538</v>
      </c>
      <c r="D259" s="224" t="s">
        <v>258</v>
      </c>
      <c r="E259" s="225" t="s">
        <v>1005</v>
      </c>
      <c r="F259" s="226" t="s">
        <v>1006</v>
      </c>
      <c r="G259" s="227" t="s">
        <v>261</v>
      </c>
      <c r="H259" s="228">
        <v>0.27</v>
      </c>
      <c r="I259" s="229"/>
      <c r="J259" s="230">
        <f>ROUND(I259*H259,2)</f>
        <v>0</v>
      </c>
      <c r="K259" s="226" t="s">
        <v>174</v>
      </c>
      <c r="L259" s="231"/>
      <c r="M259" s="232" t="s">
        <v>19</v>
      </c>
      <c r="N259" s="233" t="s">
        <v>44</v>
      </c>
      <c r="O259" s="66"/>
      <c r="P259" s="184">
        <f>O259*H259</f>
        <v>0</v>
      </c>
      <c r="Q259" s="184">
        <v>1</v>
      </c>
      <c r="R259" s="184">
        <f>Q259*H259</f>
        <v>0.27</v>
      </c>
      <c r="S259" s="184">
        <v>0</v>
      </c>
      <c r="T259" s="185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186" t="s">
        <v>211</v>
      </c>
      <c r="AT259" s="186" t="s">
        <v>258</v>
      </c>
      <c r="AU259" s="186" t="s">
        <v>144</v>
      </c>
      <c r="AY259" s="19" t="s">
        <v>127</v>
      </c>
      <c r="BE259" s="187">
        <f>IF(N259="základní",J259,0)</f>
        <v>0</v>
      </c>
      <c r="BF259" s="187">
        <f>IF(N259="snížená",J259,0)</f>
        <v>0</v>
      </c>
      <c r="BG259" s="187">
        <f>IF(N259="zákl. přenesená",J259,0)</f>
        <v>0</v>
      </c>
      <c r="BH259" s="187">
        <f>IF(N259="sníž. přenesená",J259,0)</f>
        <v>0</v>
      </c>
      <c r="BI259" s="187">
        <f>IF(N259="nulová",J259,0)</f>
        <v>0</v>
      </c>
      <c r="BJ259" s="19" t="s">
        <v>81</v>
      </c>
      <c r="BK259" s="187">
        <f>ROUND(I259*H259,2)</f>
        <v>0</v>
      </c>
      <c r="BL259" s="19" t="s">
        <v>134</v>
      </c>
      <c r="BM259" s="186" t="s">
        <v>1183</v>
      </c>
    </row>
    <row r="260" spans="1:65" s="13" customFormat="1">
      <c r="B260" s="188"/>
      <c r="C260" s="189"/>
      <c r="D260" s="190" t="s">
        <v>136</v>
      </c>
      <c r="E260" s="191" t="s">
        <v>19</v>
      </c>
      <c r="F260" s="192" t="s">
        <v>1008</v>
      </c>
      <c r="G260" s="189"/>
      <c r="H260" s="193">
        <v>0.27</v>
      </c>
      <c r="I260" s="194"/>
      <c r="J260" s="189"/>
      <c r="K260" s="189"/>
      <c r="L260" s="195"/>
      <c r="M260" s="196"/>
      <c r="N260" s="197"/>
      <c r="O260" s="197"/>
      <c r="P260" s="197"/>
      <c r="Q260" s="197"/>
      <c r="R260" s="197"/>
      <c r="S260" s="197"/>
      <c r="T260" s="198"/>
      <c r="AT260" s="199" t="s">
        <v>136</v>
      </c>
      <c r="AU260" s="199" t="s">
        <v>144</v>
      </c>
      <c r="AV260" s="13" t="s">
        <v>83</v>
      </c>
      <c r="AW260" s="13" t="s">
        <v>35</v>
      </c>
      <c r="AX260" s="13" t="s">
        <v>73</v>
      </c>
      <c r="AY260" s="199" t="s">
        <v>127</v>
      </c>
    </row>
    <row r="261" spans="1:65" s="14" customFormat="1">
      <c r="B261" s="200"/>
      <c r="C261" s="201"/>
      <c r="D261" s="190" t="s">
        <v>136</v>
      </c>
      <c r="E261" s="202" t="s">
        <v>19</v>
      </c>
      <c r="F261" s="203" t="s">
        <v>138</v>
      </c>
      <c r="G261" s="201"/>
      <c r="H261" s="204">
        <v>0.27</v>
      </c>
      <c r="I261" s="205"/>
      <c r="J261" s="201"/>
      <c r="K261" s="201"/>
      <c r="L261" s="206"/>
      <c r="M261" s="207"/>
      <c r="N261" s="208"/>
      <c r="O261" s="208"/>
      <c r="P261" s="208"/>
      <c r="Q261" s="208"/>
      <c r="R261" s="208"/>
      <c r="S261" s="208"/>
      <c r="T261" s="209"/>
      <c r="AT261" s="210" t="s">
        <v>136</v>
      </c>
      <c r="AU261" s="210" t="s">
        <v>144</v>
      </c>
      <c r="AV261" s="14" t="s">
        <v>134</v>
      </c>
      <c r="AW261" s="14" t="s">
        <v>35</v>
      </c>
      <c r="AX261" s="14" t="s">
        <v>81</v>
      </c>
      <c r="AY261" s="210" t="s">
        <v>127</v>
      </c>
    </row>
    <row r="262" spans="1:65" s="2" customFormat="1" ht="24.2" customHeight="1">
      <c r="A262" s="36"/>
      <c r="B262" s="37"/>
      <c r="C262" s="175" t="s">
        <v>543</v>
      </c>
      <c r="D262" s="175" t="s">
        <v>130</v>
      </c>
      <c r="E262" s="176" t="s">
        <v>1009</v>
      </c>
      <c r="F262" s="177" t="s">
        <v>1010</v>
      </c>
      <c r="G262" s="178" t="s">
        <v>235</v>
      </c>
      <c r="H262" s="179">
        <v>1</v>
      </c>
      <c r="I262" s="180"/>
      <c r="J262" s="181">
        <f t="shared" ref="J262:J267" si="10">ROUND(I262*H262,2)</f>
        <v>0</v>
      </c>
      <c r="K262" s="177" t="s">
        <v>174</v>
      </c>
      <c r="L262" s="41"/>
      <c r="M262" s="182" t="s">
        <v>19</v>
      </c>
      <c r="N262" s="183" t="s">
        <v>44</v>
      </c>
      <c r="O262" s="66"/>
      <c r="P262" s="184">
        <f t="shared" ref="P262:P267" si="11">O262*H262</f>
        <v>0</v>
      </c>
      <c r="Q262" s="184">
        <v>0</v>
      </c>
      <c r="R262" s="184">
        <f t="shared" ref="R262:R267" si="12">Q262*H262</f>
        <v>0</v>
      </c>
      <c r="S262" s="184">
        <v>0</v>
      </c>
      <c r="T262" s="185">
        <f t="shared" ref="T262:T267" si="13"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86" t="s">
        <v>134</v>
      </c>
      <c r="AT262" s="186" t="s">
        <v>130</v>
      </c>
      <c r="AU262" s="186" t="s">
        <v>144</v>
      </c>
      <c r="AY262" s="19" t="s">
        <v>127</v>
      </c>
      <c r="BE262" s="187">
        <f t="shared" ref="BE262:BE267" si="14">IF(N262="základní",J262,0)</f>
        <v>0</v>
      </c>
      <c r="BF262" s="187">
        <f t="shared" ref="BF262:BF267" si="15">IF(N262="snížená",J262,0)</f>
        <v>0</v>
      </c>
      <c r="BG262" s="187">
        <f t="shared" ref="BG262:BG267" si="16">IF(N262="zákl. přenesená",J262,0)</f>
        <v>0</v>
      </c>
      <c r="BH262" s="187">
        <f t="shared" ref="BH262:BH267" si="17">IF(N262="sníž. přenesená",J262,0)</f>
        <v>0</v>
      </c>
      <c r="BI262" s="187">
        <f t="shared" ref="BI262:BI267" si="18">IF(N262="nulová",J262,0)</f>
        <v>0</v>
      </c>
      <c r="BJ262" s="19" t="s">
        <v>81</v>
      </c>
      <c r="BK262" s="187">
        <f t="shared" ref="BK262:BK267" si="19">ROUND(I262*H262,2)</f>
        <v>0</v>
      </c>
      <c r="BL262" s="19" t="s">
        <v>134</v>
      </c>
      <c r="BM262" s="186" t="s">
        <v>1184</v>
      </c>
    </row>
    <row r="263" spans="1:65" s="2" customFormat="1" ht="24.2" customHeight="1">
      <c r="A263" s="36"/>
      <c r="B263" s="37"/>
      <c r="C263" s="175" t="s">
        <v>553</v>
      </c>
      <c r="D263" s="175" t="s">
        <v>130</v>
      </c>
      <c r="E263" s="176" t="s">
        <v>1053</v>
      </c>
      <c r="F263" s="177" t="s">
        <v>1054</v>
      </c>
      <c r="G263" s="178" t="s">
        <v>439</v>
      </c>
      <c r="H263" s="179">
        <v>5</v>
      </c>
      <c r="I263" s="180"/>
      <c r="J263" s="181">
        <f t="shared" si="10"/>
        <v>0</v>
      </c>
      <c r="K263" s="177" t="s">
        <v>174</v>
      </c>
      <c r="L263" s="41"/>
      <c r="M263" s="182" t="s">
        <v>19</v>
      </c>
      <c r="N263" s="183" t="s">
        <v>44</v>
      </c>
      <c r="O263" s="66"/>
      <c r="P263" s="184">
        <f t="shared" si="11"/>
        <v>0</v>
      </c>
      <c r="Q263" s="184">
        <v>0</v>
      </c>
      <c r="R263" s="184">
        <f t="shared" si="12"/>
        <v>0</v>
      </c>
      <c r="S263" s="184">
        <v>0</v>
      </c>
      <c r="T263" s="185">
        <f t="shared" si="13"/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186" t="s">
        <v>134</v>
      </c>
      <c r="AT263" s="186" t="s">
        <v>130</v>
      </c>
      <c r="AU263" s="186" t="s">
        <v>144</v>
      </c>
      <c r="AY263" s="19" t="s">
        <v>127</v>
      </c>
      <c r="BE263" s="187">
        <f t="shared" si="14"/>
        <v>0</v>
      </c>
      <c r="BF263" s="187">
        <f t="shared" si="15"/>
        <v>0</v>
      </c>
      <c r="BG263" s="187">
        <f t="shared" si="16"/>
        <v>0</v>
      </c>
      <c r="BH263" s="187">
        <f t="shared" si="17"/>
        <v>0</v>
      </c>
      <c r="BI263" s="187">
        <f t="shared" si="18"/>
        <v>0</v>
      </c>
      <c r="BJ263" s="19" t="s">
        <v>81</v>
      </c>
      <c r="BK263" s="187">
        <f t="shared" si="19"/>
        <v>0</v>
      </c>
      <c r="BL263" s="19" t="s">
        <v>134</v>
      </c>
      <c r="BM263" s="186" t="s">
        <v>1185</v>
      </c>
    </row>
    <row r="264" spans="1:65" s="2" customFormat="1" ht="24.2" customHeight="1">
      <c r="A264" s="36"/>
      <c r="B264" s="37"/>
      <c r="C264" s="175" t="s">
        <v>558</v>
      </c>
      <c r="D264" s="175" t="s">
        <v>130</v>
      </c>
      <c r="E264" s="176" t="s">
        <v>1160</v>
      </c>
      <c r="F264" s="177" t="s">
        <v>1161</v>
      </c>
      <c r="G264" s="178" t="s">
        <v>439</v>
      </c>
      <c r="H264" s="179">
        <v>5</v>
      </c>
      <c r="I264" s="180"/>
      <c r="J264" s="181">
        <f t="shared" si="10"/>
        <v>0</v>
      </c>
      <c r="K264" s="177" t="s">
        <v>174</v>
      </c>
      <c r="L264" s="41"/>
      <c r="M264" s="182" t="s">
        <v>19</v>
      </c>
      <c r="N264" s="183" t="s">
        <v>44</v>
      </c>
      <c r="O264" s="66"/>
      <c r="P264" s="184">
        <f t="shared" si="11"/>
        <v>0</v>
      </c>
      <c r="Q264" s="184">
        <v>0</v>
      </c>
      <c r="R264" s="184">
        <f t="shared" si="12"/>
        <v>0</v>
      </c>
      <c r="S264" s="184">
        <v>0</v>
      </c>
      <c r="T264" s="185">
        <f t="shared" si="13"/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186" t="s">
        <v>134</v>
      </c>
      <c r="AT264" s="186" t="s">
        <v>130</v>
      </c>
      <c r="AU264" s="186" t="s">
        <v>144</v>
      </c>
      <c r="AY264" s="19" t="s">
        <v>127</v>
      </c>
      <c r="BE264" s="187">
        <f t="shared" si="14"/>
        <v>0</v>
      </c>
      <c r="BF264" s="187">
        <f t="shared" si="15"/>
        <v>0</v>
      </c>
      <c r="BG264" s="187">
        <f t="shared" si="16"/>
        <v>0</v>
      </c>
      <c r="BH264" s="187">
        <f t="shared" si="17"/>
        <v>0</v>
      </c>
      <c r="BI264" s="187">
        <f t="shared" si="18"/>
        <v>0</v>
      </c>
      <c r="BJ264" s="19" t="s">
        <v>81</v>
      </c>
      <c r="BK264" s="187">
        <f t="shared" si="19"/>
        <v>0</v>
      </c>
      <c r="BL264" s="19" t="s">
        <v>134</v>
      </c>
      <c r="BM264" s="186" t="s">
        <v>1186</v>
      </c>
    </row>
    <row r="265" spans="1:65" s="2" customFormat="1" ht="14.45" customHeight="1">
      <c r="A265" s="36"/>
      <c r="B265" s="37"/>
      <c r="C265" s="224" t="s">
        <v>562</v>
      </c>
      <c r="D265" s="224" t="s">
        <v>258</v>
      </c>
      <c r="E265" s="225" t="s">
        <v>1187</v>
      </c>
      <c r="F265" s="226" t="s">
        <v>1164</v>
      </c>
      <c r="G265" s="227" t="s">
        <v>439</v>
      </c>
      <c r="H265" s="228">
        <v>5</v>
      </c>
      <c r="I265" s="229"/>
      <c r="J265" s="230">
        <f t="shared" si="10"/>
        <v>0</v>
      </c>
      <c r="K265" s="226" t="s">
        <v>19</v>
      </c>
      <c r="L265" s="231"/>
      <c r="M265" s="232" t="s">
        <v>19</v>
      </c>
      <c r="N265" s="233" t="s">
        <v>44</v>
      </c>
      <c r="O265" s="66"/>
      <c r="P265" s="184">
        <f t="shared" si="11"/>
        <v>0</v>
      </c>
      <c r="Q265" s="184">
        <v>1E-3</v>
      </c>
      <c r="R265" s="184">
        <f t="shared" si="12"/>
        <v>5.0000000000000001E-3</v>
      </c>
      <c r="S265" s="184">
        <v>0</v>
      </c>
      <c r="T265" s="185">
        <f t="shared" si="13"/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186" t="s">
        <v>211</v>
      </c>
      <c r="AT265" s="186" t="s">
        <v>258</v>
      </c>
      <c r="AU265" s="186" t="s">
        <v>144</v>
      </c>
      <c r="AY265" s="19" t="s">
        <v>127</v>
      </c>
      <c r="BE265" s="187">
        <f t="shared" si="14"/>
        <v>0</v>
      </c>
      <c r="BF265" s="187">
        <f t="shared" si="15"/>
        <v>0</v>
      </c>
      <c r="BG265" s="187">
        <f t="shared" si="16"/>
        <v>0</v>
      </c>
      <c r="BH265" s="187">
        <f t="shared" si="17"/>
        <v>0</v>
      </c>
      <c r="BI265" s="187">
        <f t="shared" si="18"/>
        <v>0</v>
      </c>
      <c r="BJ265" s="19" t="s">
        <v>81</v>
      </c>
      <c r="BK265" s="187">
        <f t="shared" si="19"/>
        <v>0</v>
      </c>
      <c r="BL265" s="19" t="s">
        <v>134</v>
      </c>
      <c r="BM265" s="186" t="s">
        <v>1188</v>
      </c>
    </row>
    <row r="266" spans="1:65" s="2" customFormat="1" ht="14.45" customHeight="1">
      <c r="A266" s="36"/>
      <c r="B266" s="37"/>
      <c r="C266" s="175" t="s">
        <v>567</v>
      </c>
      <c r="D266" s="175" t="s">
        <v>130</v>
      </c>
      <c r="E266" s="176" t="s">
        <v>1056</v>
      </c>
      <c r="F266" s="177" t="s">
        <v>1057</v>
      </c>
      <c r="G266" s="178" t="s">
        <v>173</v>
      </c>
      <c r="H266" s="179">
        <v>1</v>
      </c>
      <c r="I266" s="180"/>
      <c r="J266" s="181">
        <f t="shared" si="10"/>
        <v>0</v>
      </c>
      <c r="K266" s="177" t="s">
        <v>174</v>
      </c>
      <c r="L266" s="41"/>
      <c r="M266" s="182" t="s">
        <v>19</v>
      </c>
      <c r="N266" s="183" t="s">
        <v>44</v>
      </c>
      <c r="O266" s="66"/>
      <c r="P266" s="184">
        <f t="shared" si="11"/>
        <v>0</v>
      </c>
      <c r="Q266" s="184">
        <v>0</v>
      </c>
      <c r="R266" s="184">
        <f t="shared" si="12"/>
        <v>0</v>
      </c>
      <c r="S266" s="184">
        <v>0</v>
      </c>
      <c r="T266" s="185">
        <f t="shared" si="13"/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186" t="s">
        <v>134</v>
      </c>
      <c r="AT266" s="186" t="s">
        <v>130</v>
      </c>
      <c r="AU266" s="186" t="s">
        <v>144</v>
      </c>
      <c r="AY266" s="19" t="s">
        <v>127</v>
      </c>
      <c r="BE266" s="187">
        <f t="shared" si="14"/>
        <v>0</v>
      </c>
      <c r="BF266" s="187">
        <f t="shared" si="15"/>
        <v>0</v>
      </c>
      <c r="BG266" s="187">
        <f t="shared" si="16"/>
        <v>0</v>
      </c>
      <c r="BH266" s="187">
        <f t="shared" si="17"/>
        <v>0</v>
      </c>
      <c r="BI266" s="187">
        <f t="shared" si="18"/>
        <v>0</v>
      </c>
      <c r="BJ266" s="19" t="s">
        <v>81</v>
      </c>
      <c r="BK266" s="187">
        <f t="shared" si="19"/>
        <v>0</v>
      </c>
      <c r="BL266" s="19" t="s">
        <v>134</v>
      </c>
      <c r="BM266" s="186" t="s">
        <v>1189</v>
      </c>
    </row>
    <row r="267" spans="1:65" s="2" customFormat="1" ht="14.45" customHeight="1">
      <c r="A267" s="36"/>
      <c r="B267" s="37"/>
      <c r="C267" s="224" t="s">
        <v>572</v>
      </c>
      <c r="D267" s="224" t="s">
        <v>258</v>
      </c>
      <c r="E267" s="225" t="s">
        <v>1059</v>
      </c>
      <c r="F267" s="226" t="s">
        <v>1060</v>
      </c>
      <c r="G267" s="227" t="s">
        <v>235</v>
      </c>
      <c r="H267" s="228">
        <v>0.01</v>
      </c>
      <c r="I267" s="229"/>
      <c r="J267" s="230">
        <f t="shared" si="10"/>
        <v>0</v>
      </c>
      <c r="K267" s="226" t="s">
        <v>174</v>
      </c>
      <c r="L267" s="231"/>
      <c r="M267" s="232" t="s">
        <v>19</v>
      </c>
      <c r="N267" s="233" t="s">
        <v>44</v>
      </c>
      <c r="O267" s="66"/>
      <c r="P267" s="184">
        <f t="shared" si="11"/>
        <v>0</v>
      </c>
      <c r="Q267" s="184">
        <v>0.2</v>
      </c>
      <c r="R267" s="184">
        <f t="shared" si="12"/>
        <v>2E-3</v>
      </c>
      <c r="S267" s="184">
        <v>0</v>
      </c>
      <c r="T267" s="185">
        <f t="shared" si="13"/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186" t="s">
        <v>211</v>
      </c>
      <c r="AT267" s="186" t="s">
        <v>258</v>
      </c>
      <c r="AU267" s="186" t="s">
        <v>144</v>
      </c>
      <c r="AY267" s="19" t="s">
        <v>127</v>
      </c>
      <c r="BE267" s="187">
        <f t="shared" si="14"/>
        <v>0</v>
      </c>
      <c r="BF267" s="187">
        <f t="shared" si="15"/>
        <v>0</v>
      </c>
      <c r="BG267" s="187">
        <f t="shared" si="16"/>
        <v>0</v>
      </c>
      <c r="BH267" s="187">
        <f t="shared" si="17"/>
        <v>0</v>
      </c>
      <c r="BI267" s="187">
        <f t="shared" si="18"/>
        <v>0</v>
      </c>
      <c r="BJ267" s="19" t="s">
        <v>81</v>
      </c>
      <c r="BK267" s="187">
        <f t="shared" si="19"/>
        <v>0</v>
      </c>
      <c r="BL267" s="19" t="s">
        <v>134</v>
      </c>
      <c r="BM267" s="186" t="s">
        <v>1190</v>
      </c>
    </row>
    <row r="268" spans="1:65" s="13" customFormat="1">
      <c r="B268" s="188"/>
      <c r="C268" s="189"/>
      <c r="D268" s="190" t="s">
        <v>136</v>
      </c>
      <c r="E268" s="189"/>
      <c r="F268" s="192" t="s">
        <v>1062</v>
      </c>
      <c r="G268" s="189"/>
      <c r="H268" s="193">
        <v>0.01</v>
      </c>
      <c r="I268" s="194"/>
      <c r="J268" s="189"/>
      <c r="K268" s="189"/>
      <c r="L268" s="195"/>
      <c r="M268" s="196"/>
      <c r="N268" s="197"/>
      <c r="O268" s="197"/>
      <c r="P268" s="197"/>
      <c r="Q268" s="197"/>
      <c r="R268" s="197"/>
      <c r="S268" s="197"/>
      <c r="T268" s="198"/>
      <c r="AT268" s="199" t="s">
        <v>136</v>
      </c>
      <c r="AU268" s="199" t="s">
        <v>144</v>
      </c>
      <c r="AV268" s="13" t="s">
        <v>83</v>
      </c>
      <c r="AW268" s="13" t="s">
        <v>4</v>
      </c>
      <c r="AX268" s="13" t="s">
        <v>81</v>
      </c>
      <c r="AY268" s="199" t="s">
        <v>127</v>
      </c>
    </row>
    <row r="269" spans="1:65" s="2" customFormat="1" ht="24.2" customHeight="1">
      <c r="A269" s="36"/>
      <c r="B269" s="37"/>
      <c r="C269" s="175" t="s">
        <v>577</v>
      </c>
      <c r="D269" s="175" t="s">
        <v>130</v>
      </c>
      <c r="E269" s="176" t="s">
        <v>1012</v>
      </c>
      <c r="F269" s="177" t="s">
        <v>1013</v>
      </c>
      <c r="G269" s="178" t="s">
        <v>261</v>
      </c>
      <c r="H269" s="179">
        <v>5.0000000000000001E-3</v>
      </c>
      <c r="I269" s="180"/>
      <c r="J269" s="181">
        <f>ROUND(I269*H269,2)</f>
        <v>0</v>
      </c>
      <c r="K269" s="177" t="s">
        <v>174</v>
      </c>
      <c r="L269" s="41"/>
      <c r="M269" s="182" t="s">
        <v>19</v>
      </c>
      <c r="N269" s="183" t="s">
        <v>44</v>
      </c>
      <c r="O269" s="66"/>
      <c r="P269" s="184">
        <f>O269*H269</f>
        <v>0</v>
      </c>
      <c r="Q269" s="184">
        <v>0</v>
      </c>
      <c r="R269" s="184">
        <f>Q269*H269</f>
        <v>0</v>
      </c>
      <c r="S269" s="184">
        <v>0</v>
      </c>
      <c r="T269" s="185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186" t="s">
        <v>134</v>
      </c>
      <c r="AT269" s="186" t="s">
        <v>130</v>
      </c>
      <c r="AU269" s="186" t="s">
        <v>144</v>
      </c>
      <c r="AY269" s="19" t="s">
        <v>127</v>
      </c>
      <c r="BE269" s="187">
        <f>IF(N269="základní",J269,0)</f>
        <v>0</v>
      </c>
      <c r="BF269" s="187">
        <f>IF(N269="snížená",J269,0)</f>
        <v>0</v>
      </c>
      <c r="BG269" s="187">
        <f>IF(N269="zákl. přenesená",J269,0)</f>
        <v>0</v>
      </c>
      <c r="BH269" s="187">
        <f>IF(N269="sníž. přenesená",J269,0)</f>
        <v>0</v>
      </c>
      <c r="BI269" s="187">
        <f>IF(N269="nulová",J269,0)</f>
        <v>0</v>
      </c>
      <c r="BJ269" s="19" t="s">
        <v>81</v>
      </c>
      <c r="BK269" s="187">
        <f>ROUND(I269*H269,2)</f>
        <v>0</v>
      </c>
      <c r="BL269" s="19" t="s">
        <v>134</v>
      </c>
      <c r="BM269" s="186" t="s">
        <v>1191</v>
      </c>
    </row>
    <row r="270" spans="1:65" s="13" customFormat="1">
      <c r="B270" s="188"/>
      <c r="C270" s="189"/>
      <c r="D270" s="190" t="s">
        <v>136</v>
      </c>
      <c r="E270" s="191" t="s">
        <v>19</v>
      </c>
      <c r="F270" s="192" t="s">
        <v>1192</v>
      </c>
      <c r="G270" s="189"/>
      <c r="H270" s="193">
        <v>5.0000000000000001E-3</v>
      </c>
      <c r="I270" s="194"/>
      <c r="J270" s="189"/>
      <c r="K270" s="189"/>
      <c r="L270" s="195"/>
      <c r="M270" s="196"/>
      <c r="N270" s="197"/>
      <c r="O270" s="197"/>
      <c r="P270" s="197"/>
      <c r="Q270" s="197"/>
      <c r="R270" s="197"/>
      <c r="S270" s="197"/>
      <c r="T270" s="198"/>
      <c r="AT270" s="199" t="s">
        <v>136</v>
      </c>
      <c r="AU270" s="199" t="s">
        <v>144</v>
      </c>
      <c r="AV270" s="13" t="s">
        <v>83</v>
      </c>
      <c r="AW270" s="13" t="s">
        <v>35</v>
      </c>
      <c r="AX270" s="13" t="s">
        <v>73</v>
      </c>
      <c r="AY270" s="199" t="s">
        <v>127</v>
      </c>
    </row>
    <row r="271" spans="1:65" s="14" customFormat="1">
      <c r="B271" s="200"/>
      <c r="C271" s="201"/>
      <c r="D271" s="190" t="s">
        <v>136</v>
      </c>
      <c r="E271" s="202" t="s">
        <v>19</v>
      </c>
      <c r="F271" s="203" t="s">
        <v>138</v>
      </c>
      <c r="G271" s="201"/>
      <c r="H271" s="204">
        <v>5.0000000000000001E-3</v>
      </c>
      <c r="I271" s="205"/>
      <c r="J271" s="201"/>
      <c r="K271" s="201"/>
      <c r="L271" s="206"/>
      <c r="M271" s="207"/>
      <c r="N271" s="208"/>
      <c r="O271" s="208"/>
      <c r="P271" s="208"/>
      <c r="Q271" s="208"/>
      <c r="R271" s="208"/>
      <c r="S271" s="208"/>
      <c r="T271" s="209"/>
      <c r="AT271" s="210" t="s">
        <v>136</v>
      </c>
      <c r="AU271" s="210" t="s">
        <v>144</v>
      </c>
      <c r="AV271" s="14" t="s">
        <v>134</v>
      </c>
      <c r="AW271" s="14" t="s">
        <v>35</v>
      </c>
      <c r="AX271" s="14" t="s">
        <v>81</v>
      </c>
      <c r="AY271" s="210" t="s">
        <v>127</v>
      </c>
    </row>
    <row r="272" spans="1:65" s="2" customFormat="1" ht="14.45" customHeight="1">
      <c r="A272" s="36"/>
      <c r="B272" s="37"/>
      <c r="C272" s="224" t="s">
        <v>582</v>
      </c>
      <c r="D272" s="224" t="s">
        <v>258</v>
      </c>
      <c r="E272" s="225" t="s">
        <v>1015</v>
      </c>
      <c r="F272" s="226" t="s">
        <v>1016</v>
      </c>
      <c r="G272" s="227" t="s">
        <v>292</v>
      </c>
      <c r="H272" s="228">
        <v>0.05</v>
      </c>
      <c r="I272" s="229"/>
      <c r="J272" s="230">
        <f>ROUND(I272*H272,2)</f>
        <v>0</v>
      </c>
      <c r="K272" s="226" t="s">
        <v>174</v>
      </c>
      <c r="L272" s="231"/>
      <c r="M272" s="232" t="s">
        <v>19</v>
      </c>
      <c r="N272" s="233" t="s">
        <v>44</v>
      </c>
      <c r="O272" s="66"/>
      <c r="P272" s="184">
        <f>O272*H272</f>
        <v>0</v>
      </c>
      <c r="Q272" s="184">
        <v>1E-3</v>
      </c>
      <c r="R272" s="184">
        <f>Q272*H272</f>
        <v>5.0000000000000002E-5</v>
      </c>
      <c r="S272" s="184">
        <v>0</v>
      </c>
      <c r="T272" s="185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186" t="s">
        <v>211</v>
      </c>
      <c r="AT272" s="186" t="s">
        <v>258</v>
      </c>
      <c r="AU272" s="186" t="s">
        <v>144</v>
      </c>
      <c r="AY272" s="19" t="s">
        <v>127</v>
      </c>
      <c r="BE272" s="187">
        <f>IF(N272="základní",J272,0)</f>
        <v>0</v>
      </c>
      <c r="BF272" s="187">
        <f>IF(N272="snížená",J272,0)</f>
        <v>0</v>
      </c>
      <c r="BG272" s="187">
        <f>IF(N272="zákl. přenesená",J272,0)</f>
        <v>0</v>
      </c>
      <c r="BH272" s="187">
        <f>IF(N272="sníž. přenesená",J272,0)</f>
        <v>0</v>
      </c>
      <c r="BI272" s="187">
        <f>IF(N272="nulová",J272,0)</f>
        <v>0</v>
      </c>
      <c r="BJ272" s="19" t="s">
        <v>81</v>
      </c>
      <c r="BK272" s="187">
        <f>ROUND(I272*H272,2)</f>
        <v>0</v>
      </c>
      <c r="BL272" s="19" t="s">
        <v>134</v>
      </c>
      <c r="BM272" s="186" t="s">
        <v>1193</v>
      </c>
    </row>
    <row r="273" spans="1:65" s="13" customFormat="1">
      <c r="B273" s="188"/>
      <c r="C273" s="189"/>
      <c r="D273" s="190" t="s">
        <v>136</v>
      </c>
      <c r="E273" s="191" t="s">
        <v>19</v>
      </c>
      <c r="F273" s="192" t="s">
        <v>1194</v>
      </c>
      <c r="G273" s="189"/>
      <c r="H273" s="193">
        <v>0.05</v>
      </c>
      <c r="I273" s="194"/>
      <c r="J273" s="189"/>
      <c r="K273" s="189"/>
      <c r="L273" s="195"/>
      <c r="M273" s="196"/>
      <c r="N273" s="197"/>
      <c r="O273" s="197"/>
      <c r="P273" s="197"/>
      <c r="Q273" s="197"/>
      <c r="R273" s="197"/>
      <c r="S273" s="197"/>
      <c r="T273" s="198"/>
      <c r="AT273" s="199" t="s">
        <v>136</v>
      </c>
      <c r="AU273" s="199" t="s">
        <v>144</v>
      </c>
      <c r="AV273" s="13" t="s">
        <v>83</v>
      </c>
      <c r="AW273" s="13" t="s">
        <v>35</v>
      </c>
      <c r="AX273" s="13" t="s">
        <v>73</v>
      </c>
      <c r="AY273" s="199" t="s">
        <v>127</v>
      </c>
    </row>
    <row r="274" spans="1:65" s="14" customFormat="1">
      <c r="B274" s="200"/>
      <c r="C274" s="201"/>
      <c r="D274" s="190" t="s">
        <v>136</v>
      </c>
      <c r="E274" s="202" t="s">
        <v>19</v>
      </c>
      <c r="F274" s="203" t="s">
        <v>138</v>
      </c>
      <c r="G274" s="201"/>
      <c r="H274" s="204">
        <v>0.05</v>
      </c>
      <c r="I274" s="205"/>
      <c r="J274" s="201"/>
      <c r="K274" s="201"/>
      <c r="L274" s="206"/>
      <c r="M274" s="207"/>
      <c r="N274" s="208"/>
      <c r="O274" s="208"/>
      <c r="P274" s="208"/>
      <c r="Q274" s="208"/>
      <c r="R274" s="208"/>
      <c r="S274" s="208"/>
      <c r="T274" s="209"/>
      <c r="AT274" s="210" t="s">
        <v>136</v>
      </c>
      <c r="AU274" s="210" t="s">
        <v>144</v>
      </c>
      <c r="AV274" s="14" t="s">
        <v>134</v>
      </c>
      <c r="AW274" s="14" t="s">
        <v>35</v>
      </c>
      <c r="AX274" s="14" t="s">
        <v>81</v>
      </c>
      <c r="AY274" s="210" t="s">
        <v>127</v>
      </c>
    </row>
    <row r="275" spans="1:65" s="12" customFormat="1" ht="20.85" customHeight="1">
      <c r="B275" s="159"/>
      <c r="C275" s="160"/>
      <c r="D275" s="161" t="s">
        <v>72</v>
      </c>
      <c r="E275" s="173" t="s">
        <v>1195</v>
      </c>
      <c r="F275" s="173" t="s">
        <v>1025</v>
      </c>
      <c r="G275" s="160"/>
      <c r="H275" s="160"/>
      <c r="I275" s="163"/>
      <c r="J275" s="174">
        <f>BK275</f>
        <v>0</v>
      </c>
      <c r="K275" s="160"/>
      <c r="L275" s="165"/>
      <c r="M275" s="166"/>
      <c r="N275" s="167"/>
      <c r="O275" s="167"/>
      <c r="P275" s="168">
        <f>SUM(P276:P286)</f>
        <v>0</v>
      </c>
      <c r="Q275" s="167"/>
      <c r="R275" s="168">
        <f>SUM(R276:R286)</f>
        <v>0</v>
      </c>
      <c r="S275" s="167"/>
      <c r="T275" s="169">
        <f>SUM(T276:T286)</f>
        <v>0</v>
      </c>
      <c r="AR275" s="170" t="s">
        <v>81</v>
      </c>
      <c r="AT275" s="171" t="s">
        <v>72</v>
      </c>
      <c r="AU275" s="171" t="s">
        <v>83</v>
      </c>
      <c r="AY275" s="170" t="s">
        <v>127</v>
      </c>
      <c r="BK275" s="172">
        <f>SUM(BK276:BK286)</f>
        <v>0</v>
      </c>
    </row>
    <row r="276" spans="1:65" s="2" customFormat="1" ht="14.45" customHeight="1">
      <c r="A276" s="36"/>
      <c r="B276" s="37"/>
      <c r="C276" s="175" t="s">
        <v>586</v>
      </c>
      <c r="D276" s="175" t="s">
        <v>130</v>
      </c>
      <c r="E276" s="176" t="s">
        <v>1196</v>
      </c>
      <c r="F276" s="177" t="s">
        <v>1025</v>
      </c>
      <c r="G276" s="178" t="s">
        <v>173</v>
      </c>
      <c r="H276" s="179">
        <v>16</v>
      </c>
      <c r="I276" s="180"/>
      <c r="J276" s="181">
        <f>ROUND(I276*H276,2)</f>
        <v>0</v>
      </c>
      <c r="K276" s="177" t="s">
        <v>19</v>
      </c>
      <c r="L276" s="41"/>
      <c r="M276" s="182" t="s">
        <v>19</v>
      </c>
      <c r="N276" s="183" t="s">
        <v>44</v>
      </c>
      <c r="O276" s="66"/>
      <c r="P276" s="184">
        <f>O276*H276</f>
        <v>0</v>
      </c>
      <c r="Q276" s="184">
        <v>0</v>
      </c>
      <c r="R276" s="184">
        <f>Q276*H276</f>
        <v>0</v>
      </c>
      <c r="S276" s="184">
        <v>0</v>
      </c>
      <c r="T276" s="185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186" t="s">
        <v>147</v>
      </c>
      <c r="AT276" s="186" t="s">
        <v>130</v>
      </c>
      <c r="AU276" s="186" t="s">
        <v>144</v>
      </c>
      <c r="AY276" s="19" t="s">
        <v>127</v>
      </c>
      <c r="BE276" s="187">
        <f>IF(N276="základní",J276,0)</f>
        <v>0</v>
      </c>
      <c r="BF276" s="187">
        <f>IF(N276="snížená",J276,0)</f>
        <v>0</v>
      </c>
      <c r="BG276" s="187">
        <f>IF(N276="zákl. přenesená",J276,0)</f>
        <v>0</v>
      </c>
      <c r="BH276" s="187">
        <f>IF(N276="sníž. přenesená",J276,0)</f>
        <v>0</v>
      </c>
      <c r="BI276" s="187">
        <f>IF(N276="nulová",J276,0)</f>
        <v>0</v>
      </c>
      <c r="BJ276" s="19" t="s">
        <v>81</v>
      </c>
      <c r="BK276" s="187">
        <f>ROUND(I276*H276,2)</f>
        <v>0</v>
      </c>
      <c r="BL276" s="19" t="s">
        <v>147</v>
      </c>
      <c r="BM276" s="186" t="s">
        <v>1197</v>
      </c>
    </row>
    <row r="277" spans="1:65" s="13" customFormat="1">
      <c r="B277" s="188"/>
      <c r="C277" s="189"/>
      <c r="D277" s="190" t="s">
        <v>136</v>
      </c>
      <c r="E277" s="191" t="s">
        <v>19</v>
      </c>
      <c r="F277" s="192" t="s">
        <v>1172</v>
      </c>
      <c r="G277" s="189"/>
      <c r="H277" s="193">
        <v>16</v>
      </c>
      <c r="I277" s="194"/>
      <c r="J277" s="189"/>
      <c r="K277" s="189"/>
      <c r="L277" s="195"/>
      <c r="M277" s="196"/>
      <c r="N277" s="197"/>
      <c r="O277" s="197"/>
      <c r="P277" s="197"/>
      <c r="Q277" s="197"/>
      <c r="R277" s="197"/>
      <c r="S277" s="197"/>
      <c r="T277" s="198"/>
      <c r="AT277" s="199" t="s">
        <v>136</v>
      </c>
      <c r="AU277" s="199" t="s">
        <v>144</v>
      </c>
      <c r="AV277" s="13" t="s">
        <v>83</v>
      </c>
      <c r="AW277" s="13" t="s">
        <v>35</v>
      </c>
      <c r="AX277" s="13" t="s">
        <v>73</v>
      </c>
      <c r="AY277" s="199" t="s">
        <v>127</v>
      </c>
    </row>
    <row r="278" spans="1:65" s="15" customFormat="1">
      <c r="B278" s="211"/>
      <c r="C278" s="212"/>
      <c r="D278" s="190" t="s">
        <v>136</v>
      </c>
      <c r="E278" s="213" t="s">
        <v>19</v>
      </c>
      <c r="F278" s="214" t="s">
        <v>1029</v>
      </c>
      <c r="G278" s="212"/>
      <c r="H278" s="213" t="s">
        <v>19</v>
      </c>
      <c r="I278" s="215"/>
      <c r="J278" s="212"/>
      <c r="K278" s="212"/>
      <c r="L278" s="216"/>
      <c r="M278" s="217"/>
      <c r="N278" s="218"/>
      <c r="O278" s="218"/>
      <c r="P278" s="218"/>
      <c r="Q278" s="218"/>
      <c r="R278" s="218"/>
      <c r="S278" s="218"/>
      <c r="T278" s="219"/>
      <c r="AT278" s="220" t="s">
        <v>136</v>
      </c>
      <c r="AU278" s="220" t="s">
        <v>144</v>
      </c>
      <c r="AV278" s="15" t="s">
        <v>81</v>
      </c>
      <c r="AW278" s="15" t="s">
        <v>35</v>
      </c>
      <c r="AX278" s="15" t="s">
        <v>73</v>
      </c>
      <c r="AY278" s="220" t="s">
        <v>127</v>
      </c>
    </row>
    <row r="279" spans="1:65" s="15" customFormat="1">
      <c r="B279" s="211"/>
      <c r="C279" s="212"/>
      <c r="D279" s="190" t="s">
        <v>136</v>
      </c>
      <c r="E279" s="213" t="s">
        <v>19</v>
      </c>
      <c r="F279" s="214" t="s">
        <v>1068</v>
      </c>
      <c r="G279" s="212"/>
      <c r="H279" s="213" t="s">
        <v>19</v>
      </c>
      <c r="I279" s="215"/>
      <c r="J279" s="212"/>
      <c r="K279" s="212"/>
      <c r="L279" s="216"/>
      <c r="M279" s="217"/>
      <c r="N279" s="218"/>
      <c r="O279" s="218"/>
      <c r="P279" s="218"/>
      <c r="Q279" s="218"/>
      <c r="R279" s="218"/>
      <c r="S279" s="218"/>
      <c r="T279" s="219"/>
      <c r="AT279" s="220" t="s">
        <v>136</v>
      </c>
      <c r="AU279" s="220" t="s">
        <v>144</v>
      </c>
      <c r="AV279" s="15" t="s">
        <v>81</v>
      </c>
      <c r="AW279" s="15" t="s">
        <v>35</v>
      </c>
      <c r="AX279" s="15" t="s">
        <v>73</v>
      </c>
      <c r="AY279" s="220" t="s">
        <v>127</v>
      </c>
    </row>
    <row r="280" spans="1:65" s="14" customFormat="1">
      <c r="B280" s="200"/>
      <c r="C280" s="201"/>
      <c r="D280" s="190" t="s">
        <v>136</v>
      </c>
      <c r="E280" s="202" t="s">
        <v>19</v>
      </c>
      <c r="F280" s="203" t="s">
        <v>138</v>
      </c>
      <c r="G280" s="201"/>
      <c r="H280" s="204">
        <v>16</v>
      </c>
      <c r="I280" s="205"/>
      <c r="J280" s="201"/>
      <c r="K280" s="201"/>
      <c r="L280" s="206"/>
      <c r="M280" s="207"/>
      <c r="N280" s="208"/>
      <c r="O280" s="208"/>
      <c r="P280" s="208"/>
      <c r="Q280" s="208"/>
      <c r="R280" s="208"/>
      <c r="S280" s="208"/>
      <c r="T280" s="209"/>
      <c r="AT280" s="210" t="s">
        <v>136</v>
      </c>
      <c r="AU280" s="210" t="s">
        <v>144</v>
      </c>
      <c r="AV280" s="14" t="s">
        <v>134</v>
      </c>
      <c r="AW280" s="14" t="s">
        <v>35</v>
      </c>
      <c r="AX280" s="14" t="s">
        <v>81</v>
      </c>
      <c r="AY280" s="210" t="s">
        <v>127</v>
      </c>
    </row>
    <row r="281" spans="1:65" s="2" customFormat="1" ht="14.45" customHeight="1">
      <c r="A281" s="36"/>
      <c r="B281" s="37"/>
      <c r="C281" s="175" t="s">
        <v>591</v>
      </c>
      <c r="D281" s="175" t="s">
        <v>130</v>
      </c>
      <c r="E281" s="176" t="s">
        <v>1030</v>
      </c>
      <c r="F281" s="177" t="s">
        <v>1031</v>
      </c>
      <c r="G281" s="178" t="s">
        <v>173</v>
      </c>
      <c r="H281" s="179">
        <v>0.6</v>
      </c>
      <c r="I281" s="180"/>
      <c r="J281" s="181">
        <f>ROUND(I281*H281,2)</f>
        <v>0</v>
      </c>
      <c r="K281" s="177" t="s">
        <v>174</v>
      </c>
      <c r="L281" s="41"/>
      <c r="M281" s="182" t="s">
        <v>19</v>
      </c>
      <c r="N281" s="183" t="s">
        <v>44</v>
      </c>
      <c r="O281" s="66"/>
      <c r="P281" s="184">
        <f>O281*H281</f>
        <v>0</v>
      </c>
      <c r="Q281" s="184">
        <v>0</v>
      </c>
      <c r="R281" s="184">
        <f>Q281*H281</f>
        <v>0</v>
      </c>
      <c r="S281" s="184">
        <v>0</v>
      </c>
      <c r="T281" s="185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186" t="s">
        <v>134</v>
      </c>
      <c r="AT281" s="186" t="s">
        <v>130</v>
      </c>
      <c r="AU281" s="186" t="s">
        <v>144</v>
      </c>
      <c r="AY281" s="19" t="s">
        <v>127</v>
      </c>
      <c r="BE281" s="187">
        <f>IF(N281="základní",J281,0)</f>
        <v>0</v>
      </c>
      <c r="BF281" s="187">
        <f>IF(N281="snížená",J281,0)</f>
        <v>0</v>
      </c>
      <c r="BG281" s="187">
        <f>IF(N281="zákl. přenesená",J281,0)</f>
        <v>0</v>
      </c>
      <c r="BH281" s="187">
        <f>IF(N281="sníž. přenesená",J281,0)</f>
        <v>0</v>
      </c>
      <c r="BI281" s="187">
        <f>IF(N281="nulová",J281,0)</f>
        <v>0</v>
      </c>
      <c r="BJ281" s="19" t="s">
        <v>81</v>
      </c>
      <c r="BK281" s="187">
        <f>ROUND(I281*H281,2)</f>
        <v>0</v>
      </c>
      <c r="BL281" s="19" t="s">
        <v>134</v>
      </c>
      <c r="BM281" s="186" t="s">
        <v>1198</v>
      </c>
    </row>
    <row r="282" spans="1:65" s="13" customFormat="1">
      <c r="B282" s="188"/>
      <c r="C282" s="189"/>
      <c r="D282" s="190" t="s">
        <v>136</v>
      </c>
      <c r="E282" s="191" t="s">
        <v>19</v>
      </c>
      <c r="F282" s="192" t="s">
        <v>1070</v>
      </c>
      <c r="G282" s="189"/>
      <c r="H282" s="193">
        <v>0.6</v>
      </c>
      <c r="I282" s="194"/>
      <c r="J282" s="189"/>
      <c r="K282" s="189"/>
      <c r="L282" s="195"/>
      <c r="M282" s="196"/>
      <c r="N282" s="197"/>
      <c r="O282" s="197"/>
      <c r="P282" s="197"/>
      <c r="Q282" s="197"/>
      <c r="R282" s="197"/>
      <c r="S282" s="197"/>
      <c r="T282" s="198"/>
      <c r="AT282" s="199" t="s">
        <v>136</v>
      </c>
      <c r="AU282" s="199" t="s">
        <v>144</v>
      </c>
      <c r="AV282" s="13" t="s">
        <v>83</v>
      </c>
      <c r="AW282" s="13" t="s">
        <v>35</v>
      </c>
      <c r="AX282" s="13" t="s">
        <v>73</v>
      </c>
      <c r="AY282" s="199" t="s">
        <v>127</v>
      </c>
    </row>
    <row r="283" spans="1:65" s="14" customFormat="1">
      <c r="B283" s="200"/>
      <c r="C283" s="201"/>
      <c r="D283" s="190" t="s">
        <v>136</v>
      </c>
      <c r="E283" s="202" t="s">
        <v>19</v>
      </c>
      <c r="F283" s="203" t="s">
        <v>138</v>
      </c>
      <c r="G283" s="201"/>
      <c r="H283" s="204">
        <v>0.6</v>
      </c>
      <c r="I283" s="205"/>
      <c r="J283" s="201"/>
      <c r="K283" s="201"/>
      <c r="L283" s="206"/>
      <c r="M283" s="207"/>
      <c r="N283" s="208"/>
      <c r="O283" s="208"/>
      <c r="P283" s="208"/>
      <c r="Q283" s="208"/>
      <c r="R283" s="208"/>
      <c r="S283" s="208"/>
      <c r="T283" s="209"/>
      <c r="AT283" s="210" t="s">
        <v>136</v>
      </c>
      <c r="AU283" s="210" t="s">
        <v>144</v>
      </c>
      <c r="AV283" s="14" t="s">
        <v>134</v>
      </c>
      <c r="AW283" s="14" t="s">
        <v>35</v>
      </c>
      <c r="AX283" s="14" t="s">
        <v>81</v>
      </c>
      <c r="AY283" s="210" t="s">
        <v>127</v>
      </c>
    </row>
    <row r="284" spans="1:65" s="2" customFormat="1" ht="14.45" customHeight="1">
      <c r="A284" s="36"/>
      <c r="B284" s="37"/>
      <c r="C284" s="175" t="s">
        <v>596</v>
      </c>
      <c r="D284" s="175" t="s">
        <v>130</v>
      </c>
      <c r="E284" s="176" t="s">
        <v>1018</v>
      </c>
      <c r="F284" s="177" t="s">
        <v>1019</v>
      </c>
      <c r="G284" s="178" t="s">
        <v>235</v>
      </c>
      <c r="H284" s="179">
        <v>0.48</v>
      </c>
      <c r="I284" s="180"/>
      <c r="J284" s="181">
        <f>ROUND(I284*H284,2)</f>
        <v>0</v>
      </c>
      <c r="K284" s="177" t="s">
        <v>174</v>
      </c>
      <c r="L284" s="41"/>
      <c r="M284" s="182" t="s">
        <v>19</v>
      </c>
      <c r="N284" s="183" t="s">
        <v>44</v>
      </c>
      <c r="O284" s="66"/>
      <c r="P284" s="184">
        <f>O284*H284</f>
        <v>0</v>
      </c>
      <c r="Q284" s="184">
        <v>0</v>
      </c>
      <c r="R284" s="184">
        <f>Q284*H284</f>
        <v>0</v>
      </c>
      <c r="S284" s="184">
        <v>0</v>
      </c>
      <c r="T284" s="185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186" t="s">
        <v>134</v>
      </c>
      <c r="AT284" s="186" t="s">
        <v>130</v>
      </c>
      <c r="AU284" s="186" t="s">
        <v>144</v>
      </c>
      <c r="AY284" s="19" t="s">
        <v>127</v>
      </c>
      <c r="BE284" s="187">
        <f>IF(N284="základní",J284,0)</f>
        <v>0</v>
      </c>
      <c r="BF284" s="187">
        <f>IF(N284="snížená",J284,0)</f>
        <v>0</v>
      </c>
      <c r="BG284" s="187">
        <f>IF(N284="zákl. přenesená",J284,0)</f>
        <v>0</v>
      </c>
      <c r="BH284" s="187">
        <f>IF(N284="sníž. přenesená",J284,0)</f>
        <v>0</v>
      </c>
      <c r="BI284" s="187">
        <f>IF(N284="nulová",J284,0)</f>
        <v>0</v>
      </c>
      <c r="BJ284" s="19" t="s">
        <v>81</v>
      </c>
      <c r="BK284" s="187">
        <f>ROUND(I284*H284,2)</f>
        <v>0</v>
      </c>
      <c r="BL284" s="19" t="s">
        <v>134</v>
      </c>
      <c r="BM284" s="186" t="s">
        <v>1199</v>
      </c>
    </row>
    <row r="285" spans="1:65" s="13" customFormat="1">
      <c r="B285" s="188"/>
      <c r="C285" s="189"/>
      <c r="D285" s="190" t="s">
        <v>136</v>
      </c>
      <c r="E285" s="191" t="s">
        <v>19</v>
      </c>
      <c r="F285" s="192" t="s">
        <v>1021</v>
      </c>
      <c r="G285" s="189"/>
      <c r="H285" s="193">
        <v>0.48</v>
      </c>
      <c r="I285" s="194"/>
      <c r="J285" s="189"/>
      <c r="K285" s="189"/>
      <c r="L285" s="195"/>
      <c r="M285" s="196"/>
      <c r="N285" s="197"/>
      <c r="O285" s="197"/>
      <c r="P285" s="197"/>
      <c r="Q285" s="197"/>
      <c r="R285" s="197"/>
      <c r="S285" s="197"/>
      <c r="T285" s="198"/>
      <c r="AT285" s="199" t="s">
        <v>136</v>
      </c>
      <c r="AU285" s="199" t="s">
        <v>144</v>
      </c>
      <c r="AV285" s="13" t="s">
        <v>83</v>
      </c>
      <c r="AW285" s="13" t="s">
        <v>35</v>
      </c>
      <c r="AX285" s="13" t="s">
        <v>73</v>
      </c>
      <c r="AY285" s="199" t="s">
        <v>127</v>
      </c>
    </row>
    <row r="286" spans="1:65" s="14" customFormat="1">
      <c r="B286" s="200"/>
      <c r="C286" s="201"/>
      <c r="D286" s="190" t="s">
        <v>136</v>
      </c>
      <c r="E286" s="202" t="s">
        <v>19</v>
      </c>
      <c r="F286" s="203" t="s">
        <v>138</v>
      </c>
      <c r="G286" s="201"/>
      <c r="H286" s="204">
        <v>0.48</v>
      </c>
      <c r="I286" s="205"/>
      <c r="J286" s="201"/>
      <c r="K286" s="201"/>
      <c r="L286" s="206"/>
      <c r="M286" s="207"/>
      <c r="N286" s="208"/>
      <c r="O286" s="208"/>
      <c r="P286" s="208"/>
      <c r="Q286" s="208"/>
      <c r="R286" s="208"/>
      <c r="S286" s="208"/>
      <c r="T286" s="209"/>
      <c r="AT286" s="210" t="s">
        <v>136</v>
      </c>
      <c r="AU286" s="210" t="s">
        <v>144</v>
      </c>
      <c r="AV286" s="14" t="s">
        <v>134</v>
      </c>
      <c r="AW286" s="14" t="s">
        <v>35</v>
      </c>
      <c r="AX286" s="14" t="s">
        <v>81</v>
      </c>
      <c r="AY286" s="210" t="s">
        <v>127</v>
      </c>
    </row>
    <row r="287" spans="1:65" s="12" customFormat="1" ht="20.85" customHeight="1">
      <c r="B287" s="159"/>
      <c r="C287" s="160"/>
      <c r="D287" s="161" t="s">
        <v>72</v>
      </c>
      <c r="E287" s="173" t="s">
        <v>1200</v>
      </c>
      <c r="F287" s="173" t="s">
        <v>1201</v>
      </c>
      <c r="G287" s="160"/>
      <c r="H287" s="160"/>
      <c r="I287" s="163"/>
      <c r="J287" s="174">
        <f>BK287</f>
        <v>0</v>
      </c>
      <c r="K287" s="160"/>
      <c r="L287" s="165"/>
      <c r="M287" s="166"/>
      <c r="N287" s="167"/>
      <c r="O287" s="167"/>
      <c r="P287" s="168">
        <f>SUM(P288:P305)</f>
        <v>0</v>
      </c>
      <c r="Q287" s="167"/>
      <c r="R287" s="168">
        <f>SUM(R288:R305)</f>
        <v>0.31208000000000002</v>
      </c>
      <c r="S287" s="167"/>
      <c r="T287" s="169">
        <f>SUM(T288:T305)</f>
        <v>0</v>
      </c>
      <c r="AR287" s="170" t="s">
        <v>81</v>
      </c>
      <c r="AT287" s="171" t="s">
        <v>72</v>
      </c>
      <c r="AU287" s="171" t="s">
        <v>83</v>
      </c>
      <c r="AY287" s="170" t="s">
        <v>127</v>
      </c>
      <c r="BK287" s="172">
        <f>SUM(BK288:BK305)</f>
        <v>0</v>
      </c>
    </row>
    <row r="288" spans="1:65" s="2" customFormat="1" ht="14.45" customHeight="1">
      <c r="A288" s="36"/>
      <c r="B288" s="37"/>
      <c r="C288" s="175" t="s">
        <v>601</v>
      </c>
      <c r="D288" s="175" t="s">
        <v>130</v>
      </c>
      <c r="E288" s="176" t="s">
        <v>1202</v>
      </c>
      <c r="F288" s="177" t="s">
        <v>1203</v>
      </c>
      <c r="G288" s="178" t="s">
        <v>173</v>
      </c>
      <c r="H288" s="179">
        <v>12</v>
      </c>
      <c r="I288" s="180"/>
      <c r="J288" s="181">
        <f>ROUND(I288*H288,2)</f>
        <v>0</v>
      </c>
      <c r="K288" s="177" t="s">
        <v>19</v>
      </c>
      <c r="L288" s="41"/>
      <c r="M288" s="182" t="s">
        <v>19</v>
      </c>
      <c r="N288" s="183" t="s">
        <v>44</v>
      </c>
      <c r="O288" s="66"/>
      <c r="P288" s="184">
        <f>O288*H288</f>
        <v>0</v>
      </c>
      <c r="Q288" s="184">
        <v>0</v>
      </c>
      <c r="R288" s="184">
        <f>Q288*H288</f>
        <v>0</v>
      </c>
      <c r="S288" s="184">
        <v>0</v>
      </c>
      <c r="T288" s="185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186" t="s">
        <v>147</v>
      </c>
      <c r="AT288" s="186" t="s">
        <v>130</v>
      </c>
      <c r="AU288" s="186" t="s">
        <v>144</v>
      </c>
      <c r="AY288" s="19" t="s">
        <v>127</v>
      </c>
      <c r="BE288" s="187">
        <f>IF(N288="základní",J288,0)</f>
        <v>0</v>
      </c>
      <c r="BF288" s="187">
        <f>IF(N288="snížená",J288,0)</f>
        <v>0</v>
      </c>
      <c r="BG288" s="187">
        <f>IF(N288="zákl. přenesená",J288,0)</f>
        <v>0</v>
      </c>
      <c r="BH288" s="187">
        <f>IF(N288="sníž. přenesená",J288,0)</f>
        <v>0</v>
      </c>
      <c r="BI288" s="187">
        <f>IF(N288="nulová",J288,0)</f>
        <v>0</v>
      </c>
      <c r="BJ288" s="19" t="s">
        <v>81</v>
      </c>
      <c r="BK288" s="187">
        <f>ROUND(I288*H288,2)</f>
        <v>0</v>
      </c>
      <c r="BL288" s="19" t="s">
        <v>147</v>
      </c>
      <c r="BM288" s="186" t="s">
        <v>1204</v>
      </c>
    </row>
    <row r="289" spans="1:65" s="13" customFormat="1">
      <c r="B289" s="188"/>
      <c r="C289" s="189"/>
      <c r="D289" s="190" t="s">
        <v>136</v>
      </c>
      <c r="E289" s="191" t="s">
        <v>19</v>
      </c>
      <c r="F289" s="192" t="s">
        <v>1205</v>
      </c>
      <c r="G289" s="189"/>
      <c r="H289" s="193">
        <v>12</v>
      </c>
      <c r="I289" s="194"/>
      <c r="J289" s="189"/>
      <c r="K289" s="189"/>
      <c r="L289" s="195"/>
      <c r="M289" s="196"/>
      <c r="N289" s="197"/>
      <c r="O289" s="197"/>
      <c r="P289" s="197"/>
      <c r="Q289" s="197"/>
      <c r="R289" s="197"/>
      <c r="S289" s="197"/>
      <c r="T289" s="198"/>
      <c r="AT289" s="199" t="s">
        <v>136</v>
      </c>
      <c r="AU289" s="199" t="s">
        <v>144</v>
      </c>
      <c r="AV289" s="13" t="s">
        <v>83</v>
      </c>
      <c r="AW289" s="13" t="s">
        <v>35</v>
      </c>
      <c r="AX289" s="13" t="s">
        <v>73</v>
      </c>
      <c r="AY289" s="199" t="s">
        <v>127</v>
      </c>
    </row>
    <row r="290" spans="1:65" s="15" customFormat="1" ht="22.5">
      <c r="B290" s="211"/>
      <c r="C290" s="212"/>
      <c r="D290" s="190" t="s">
        <v>136</v>
      </c>
      <c r="E290" s="213" t="s">
        <v>19</v>
      </c>
      <c r="F290" s="214" t="s">
        <v>1153</v>
      </c>
      <c r="G290" s="212"/>
      <c r="H290" s="213" t="s">
        <v>19</v>
      </c>
      <c r="I290" s="215"/>
      <c r="J290" s="212"/>
      <c r="K290" s="212"/>
      <c r="L290" s="216"/>
      <c r="M290" s="217"/>
      <c r="N290" s="218"/>
      <c r="O290" s="218"/>
      <c r="P290" s="218"/>
      <c r="Q290" s="218"/>
      <c r="R290" s="218"/>
      <c r="S290" s="218"/>
      <c r="T290" s="219"/>
      <c r="AT290" s="220" t="s">
        <v>136</v>
      </c>
      <c r="AU290" s="220" t="s">
        <v>144</v>
      </c>
      <c r="AV290" s="15" t="s">
        <v>81</v>
      </c>
      <c r="AW290" s="15" t="s">
        <v>35</v>
      </c>
      <c r="AX290" s="15" t="s">
        <v>73</v>
      </c>
      <c r="AY290" s="220" t="s">
        <v>127</v>
      </c>
    </row>
    <row r="291" spans="1:65" s="15" customFormat="1" ht="22.5">
      <c r="B291" s="211"/>
      <c r="C291" s="212"/>
      <c r="D291" s="190" t="s">
        <v>136</v>
      </c>
      <c r="E291" s="213" t="s">
        <v>19</v>
      </c>
      <c r="F291" s="214" t="s">
        <v>1206</v>
      </c>
      <c r="G291" s="212"/>
      <c r="H291" s="213" t="s">
        <v>19</v>
      </c>
      <c r="I291" s="215"/>
      <c r="J291" s="212"/>
      <c r="K291" s="212"/>
      <c r="L291" s="216"/>
      <c r="M291" s="217"/>
      <c r="N291" s="218"/>
      <c r="O291" s="218"/>
      <c r="P291" s="218"/>
      <c r="Q291" s="218"/>
      <c r="R291" s="218"/>
      <c r="S291" s="218"/>
      <c r="T291" s="219"/>
      <c r="AT291" s="220" t="s">
        <v>136</v>
      </c>
      <c r="AU291" s="220" t="s">
        <v>144</v>
      </c>
      <c r="AV291" s="15" t="s">
        <v>81</v>
      </c>
      <c r="AW291" s="15" t="s">
        <v>35</v>
      </c>
      <c r="AX291" s="15" t="s">
        <v>73</v>
      </c>
      <c r="AY291" s="220" t="s">
        <v>127</v>
      </c>
    </row>
    <row r="292" spans="1:65" s="14" customFormat="1">
      <c r="B292" s="200"/>
      <c r="C292" s="201"/>
      <c r="D292" s="190" t="s">
        <v>136</v>
      </c>
      <c r="E292" s="202" t="s">
        <v>19</v>
      </c>
      <c r="F292" s="203" t="s">
        <v>138</v>
      </c>
      <c r="G292" s="201"/>
      <c r="H292" s="204">
        <v>12</v>
      </c>
      <c r="I292" s="205"/>
      <c r="J292" s="201"/>
      <c r="K292" s="201"/>
      <c r="L292" s="206"/>
      <c r="M292" s="207"/>
      <c r="N292" s="208"/>
      <c r="O292" s="208"/>
      <c r="P292" s="208"/>
      <c r="Q292" s="208"/>
      <c r="R292" s="208"/>
      <c r="S292" s="208"/>
      <c r="T292" s="209"/>
      <c r="AT292" s="210" t="s">
        <v>136</v>
      </c>
      <c r="AU292" s="210" t="s">
        <v>144</v>
      </c>
      <c r="AV292" s="14" t="s">
        <v>134</v>
      </c>
      <c r="AW292" s="14" t="s">
        <v>35</v>
      </c>
      <c r="AX292" s="14" t="s">
        <v>81</v>
      </c>
      <c r="AY292" s="210" t="s">
        <v>127</v>
      </c>
    </row>
    <row r="293" spans="1:65" s="2" customFormat="1" ht="24.2" customHeight="1">
      <c r="A293" s="36"/>
      <c r="B293" s="37"/>
      <c r="C293" s="175" t="s">
        <v>606</v>
      </c>
      <c r="D293" s="175" t="s">
        <v>130</v>
      </c>
      <c r="E293" s="176" t="s">
        <v>1009</v>
      </c>
      <c r="F293" s="177" t="s">
        <v>1010</v>
      </c>
      <c r="G293" s="178" t="s">
        <v>235</v>
      </c>
      <c r="H293" s="179">
        <v>1</v>
      </c>
      <c r="I293" s="180"/>
      <c r="J293" s="181">
        <f>ROUND(I293*H293,2)</f>
        <v>0</v>
      </c>
      <c r="K293" s="177" t="s">
        <v>174</v>
      </c>
      <c r="L293" s="41"/>
      <c r="M293" s="182" t="s">
        <v>19</v>
      </c>
      <c r="N293" s="183" t="s">
        <v>44</v>
      </c>
      <c r="O293" s="66"/>
      <c r="P293" s="184">
        <f>O293*H293</f>
        <v>0</v>
      </c>
      <c r="Q293" s="184">
        <v>0</v>
      </c>
      <c r="R293" s="184">
        <f>Q293*H293</f>
        <v>0</v>
      </c>
      <c r="S293" s="184">
        <v>0</v>
      </c>
      <c r="T293" s="185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186" t="s">
        <v>134</v>
      </c>
      <c r="AT293" s="186" t="s">
        <v>130</v>
      </c>
      <c r="AU293" s="186" t="s">
        <v>144</v>
      </c>
      <c r="AY293" s="19" t="s">
        <v>127</v>
      </c>
      <c r="BE293" s="187">
        <f>IF(N293="základní",J293,0)</f>
        <v>0</v>
      </c>
      <c r="BF293" s="187">
        <f>IF(N293="snížená",J293,0)</f>
        <v>0</v>
      </c>
      <c r="BG293" s="187">
        <f>IF(N293="zákl. přenesená",J293,0)</f>
        <v>0</v>
      </c>
      <c r="BH293" s="187">
        <f>IF(N293="sníž. přenesená",J293,0)</f>
        <v>0</v>
      </c>
      <c r="BI293" s="187">
        <f>IF(N293="nulová",J293,0)</f>
        <v>0</v>
      </c>
      <c r="BJ293" s="19" t="s">
        <v>81</v>
      </c>
      <c r="BK293" s="187">
        <f>ROUND(I293*H293,2)</f>
        <v>0</v>
      </c>
      <c r="BL293" s="19" t="s">
        <v>134</v>
      </c>
      <c r="BM293" s="186" t="s">
        <v>1207</v>
      </c>
    </row>
    <row r="294" spans="1:65" s="2" customFormat="1" ht="14.45" customHeight="1">
      <c r="A294" s="36"/>
      <c r="B294" s="37"/>
      <c r="C294" s="175" t="s">
        <v>610</v>
      </c>
      <c r="D294" s="175" t="s">
        <v>130</v>
      </c>
      <c r="E294" s="176" t="s">
        <v>1002</v>
      </c>
      <c r="F294" s="177" t="s">
        <v>1003</v>
      </c>
      <c r="G294" s="178" t="s">
        <v>235</v>
      </c>
      <c r="H294" s="179">
        <v>0.15</v>
      </c>
      <c r="I294" s="180"/>
      <c r="J294" s="181">
        <f>ROUND(I294*H294,2)</f>
        <v>0</v>
      </c>
      <c r="K294" s="177" t="s">
        <v>174</v>
      </c>
      <c r="L294" s="41"/>
      <c r="M294" s="182" t="s">
        <v>19</v>
      </c>
      <c r="N294" s="183" t="s">
        <v>44</v>
      </c>
      <c r="O294" s="66"/>
      <c r="P294" s="184">
        <f>O294*H294</f>
        <v>0</v>
      </c>
      <c r="Q294" s="184">
        <v>0</v>
      </c>
      <c r="R294" s="184">
        <f>Q294*H294</f>
        <v>0</v>
      </c>
      <c r="S294" s="184">
        <v>0</v>
      </c>
      <c r="T294" s="185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186" t="s">
        <v>134</v>
      </c>
      <c r="AT294" s="186" t="s">
        <v>130</v>
      </c>
      <c r="AU294" s="186" t="s">
        <v>144</v>
      </c>
      <c r="AY294" s="19" t="s">
        <v>127</v>
      </c>
      <c r="BE294" s="187">
        <f>IF(N294="základní",J294,0)</f>
        <v>0</v>
      </c>
      <c r="BF294" s="187">
        <f>IF(N294="snížená",J294,0)</f>
        <v>0</v>
      </c>
      <c r="BG294" s="187">
        <f>IF(N294="zákl. přenesená",J294,0)</f>
        <v>0</v>
      </c>
      <c r="BH294" s="187">
        <f>IF(N294="sníž. přenesená",J294,0)</f>
        <v>0</v>
      </c>
      <c r="BI294" s="187">
        <f>IF(N294="nulová",J294,0)</f>
        <v>0</v>
      </c>
      <c r="BJ294" s="19" t="s">
        <v>81</v>
      </c>
      <c r="BK294" s="187">
        <f>ROUND(I294*H294,2)</f>
        <v>0</v>
      </c>
      <c r="BL294" s="19" t="s">
        <v>134</v>
      </c>
      <c r="BM294" s="186" t="s">
        <v>1208</v>
      </c>
    </row>
    <row r="295" spans="1:65" s="2" customFormat="1" ht="14.45" customHeight="1">
      <c r="A295" s="36"/>
      <c r="B295" s="37"/>
      <c r="C295" s="224" t="s">
        <v>615</v>
      </c>
      <c r="D295" s="224" t="s">
        <v>258</v>
      </c>
      <c r="E295" s="225" t="s">
        <v>1005</v>
      </c>
      <c r="F295" s="226" t="s">
        <v>1006</v>
      </c>
      <c r="G295" s="227" t="s">
        <v>261</v>
      </c>
      <c r="H295" s="228">
        <v>0.27</v>
      </c>
      <c r="I295" s="229"/>
      <c r="J295" s="230">
        <f>ROUND(I295*H295,2)</f>
        <v>0</v>
      </c>
      <c r="K295" s="226" t="s">
        <v>174</v>
      </c>
      <c r="L295" s="231"/>
      <c r="M295" s="232" t="s">
        <v>19</v>
      </c>
      <c r="N295" s="233" t="s">
        <v>44</v>
      </c>
      <c r="O295" s="66"/>
      <c r="P295" s="184">
        <f>O295*H295</f>
        <v>0</v>
      </c>
      <c r="Q295" s="184">
        <v>1</v>
      </c>
      <c r="R295" s="184">
        <f>Q295*H295</f>
        <v>0.27</v>
      </c>
      <c r="S295" s="184">
        <v>0</v>
      </c>
      <c r="T295" s="185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186" t="s">
        <v>211</v>
      </c>
      <c r="AT295" s="186" t="s">
        <v>258</v>
      </c>
      <c r="AU295" s="186" t="s">
        <v>144</v>
      </c>
      <c r="AY295" s="19" t="s">
        <v>127</v>
      </c>
      <c r="BE295" s="187">
        <f>IF(N295="základní",J295,0)</f>
        <v>0</v>
      </c>
      <c r="BF295" s="187">
        <f>IF(N295="snížená",J295,0)</f>
        <v>0</v>
      </c>
      <c r="BG295" s="187">
        <f>IF(N295="zákl. přenesená",J295,0)</f>
        <v>0</v>
      </c>
      <c r="BH295" s="187">
        <f>IF(N295="sníž. přenesená",J295,0)</f>
        <v>0</v>
      </c>
      <c r="BI295" s="187">
        <f>IF(N295="nulová",J295,0)</f>
        <v>0</v>
      </c>
      <c r="BJ295" s="19" t="s">
        <v>81</v>
      </c>
      <c r="BK295" s="187">
        <f>ROUND(I295*H295,2)</f>
        <v>0</v>
      </c>
      <c r="BL295" s="19" t="s">
        <v>134</v>
      </c>
      <c r="BM295" s="186" t="s">
        <v>1209</v>
      </c>
    </row>
    <row r="296" spans="1:65" s="13" customFormat="1">
      <c r="B296" s="188"/>
      <c r="C296" s="189"/>
      <c r="D296" s="190" t="s">
        <v>136</v>
      </c>
      <c r="E296" s="191" t="s">
        <v>19</v>
      </c>
      <c r="F296" s="192" t="s">
        <v>1008</v>
      </c>
      <c r="G296" s="189"/>
      <c r="H296" s="193">
        <v>0.27</v>
      </c>
      <c r="I296" s="194"/>
      <c r="J296" s="189"/>
      <c r="K296" s="189"/>
      <c r="L296" s="195"/>
      <c r="M296" s="196"/>
      <c r="N296" s="197"/>
      <c r="O296" s="197"/>
      <c r="P296" s="197"/>
      <c r="Q296" s="197"/>
      <c r="R296" s="197"/>
      <c r="S296" s="197"/>
      <c r="T296" s="198"/>
      <c r="AT296" s="199" t="s">
        <v>136</v>
      </c>
      <c r="AU296" s="199" t="s">
        <v>144</v>
      </c>
      <c r="AV296" s="13" t="s">
        <v>83</v>
      </c>
      <c r="AW296" s="13" t="s">
        <v>35</v>
      </c>
      <c r="AX296" s="13" t="s">
        <v>73</v>
      </c>
      <c r="AY296" s="199" t="s">
        <v>127</v>
      </c>
    </row>
    <row r="297" spans="1:65" s="14" customFormat="1">
      <c r="B297" s="200"/>
      <c r="C297" s="201"/>
      <c r="D297" s="190" t="s">
        <v>136</v>
      </c>
      <c r="E297" s="202" t="s">
        <v>19</v>
      </c>
      <c r="F297" s="203" t="s">
        <v>138</v>
      </c>
      <c r="G297" s="201"/>
      <c r="H297" s="204">
        <v>0.27</v>
      </c>
      <c r="I297" s="205"/>
      <c r="J297" s="201"/>
      <c r="K297" s="201"/>
      <c r="L297" s="206"/>
      <c r="M297" s="207"/>
      <c r="N297" s="208"/>
      <c r="O297" s="208"/>
      <c r="P297" s="208"/>
      <c r="Q297" s="208"/>
      <c r="R297" s="208"/>
      <c r="S297" s="208"/>
      <c r="T297" s="209"/>
      <c r="AT297" s="210" t="s">
        <v>136</v>
      </c>
      <c r="AU297" s="210" t="s">
        <v>144</v>
      </c>
      <c r="AV297" s="14" t="s">
        <v>134</v>
      </c>
      <c r="AW297" s="14" t="s">
        <v>35</v>
      </c>
      <c r="AX297" s="14" t="s">
        <v>81</v>
      </c>
      <c r="AY297" s="210" t="s">
        <v>127</v>
      </c>
    </row>
    <row r="298" spans="1:65" s="2" customFormat="1" ht="24.2" customHeight="1">
      <c r="A298" s="36"/>
      <c r="B298" s="37"/>
      <c r="C298" s="175" t="s">
        <v>620</v>
      </c>
      <c r="D298" s="175" t="s">
        <v>130</v>
      </c>
      <c r="E298" s="176" t="s">
        <v>1053</v>
      </c>
      <c r="F298" s="177" t="s">
        <v>1054</v>
      </c>
      <c r="G298" s="178" t="s">
        <v>439</v>
      </c>
      <c r="H298" s="179">
        <v>8</v>
      </c>
      <c r="I298" s="180"/>
      <c r="J298" s="181">
        <f t="shared" ref="J298:J304" si="20">ROUND(I298*H298,2)</f>
        <v>0</v>
      </c>
      <c r="K298" s="177" t="s">
        <v>174</v>
      </c>
      <c r="L298" s="41"/>
      <c r="M298" s="182" t="s">
        <v>19</v>
      </c>
      <c r="N298" s="183" t="s">
        <v>44</v>
      </c>
      <c r="O298" s="66"/>
      <c r="P298" s="184">
        <f t="shared" ref="P298:P304" si="21">O298*H298</f>
        <v>0</v>
      </c>
      <c r="Q298" s="184">
        <v>0</v>
      </c>
      <c r="R298" s="184">
        <f t="shared" ref="R298:R304" si="22">Q298*H298</f>
        <v>0</v>
      </c>
      <c r="S298" s="184">
        <v>0</v>
      </c>
      <c r="T298" s="185">
        <f t="shared" ref="T298:T304" si="23"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186" t="s">
        <v>134</v>
      </c>
      <c r="AT298" s="186" t="s">
        <v>130</v>
      </c>
      <c r="AU298" s="186" t="s">
        <v>144</v>
      </c>
      <c r="AY298" s="19" t="s">
        <v>127</v>
      </c>
      <c r="BE298" s="187">
        <f t="shared" ref="BE298:BE304" si="24">IF(N298="základní",J298,0)</f>
        <v>0</v>
      </c>
      <c r="BF298" s="187">
        <f t="shared" ref="BF298:BF304" si="25">IF(N298="snížená",J298,0)</f>
        <v>0</v>
      </c>
      <c r="BG298" s="187">
        <f t="shared" ref="BG298:BG304" si="26">IF(N298="zákl. přenesená",J298,0)</f>
        <v>0</v>
      </c>
      <c r="BH298" s="187">
        <f t="shared" ref="BH298:BH304" si="27">IF(N298="sníž. přenesená",J298,0)</f>
        <v>0</v>
      </c>
      <c r="BI298" s="187">
        <f t="shared" ref="BI298:BI304" si="28">IF(N298="nulová",J298,0)</f>
        <v>0</v>
      </c>
      <c r="BJ298" s="19" t="s">
        <v>81</v>
      </c>
      <c r="BK298" s="187">
        <f t="shared" ref="BK298:BK304" si="29">ROUND(I298*H298,2)</f>
        <v>0</v>
      </c>
      <c r="BL298" s="19" t="s">
        <v>134</v>
      </c>
      <c r="BM298" s="186" t="s">
        <v>1210</v>
      </c>
    </row>
    <row r="299" spans="1:65" s="2" customFormat="1" ht="24.2" customHeight="1">
      <c r="A299" s="36"/>
      <c r="B299" s="37"/>
      <c r="C299" s="175" t="s">
        <v>625</v>
      </c>
      <c r="D299" s="175" t="s">
        <v>130</v>
      </c>
      <c r="E299" s="176" t="s">
        <v>1160</v>
      </c>
      <c r="F299" s="177" t="s">
        <v>1161</v>
      </c>
      <c r="G299" s="178" t="s">
        <v>439</v>
      </c>
      <c r="H299" s="179">
        <v>8</v>
      </c>
      <c r="I299" s="180"/>
      <c r="J299" s="181">
        <f t="shared" si="20"/>
        <v>0</v>
      </c>
      <c r="K299" s="177" t="s">
        <v>174</v>
      </c>
      <c r="L299" s="41"/>
      <c r="M299" s="182" t="s">
        <v>19</v>
      </c>
      <c r="N299" s="183" t="s">
        <v>44</v>
      </c>
      <c r="O299" s="66"/>
      <c r="P299" s="184">
        <f t="shared" si="21"/>
        <v>0</v>
      </c>
      <c r="Q299" s="184">
        <v>0</v>
      </c>
      <c r="R299" s="184">
        <f t="shared" si="22"/>
        <v>0</v>
      </c>
      <c r="S299" s="184">
        <v>0</v>
      </c>
      <c r="T299" s="185">
        <f t="shared" si="23"/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186" t="s">
        <v>134</v>
      </c>
      <c r="AT299" s="186" t="s">
        <v>130</v>
      </c>
      <c r="AU299" s="186" t="s">
        <v>144</v>
      </c>
      <c r="AY299" s="19" t="s">
        <v>127</v>
      </c>
      <c r="BE299" s="187">
        <f t="shared" si="24"/>
        <v>0</v>
      </c>
      <c r="BF299" s="187">
        <f t="shared" si="25"/>
        <v>0</v>
      </c>
      <c r="BG299" s="187">
        <f t="shared" si="26"/>
        <v>0</v>
      </c>
      <c r="BH299" s="187">
        <f t="shared" si="27"/>
        <v>0</v>
      </c>
      <c r="BI299" s="187">
        <f t="shared" si="28"/>
        <v>0</v>
      </c>
      <c r="BJ299" s="19" t="s">
        <v>81</v>
      </c>
      <c r="BK299" s="187">
        <f t="shared" si="29"/>
        <v>0</v>
      </c>
      <c r="BL299" s="19" t="s">
        <v>134</v>
      </c>
      <c r="BM299" s="186" t="s">
        <v>1211</v>
      </c>
    </row>
    <row r="300" spans="1:65" s="2" customFormat="1" ht="14.45" customHeight="1">
      <c r="A300" s="36"/>
      <c r="B300" s="37"/>
      <c r="C300" s="224" t="s">
        <v>630</v>
      </c>
      <c r="D300" s="224" t="s">
        <v>258</v>
      </c>
      <c r="E300" s="225" t="s">
        <v>1212</v>
      </c>
      <c r="F300" s="226" t="s">
        <v>1213</v>
      </c>
      <c r="G300" s="227" t="s">
        <v>439</v>
      </c>
      <c r="H300" s="228">
        <v>8</v>
      </c>
      <c r="I300" s="229"/>
      <c r="J300" s="230">
        <f t="shared" si="20"/>
        <v>0</v>
      </c>
      <c r="K300" s="226" t="s">
        <v>174</v>
      </c>
      <c r="L300" s="231"/>
      <c r="M300" s="232" t="s">
        <v>19</v>
      </c>
      <c r="N300" s="233" t="s">
        <v>44</v>
      </c>
      <c r="O300" s="66"/>
      <c r="P300" s="184">
        <f t="shared" si="21"/>
        <v>0</v>
      </c>
      <c r="Q300" s="184">
        <v>5.0000000000000001E-3</v>
      </c>
      <c r="R300" s="184">
        <f t="shared" si="22"/>
        <v>0.04</v>
      </c>
      <c r="S300" s="184">
        <v>0</v>
      </c>
      <c r="T300" s="185">
        <f t="shared" si="23"/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186" t="s">
        <v>211</v>
      </c>
      <c r="AT300" s="186" t="s">
        <v>258</v>
      </c>
      <c r="AU300" s="186" t="s">
        <v>144</v>
      </c>
      <c r="AY300" s="19" t="s">
        <v>127</v>
      </c>
      <c r="BE300" s="187">
        <f t="shared" si="24"/>
        <v>0</v>
      </c>
      <c r="BF300" s="187">
        <f t="shared" si="25"/>
        <v>0</v>
      </c>
      <c r="BG300" s="187">
        <f t="shared" si="26"/>
        <v>0</v>
      </c>
      <c r="BH300" s="187">
        <f t="shared" si="27"/>
        <v>0</v>
      </c>
      <c r="BI300" s="187">
        <f t="shared" si="28"/>
        <v>0</v>
      </c>
      <c r="BJ300" s="19" t="s">
        <v>81</v>
      </c>
      <c r="BK300" s="187">
        <f t="shared" si="29"/>
        <v>0</v>
      </c>
      <c r="BL300" s="19" t="s">
        <v>134</v>
      </c>
      <c r="BM300" s="186" t="s">
        <v>1214</v>
      </c>
    </row>
    <row r="301" spans="1:65" s="2" customFormat="1" ht="24.2" customHeight="1">
      <c r="A301" s="36"/>
      <c r="B301" s="37"/>
      <c r="C301" s="175" t="s">
        <v>635</v>
      </c>
      <c r="D301" s="175" t="s">
        <v>130</v>
      </c>
      <c r="E301" s="176" t="s">
        <v>1012</v>
      </c>
      <c r="F301" s="177" t="s">
        <v>1013</v>
      </c>
      <c r="G301" s="178" t="s">
        <v>261</v>
      </c>
      <c r="H301" s="179">
        <v>8.0000000000000002E-3</v>
      </c>
      <c r="I301" s="180"/>
      <c r="J301" s="181">
        <f t="shared" si="20"/>
        <v>0</v>
      </c>
      <c r="K301" s="177" t="s">
        <v>174</v>
      </c>
      <c r="L301" s="41"/>
      <c r="M301" s="182" t="s">
        <v>19</v>
      </c>
      <c r="N301" s="183" t="s">
        <v>44</v>
      </c>
      <c r="O301" s="66"/>
      <c r="P301" s="184">
        <f t="shared" si="21"/>
        <v>0</v>
      </c>
      <c r="Q301" s="184">
        <v>0</v>
      </c>
      <c r="R301" s="184">
        <f t="shared" si="22"/>
        <v>0</v>
      </c>
      <c r="S301" s="184">
        <v>0</v>
      </c>
      <c r="T301" s="185">
        <f t="shared" si="23"/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186" t="s">
        <v>134</v>
      </c>
      <c r="AT301" s="186" t="s">
        <v>130</v>
      </c>
      <c r="AU301" s="186" t="s">
        <v>144</v>
      </c>
      <c r="AY301" s="19" t="s">
        <v>127</v>
      </c>
      <c r="BE301" s="187">
        <f t="shared" si="24"/>
        <v>0</v>
      </c>
      <c r="BF301" s="187">
        <f t="shared" si="25"/>
        <v>0</v>
      </c>
      <c r="BG301" s="187">
        <f t="shared" si="26"/>
        <v>0</v>
      </c>
      <c r="BH301" s="187">
        <f t="shared" si="27"/>
        <v>0</v>
      </c>
      <c r="BI301" s="187">
        <f t="shared" si="28"/>
        <v>0</v>
      </c>
      <c r="BJ301" s="19" t="s">
        <v>81</v>
      </c>
      <c r="BK301" s="187">
        <f t="shared" si="29"/>
        <v>0</v>
      </c>
      <c r="BL301" s="19" t="s">
        <v>134</v>
      </c>
      <c r="BM301" s="186" t="s">
        <v>1215</v>
      </c>
    </row>
    <row r="302" spans="1:65" s="2" customFormat="1" ht="14.45" customHeight="1">
      <c r="A302" s="36"/>
      <c r="B302" s="37"/>
      <c r="C302" s="224" t="s">
        <v>640</v>
      </c>
      <c r="D302" s="224" t="s">
        <v>258</v>
      </c>
      <c r="E302" s="225" t="s">
        <v>1015</v>
      </c>
      <c r="F302" s="226" t="s">
        <v>1016</v>
      </c>
      <c r="G302" s="227" t="s">
        <v>292</v>
      </c>
      <c r="H302" s="228">
        <v>0.08</v>
      </c>
      <c r="I302" s="229"/>
      <c r="J302" s="230">
        <f t="shared" si="20"/>
        <v>0</v>
      </c>
      <c r="K302" s="226" t="s">
        <v>174</v>
      </c>
      <c r="L302" s="231"/>
      <c r="M302" s="232" t="s">
        <v>19</v>
      </c>
      <c r="N302" s="233" t="s">
        <v>44</v>
      </c>
      <c r="O302" s="66"/>
      <c r="P302" s="184">
        <f t="shared" si="21"/>
        <v>0</v>
      </c>
      <c r="Q302" s="184">
        <v>1E-3</v>
      </c>
      <c r="R302" s="184">
        <f t="shared" si="22"/>
        <v>8.0000000000000007E-5</v>
      </c>
      <c r="S302" s="184">
        <v>0</v>
      </c>
      <c r="T302" s="185">
        <f t="shared" si="23"/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186" t="s">
        <v>211</v>
      </c>
      <c r="AT302" s="186" t="s">
        <v>258</v>
      </c>
      <c r="AU302" s="186" t="s">
        <v>144</v>
      </c>
      <c r="AY302" s="19" t="s">
        <v>127</v>
      </c>
      <c r="BE302" s="187">
        <f t="shared" si="24"/>
        <v>0</v>
      </c>
      <c r="BF302" s="187">
        <f t="shared" si="25"/>
        <v>0</v>
      </c>
      <c r="BG302" s="187">
        <f t="shared" si="26"/>
        <v>0</v>
      </c>
      <c r="BH302" s="187">
        <f t="shared" si="27"/>
        <v>0</v>
      </c>
      <c r="BI302" s="187">
        <f t="shared" si="28"/>
        <v>0</v>
      </c>
      <c r="BJ302" s="19" t="s">
        <v>81</v>
      </c>
      <c r="BK302" s="187">
        <f t="shared" si="29"/>
        <v>0</v>
      </c>
      <c r="BL302" s="19" t="s">
        <v>134</v>
      </c>
      <c r="BM302" s="186" t="s">
        <v>1216</v>
      </c>
    </row>
    <row r="303" spans="1:65" s="2" customFormat="1" ht="14.45" customHeight="1">
      <c r="A303" s="36"/>
      <c r="B303" s="37"/>
      <c r="C303" s="175" t="s">
        <v>645</v>
      </c>
      <c r="D303" s="175" t="s">
        <v>130</v>
      </c>
      <c r="E303" s="176" t="s">
        <v>1056</v>
      </c>
      <c r="F303" s="177" t="s">
        <v>1057</v>
      </c>
      <c r="G303" s="178" t="s">
        <v>173</v>
      </c>
      <c r="H303" s="179">
        <v>1</v>
      </c>
      <c r="I303" s="180"/>
      <c r="J303" s="181">
        <f t="shared" si="20"/>
        <v>0</v>
      </c>
      <c r="K303" s="177" t="s">
        <v>174</v>
      </c>
      <c r="L303" s="41"/>
      <c r="M303" s="182" t="s">
        <v>19</v>
      </c>
      <c r="N303" s="183" t="s">
        <v>44</v>
      </c>
      <c r="O303" s="66"/>
      <c r="P303" s="184">
        <f t="shared" si="21"/>
        <v>0</v>
      </c>
      <c r="Q303" s="184">
        <v>0</v>
      </c>
      <c r="R303" s="184">
        <f t="shared" si="22"/>
        <v>0</v>
      </c>
      <c r="S303" s="184">
        <v>0</v>
      </c>
      <c r="T303" s="185">
        <f t="shared" si="23"/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186" t="s">
        <v>134</v>
      </c>
      <c r="AT303" s="186" t="s">
        <v>130</v>
      </c>
      <c r="AU303" s="186" t="s">
        <v>144</v>
      </c>
      <c r="AY303" s="19" t="s">
        <v>127</v>
      </c>
      <c r="BE303" s="187">
        <f t="shared" si="24"/>
        <v>0</v>
      </c>
      <c r="BF303" s="187">
        <f t="shared" si="25"/>
        <v>0</v>
      </c>
      <c r="BG303" s="187">
        <f t="shared" si="26"/>
        <v>0</v>
      </c>
      <c r="BH303" s="187">
        <f t="shared" si="27"/>
        <v>0</v>
      </c>
      <c r="BI303" s="187">
        <f t="shared" si="28"/>
        <v>0</v>
      </c>
      <c r="BJ303" s="19" t="s">
        <v>81</v>
      </c>
      <c r="BK303" s="187">
        <f t="shared" si="29"/>
        <v>0</v>
      </c>
      <c r="BL303" s="19" t="s">
        <v>134</v>
      </c>
      <c r="BM303" s="186" t="s">
        <v>1217</v>
      </c>
    </row>
    <row r="304" spans="1:65" s="2" customFormat="1" ht="14.45" customHeight="1">
      <c r="A304" s="36"/>
      <c r="B304" s="37"/>
      <c r="C304" s="224" t="s">
        <v>650</v>
      </c>
      <c r="D304" s="224" t="s">
        <v>258</v>
      </c>
      <c r="E304" s="225" t="s">
        <v>1059</v>
      </c>
      <c r="F304" s="226" t="s">
        <v>1060</v>
      </c>
      <c r="G304" s="227" t="s">
        <v>235</v>
      </c>
      <c r="H304" s="228">
        <v>0.01</v>
      </c>
      <c r="I304" s="229"/>
      <c r="J304" s="230">
        <f t="shared" si="20"/>
        <v>0</v>
      </c>
      <c r="K304" s="226" t="s">
        <v>174</v>
      </c>
      <c r="L304" s="231"/>
      <c r="M304" s="232" t="s">
        <v>19</v>
      </c>
      <c r="N304" s="233" t="s">
        <v>44</v>
      </c>
      <c r="O304" s="66"/>
      <c r="P304" s="184">
        <f t="shared" si="21"/>
        <v>0</v>
      </c>
      <c r="Q304" s="184">
        <v>0.2</v>
      </c>
      <c r="R304" s="184">
        <f t="shared" si="22"/>
        <v>2E-3</v>
      </c>
      <c r="S304" s="184">
        <v>0</v>
      </c>
      <c r="T304" s="185">
        <f t="shared" si="23"/>
        <v>0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186" t="s">
        <v>211</v>
      </c>
      <c r="AT304" s="186" t="s">
        <v>258</v>
      </c>
      <c r="AU304" s="186" t="s">
        <v>144</v>
      </c>
      <c r="AY304" s="19" t="s">
        <v>127</v>
      </c>
      <c r="BE304" s="187">
        <f t="shared" si="24"/>
        <v>0</v>
      </c>
      <c r="BF304" s="187">
        <f t="shared" si="25"/>
        <v>0</v>
      </c>
      <c r="BG304" s="187">
        <f t="shared" si="26"/>
        <v>0</v>
      </c>
      <c r="BH304" s="187">
        <f t="shared" si="27"/>
        <v>0</v>
      </c>
      <c r="BI304" s="187">
        <f t="shared" si="28"/>
        <v>0</v>
      </c>
      <c r="BJ304" s="19" t="s">
        <v>81</v>
      </c>
      <c r="BK304" s="187">
        <f t="shared" si="29"/>
        <v>0</v>
      </c>
      <c r="BL304" s="19" t="s">
        <v>134</v>
      </c>
      <c r="BM304" s="186" t="s">
        <v>1218</v>
      </c>
    </row>
    <row r="305" spans="1:51" s="13" customFormat="1">
      <c r="B305" s="188"/>
      <c r="C305" s="189"/>
      <c r="D305" s="190" t="s">
        <v>136</v>
      </c>
      <c r="E305" s="189"/>
      <c r="F305" s="192" t="s">
        <v>1062</v>
      </c>
      <c r="G305" s="189"/>
      <c r="H305" s="193">
        <v>0.01</v>
      </c>
      <c r="I305" s="194"/>
      <c r="J305" s="189"/>
      <c r="K305" s="189"/>
      <c r="L305" s="195"/>
      <c r="M305" s="256"/>
      <c r="N305" s="257"/>
      <c r="O305" s="257"/>
      <c r="P305" s="257"/>
      <c r="Q305" s="257"/>
      <c r="R305" s="257"/>
      <c r="S305" s="257"/>
      <c r="T305" s="258"/>
      <c r="AT305" s="199" t="s">
        <v>136</v>
      </c>
      <c r="AU305" s="199" t="s">
        <v>144</v>
      </c>
      <c r="AV305" s="13" t="s">
        <v>83</v>
      </c>
      <c r="AW305" s="13" t="s">
        <v>4</v>
      </c>
      <c r="AX305" s="13" t="s">
        <v>81</v>
      </c>
      <c r="AY305" s="199" t="s">
        <v>127</v>
      </c>
    </row>
    <row r="306" spans="1:51" s="2" customFormat="1" ht="6.95" customHeight="1">
      <c r="A306" s="36"/>
      <c r="B306" s="49"/>
      <c r="C306" s="50"/>
      <c r="D306" s="50"/>
      <c r="E306" s="50"/>
      <c r="F306" s="50"/>
      <c r="G306" s="50"/>
      <c r="H306" s="50"/>
      <c r="I306" s="50"/>
      <c r="J306" s="50"/>
      <c r="K306" s="50"/>
      <c r="L306" s="41"/>
      <c r="M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</row>
  </sheetData>
  <sheetProtection algorithmName="SHA-512" hashValue="kV1QP/rmCHSAi9D+1cc5PdGw7auZCQZ4N9LL0Y2pW3OFQ83mCFwRgP1okqwLNtJkpaoVaEtuxSSV2BWuBQO4oQ==" saltValue="9jWQC0PNSKSU6jOC9bfjmNASS4lDeeoBPiTDP9xZ/tJcqT9mVEwtn7jQDCCStDjd2/6oXJ1YOxjyw8R1d0dORA==" spinCount="100000" sheet="1" objects="1" scenarios="1" formatColumns="0" formatRows="0" autoFilter="0"/>
  <autoFilter ref="C93:K305" xr:uid="{00000000-0009-0000-0000-000004000000}"/>
  <mergeCells count="9">
    <mergeCell ref="E50:H50"/>
    <mergeCell ref="E84:H84"/>
    <mergeCell ref="E86:H86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19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AT2" s="19" t="s">
        <v>95</v>
      </c>
    </row>
    <row r="3" spans="1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1:46" s="1" customFormat="1" ht="24.95" customHeight="1">
      <c r="B4" s="22"/>
      <c r="D4" s="105" t="s">
        <v>102</v>
      </c>
      <c r="L4" s="22"/>
      <c r="M4" s="106" t="s">
        <v>10</v>
      </c>
      <c r="AT4" s="19" t="s">
        <v>4</v>
      </c>
    </row>
    <row r="5" spans="1:46" s="1" customFormat="1" ht="6.95" customHeight="1">
      <c r="B5" s="22"/>
      <c r="L5" s="22"/>
    </row>
    <row r="6" spans="1:46" s="1" customFormat="1" ht="12" customHeight="1">
      <c r="B6" s="22"/>
      <c r="D6" s="107" t="s">
        <v>16</v>
      </c>
      <c r="L6" s="22"/>
    </row>
    <row r="7" spans="1:46" s="1" customFormat="1" ht="16.5" customHeight="1">
      <c r="B7" s="22"/>
      <c r="E7" s="383" t="str">
        <f>'Rekapitulace stavby'!K6</f>
        <v>PID Na Hlavní, zast. Březiněves, Praha 8</v>
      </c>
      <c r="F7" s="384"/>
      <c r="G7" s="384"/>
      <c r="H7" s="384"/>
      <c r="L7" s="22"/>
    </row>
    <row r="8" spans="1:46" s="2" customFormat="1" ht="12" customHeight="1">
      <c r="A8" s="36"/>
      <c r="B8" s="41"/>
      <c r="C8" s="36"/>
      <c r="D8" s="107" t="s">
        <v>103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85" t="s">
        <v>1219</v>
      </c>
      <c r="F9" s="386"/>
      <c r="G9" s="386"/>
      <c r="H9" s="386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4. 12. 2020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7" t="str">
        <f>'Rekapitulace stavby'!E14</f>
        <v>Vyplň údaj</v>
      </c>
      <c r="F18" s="388"/>
      <c r="G18" s="388"/>
      <c r="H18" s="388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tr">
        <f>IF('Rekapitulace stavby'!AN16="","",'Rekapitulace stavby'!AN16)</f>
        <v/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tr">
        <f>IF('Rekapitulace stavby'!E17="","",'Rekapitulace stavby'!E17)</f>
        <v xml:space="preserve"> </v>
      </c>
      <c r="F21" s="36"/>
      <c r="G21" s="36"/>
      <c r="H21" s="36"/>
      <c r="I21" s="107" t="s">
        <v>29</v>
      </c>
      <c r="J21" s="109" t="str">
        <f>IF('Rekapitulace stavby'!AN17="","",'Rekapitulace stavby'!AN17)</f>
        <v/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36</v>
      </c>
      <c r="E23" s="36"/>
      <c r="F23" s="36"/>
      <c r="G23" s="36"/>
      <c r="H23" s="36"/>
      <c r="I23" s="107" t="s">
        <v>26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29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37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9" t="s">
        <v>19</v>
      </c>
      <c r="F27" s="389"/>
      <c r="G27" s="389"/>
      <c r="H27" s="389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39</v>
      </c>
      <c r="E30" s="36"/>
      <c r="F30" s="36"/>
      <c r="G30" s="36"/>
      <c r="H30" s="36"/>
      <c r="I30" s="36"/>
      <c r="J30" s="116">
        <f>ROUND(J82, 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41</v>
      </c>
      <c r="G32" s="36"/>
      <c r="H32" s="36"/>
      <c r="I32" s="117" t="s">
        <v>40</v>
      </c>
      <c r="J32" s="117" t="s">
        <v>42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43</v>
      </c>
      <c r="E33" s="107" t="s">
        <v>44</v>
      </c>
      <c r="F33" s="119">
        <f>ROUND((SUM(BE82:BE118)),  2)</f>
        <v>0</v>
      </c>
      <c r="G33" s="36"/>
      <c r="H33" s="36"/>
      <c r="I33" s="120">
        <v>0.21</v>
      </c>
      <c r="J33" s="119">
        <f>ROUND(((SUM(BE82:BE118))*I33),  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45</v>
      </c>
      <c r="F34" s="119">
        <f>ROUND((SUM(BF82:BF118)),  2)</f>
        <v>0</v>
      </c>
      <c r="G34" s="36"/>
      <c r="H34" s="36"/>
      <c r="I34" s="120">
        <v>0.15</v>
      </c>
      <c r="J34" s="119">
        <f>ROUND(((SUM(BF82:BF118))*I34),  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07" t="s">
        <v>46</v>
      </c>
      <c r="F35" s="119">
        <f>ROUND((SUM(BG82:BG118)),  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07" t="s">
        <v>47</v>
      </c>
      <c r="F36" s="119">
        <f>ROUND((SUM(BH82:BH118)),  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07" t="s">
        <v>48</v>
      </c>
      <c r="F37" s="119">
        <f>ROUND((SUM(BI82:BI118)),  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49</v>
      </c>
      <c r="E39" s="123"/>
      <c r="F39" s="123"/>
      <c r="G39" s="124" t="s">
        <v>50</v>
      </c>
      <c r="H39" s="125" t="s">
        <v>51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105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1" t="str">
        <f>E7</f>
        <v>PID Na Hlavní, zast. Březiněves, Praha 8</v>
      </c>
      <c r="F48" s="382"/>
      <c r="G48" s="382"/>
      <c r="H48" s="382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103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69" t="str">
        <f>E9</f>
        <v>SO 801 - Mobiliář</v>
      </c>
      <c r="F50" s="380"/>
      <c r="G50" s="380"/>
      <c r="H50" s="380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1" t="s">
        <v>21</v>
      </c>
      <c r="D52" s="38"/>
      <c r="E52" s="38"/>
      <c r="F52" s="29" t="str">
        <f>F12</f>
        <v>Praha 8</v>
      </c>
      <c r="G52" s="38"/>
      <c r="H52" s="38"/>
      <c r="I52" s="31" t="s">
        <v>23</v>
      </c>
      <c r="J52" s="61" t="str">
        <f>IF(J12="","",J12)</f>
        <v>4. 12. 2020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5.2" customHeight="1">
      <c r="A54" s="36"/>
      <c r="B54" s="37"/>
      <c r="C54" s="31" t="s">
        <v>25</v>
      </c>
      <c r="D54" s="38"/>
      <c r="E54" s="38"/>
      <c r="F54" s="29" t="str">
        <f>E15</f>
        <v>TSK a.s.</v>
      </c>
      <c r="G54" s="38"/>
      <c r="H54" s="38"/>
      <c r="I54" s="31" t="s">
        <v>33</v>
      </c>
      <c r="J54" s="34" t="str">
        <f>E21</f>
        <v xml:space="preserve"> 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32" t="s">
        <v>106</v>
      </c>
      <c r="D57" s="133"/>
      <c r="E57" s="133"/>
      <c r="F57" s="133"/>
      <c r="G57" s="133"/>
      <c r="H57" s="133"/>
      <c r="I57" s="133"/>
      <c r="J57" s="134" t="s">
        <v>107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71</v>
      </c>
      <c r="D59" s="38"/>
      <c r="E59" s="38"/>
      <c r="F59" s="38"/>
      <c r="G59" s="38"/>
      <c r="H59" s="38"/>
      <c r="I59" s="38"/>
      <c r="J59" s="79">
        <f>J82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108</v>
      </c>
    </row>
    <row r="60" spans="1:47" s="9" customFormat="1" ht="24.95" customHeight="1">
      <c r="B60" s="136"/>
      <c r="C60" s="137"/>
      <c r="D60" s="138" t="s">
        <v>156</v>
      </c>
      <c r="E60" s="139"/>
      <c r="F60" s="139"/>
      <c r="G60" s="139"/>
      <c r="H60" s="139"/>
      <c r="I60" s="139"/>
      <c r="J60" s="140">
        <f>J83</f>
        <v>0</v>
      </c>
      <c r="K60" s="137"/>
      <c r="L60" s="141"/>
    </row>
    <row r="61" spans="1:47" s="10" customFormat="1" ht="19.899999999999999" customHeight="1">
      <c r="B61" s="142"/>
      <c r="C61" s="143"/>
      <c r="D61" s="144" t="s">
        <v>162</v>
      </c>
      <c r="E61" s="145"/>
      <c r="F61" s="145"/>
      <c r="G61" s="145"/>
      <c r="H61" s="145"/>
      <c r="I61" s="145"/>
      <c r="J61" s="146">
        <f>J84</f>
        <v>0</v>
      </c>
      <c r="K61" s="143"/>
      <c r="L61" s="147"/>
    </row>
    <row r="62" spans="1:47" s="10" customFormat="1" ht="19.899999999999999" customHeight="1">
      <c r="B62" s="142"/>
      <c r="C62" s="143"/>
      <c r="D62" s="144" t="s">
        <v>164</v>
      </c>
      <c r="E62" s="145"/>
      <c r="F62" s="145"/>
      <c r="G62" s="145"/>
      <c r="H62" s="145"/>
      <c r="I62" s="145"/>
      <c r="J62" s="146">
        <f>J117</f>
        <v>0</v>
      </c>
      <c r="K62" s="143"/>
      <c r="L62" s="147"/>
    </row>
    <row r="63" spans="1:47" s="2" customFormat="1" ht="21.75" customHeight="1">
      <c r="A63" s="36"/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10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47" s="2" customFormat="1" ht="6.95" customHeight="1">
      <c r="A64" s="36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8" spans="1:31" s="2" customFormat="1" ht="6.95" customHeight="1">
      <c r="A68" s="36"/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24.95" customHeight="1">
      <c r="A69" s="36"/>
      <c r="B69" s="37"/>
      <c r="C69" s="25" t="s">
        <v>112</v>
      </c>
      <c r="D69" s="38"/>
      <c r="E69" s="38"/>
      <c r="F69" s="38"/>
      <c r="G69" s="38"/>
      <c r="H69" s="38"/>
      <c r="I69" s="38"/>
      <c r="J69" s="38"/>
      <c r="K69" s="38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5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2" customHeight="1">
      <c r="A71" s="36"/>
      <c r="B71" s="37"/>
      <c r="C71" s="31" t="s">
        <v>16</v>
      </c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6.5" customHeight="1">
      <c r="A72" s="36"/>
      <c r="B72" s="37"/>
      <c r="C72" s="38"/>
      <c r="D72" s="38"/>
      <c r="E72" s="381" t="str">
        <f>E7</f>
        <v>PID Na Hlavní, zast. Březiněves, Praha 8</v>
      </c>
      <c r="F72" s="382"/>
      <c r="G72" s="382"/>
      <c r="H72" s="382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103</v>
      </c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69" t="str">
        <f>E9</f>
        <v>SO 801 - Mobiliář</v>
      </c>
      <c r="F74" s="380"/>
      <c r="G74" s="380"/>
      <c r="H74" s="380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21</v>
      </c>
      <c r="D76" s="38"/>
      <c r="E76" s="38"/>
      <c r="F76" s="29" t="str">
        <f>F12</f>
        <v>Praha 8</v>
      </c>
      <c r="G76" s="38"/>
      <c r="H76" s="38"/>
      <c r="I76" s="31" t="s">
        <v>23</v>
      </c>
      <c r="J76" s="61" t="str">
        <f>IF(J12="","",J12)</f>
        <v>4. 12. 2020</v>
      </c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5.2" customHeight="1">
      <c r="A78" s="36"/>
      <c r="B78" s="37"/>
      <c r="C78" s="31" t="s">
        <v>25</v>
      </c>
      <c r="D78" s="38"/>
      <c r="E78" s="38"/>
      <c r="F78" s="29" t="str">
        <f>E15</f>
        <v>TSK a.s.</v>
      </c>
      <c r="G78" s="38"/>
      <c r="H78" s="38"/>
      <c r="I78" s="31" t="s">
        <v>33</v>
      </c>
      <c r="J78" s="34" t="str">
        <f>E21</f>
        <v xml:space="preserve"> </v>
      </c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5.2" customHeight="1">
      <c r="A79" s="36"/>
      <c r="B79" s="37"/>
      <c r="C79" s="31" t="s">
        <v>31</v>
      </c>
      <c r="D79" s="38"/>
      <c r="E79" s="38"/>
      <c r="F79" s="29" t="str">
        <f>IF(E18="","",E18)</f>
        <v>Vyplň údaj</v>
      </c>
      <c r="G79" s="38"/>
      <c r="H79" s="38"/>
      <c r="I79" s="31" t="s">
        <v>36</v>
      </c>
      <c r="J79" s="34" t="str">
        <f>E24</f>
        <v xml:space="preserve"> 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0.3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11" customFormat="1" ht="29.25" customHeight="1">
      <c r="A81" s="148"/>
      <c r="B81" s="149"/>
      <c r="C81" s="150" t="s">
        <v>113</v>
      </c>
      <c r="D81" s="151" t="s">
        <v>58</v>
      </c>
      <c r="E81" s="151" t="s">
        <v>54</v>
      </c>
      <c r="F81" s="151" t="s">
        <v>55</v>
      </c>
      <c r="G81" s="151" t="s">
        <v>114</v>
      </c>
      <c r="H81" s="151" t="s">
        <v>115</v>
      </c>
      <c r="I81" s="151" t="s">
        <v>116</v>
      </c>
      <c r="J81" s="151" t="s">
        <v>107</v>
      </c>
      <c r="K81" s="152" t="s">
        <v>117</v>
      </c>
      <c r="L81" s="153"/>
      <c r="M81" s="70" t="s">
        <v>19</v>
      </c>
      <c r="N81" s="71" t="s">
        <v>43</v>
      </c>
      <c r="O81" s="71" t="s">
        <v>118</v>
      </c>
      <c r="P81" s="71" t="s">
        <v>119</v>
      </c>
      <c r="Q81" s="71" t="s">
        <v>120</v>
      </c>
      <c r="R81" s="71" t="s">
        <v>121</v>
      </c>
      <c r="S81" s="71" t="s">
        <v>122</v>
      </c>
      <c r="T81" s="72" t="s">
        <v>123</v>
      </c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</row>
    <row r="82" spans="1:65" s="2" customFormat="1" ht="22.9" customHeight="1">
      <c r="A82" s="36"/>
      <c r="B82" s="37"/>
      <c r="C82" s="77" t="s">
        <v>124</v>
      </c>
      <c r="D82" s="38"/>
      <c r="E82" s="38"/>
      <c r="F82" s="38"/>
      <c r="G82" s="38"/>
      <c r="H82" s="38"/>
      <c r="I82" s="38"/>
      <c r="J82" s="154">
        <f>BK82</f>
        <v>0</v>
      </c>
      <c r="K82" s="38"/>
      <c r="L82" s="41"/>
      <c r="M82" s="73"/>
      <c r="N82" s="155"/>
      <c r="O82" s="74"/>
      <c r="P82" s="156">
        <f>P83</f>
        <v>0</v>
      </c>
      <c r="Q82" s="74"/>
      <c r="R82" s="156">
        <f>R83</f>
        <v>1.5220799999999999</v>
      </c>
      <c r="S82" s="74"/>
      <c r="T82" s="157">
        <f>T83</f>
        <v>0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T82" s="19" t="s">
        <v>72</v>
      </c>
      <c r="AU82" s="19" t="s">
        <v>108</v>
      </c>
      <c r="BK82" s="158">
        <f>BK83</f>
        <v>0</v>
      </c>
    </row>
    <row r="83" spans="1:65" s="12" customFormat="1" ht="25.9" customHeight="1">
      <c r="B83" s="159"/>
      <c r="C83" s="160"/>
      <c r="D83" s="161" t="s">
        <v>72</v>
      </c>
      <c r="E83" s="162" t="s">
        <v>128</v>
      </c>
      <c r="F83" s="162" t="s">
        <v>129</v>
      </c>
      <c r="G83" s="160"/>
      <c r="H83" s="160"/>
      <c r="I83" s="163"/>
      <c r="J83" s="164">
        <f>BK83</f>
        <v>0</v>
      </c>
      <c r="K83" s="160"/>
      <c r="L83" s="165"/>
      <c r="M83" s="166"/>
      <c r="N83" s="167"/>
      <c r="O83" s="167"/>
      <c r="P83" s="168">
        <f>P84+P117</f>
        <v>0</v>
      </c>
      <c r="Q83" s="167"/>
      <c r="R83" s="168">
        <f>R84+R117</f>
        <v>1.5220799999999999</v>
      </c>
      <c r="S83" s="167"/>
      <c r="T83" s="169">
        <f>T84+T117</f>
        <v>0</v>
      </c>
      <c r="AR83" s="170" t="s">
        <v>81</v>
      </c>
      <c r="AT83" s="171" t="s">
        <v>72</v>
      </c>
      <c r="AU83" s="171" t="s">
        <v>73</v>
      </c>
      <c r="AY83" s="170" t="s">
        <v>127</v>
      </c>
      <c r="BK83" s="172">
        <f>BK84+BK117</f>
        <v>0</v>
      </c>
    </row>
    <row r="84" spans="1:65" s="12" customFormat="1" ht="22.9" customHeight="1">
      <c r="B84" s="159"/>
      <c r="C84" s="160"/>
      <c r="D84" s="161" t="s">
        <v>72</v>
      </c>
      <c r="E84" s="173" t="s">
        <v>125</v>
      </c>
      <c r="F84" s="173" t="s">
        <v>126</v>
      </c>
      <c r="G84" s="160"/>
      <c r="H84" s="160"/>
      <c r="I84" s="163"/>
      <c r="J84" s="174">
        <f>BK84</f>
        <v>0</v>
      </c>
      <c r="K84" s="160"/>
      <c r="L84" s="165"/>
      <c r="M84" s="166"/>
      <c r="N84" s="167"/>
      <c r="O84" s="167"/>
      <c r="P84" s="168">
        <f>SUM(P85:P116)</f>
        <v>0</v>
      </c>
      <c r="Q84" s="167"/>
      <c r="R84" s="168">
        <f>SUM(R85:R116)</f>
        <v>1.5220799999999999</v>
      </c>
      <c r="S84" s="167"/>
      <c r="T84" s="169">
        <f>SUM(T85:T116)</f>
        <v>0</v>
      </c>
      <c r="AR84" s="170" t="s">
        <v>81</v>
      </c>
      <c r="AT84" s="171" t="s">
        <v>72</v>
      </c>
      <c r="AU84" s="171" t="s">
        <v>81</v>
      </c>
      <c r="AY84" s="170" t="s">
        <v>127</v>
      </c>
      <c r="BK84" s="172">
        <f>SUM(BK85:BK116)</f>
        <v>0</v>
      </c>
    </row>
    <row r="85" spans="1:65" s="2" customFormat="1" ht="14.45" customHeight="1">
      <c r="A85" s="36"/>
      <c r="B85" s="37"/>
      <c r="C85" s="175" t="s">
        <v>81</v>
      </c>
      <c r="D85" s="175" t="s">
        <v>130</v>
      </c>
      <c r="E85" s="176" t="s">
        <v>1220</v>
      </c>
      <c r="F85" s="177" t="s">
        <v>1221</v>
      </c>
      <c r="G85" s="178" t="s">
        <v>439</v>
      </c>
      <c r="H85" s="179">
        <v>2</v>
      </c>
      <c r="I85" s="180"/>
      <c r="J85" s="181">
        <f>ROUND(I85*H85,2)</f>
        <v>0</v>
      </c>
      <c r="K85" s="177" t="s">
        <v>19</v>
      </c>
      <c r="L85" s="41"/>
      <c r="M85" s="182" t="s">
        <v>19</v>
      </c>
      <c r="N85" s="183" t="s">
        <v>44</v>
      </c>
      <c r="O85" s="66"/>
      <c r="P85" s="184">
        <f>O85*H85</f>
        <v>0</v>
      </c>
      <c r="Q85" s="184">
        <v>8.0000000000000004E-4</v>
      </c>
      <c r="R85" s="184">
        <f>Q85*H85</f>
        <v>1.6000000000000001E-3</v>
      </c>
      <c r="S85" s="184">
        <v>0</v>
      </c>
      <c r="T85" s="185">
        <f>S85*H85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186" t="s">
        <v>134</v>
      </c>
      <c r="AT85" s="186" t="s">
        <v>130</v>
      </c>
      <c r="AU85" s="186" t="s">
        <v>83</v>
      </c>
      <c r="AY85" s="19" t="s">
        <v>127</v>
      </c>
      <c r="BE85" s="187">
        <f>IF(N85="základní",J85,0)</f>
        <v>0</v>
      </c>
      <c r="BF85" s="187">
        <f>IF(N85="snížená",J85,0)</f>
        <v>0</v>
      </c>
      <c r="BG85" s="187">
        <f>IF(N85="zákl. přenesená",J85,0)</f>
        <v>0</v>
      </c>
      <c r="BH85" s="187">
        <f>IF(N85="sníž. přenesená",J85,0)</f>
        <v>0</v>
      </c>
      <c r="BI85" s="187">
        <f>IF(N85="nulová",J85,0)</f>
        <v>0</v>
      </c>
      <c r="BJ85" s="19" t="s">
        <v>81</v>
      </c>
      <c r="BK85" s="187">
        <f>ROUND(I85*H85,2)</f>
        <v>0</v>
      </c>
      <c r="BL85" s="19" t="s">
        <v>134</v>
      </c>
      <c r="BM85" s="186" t="s">
        <v>1222</v>
      </c>
    </row>
    <row r="86" spans="1:65" s="13" customFormat="1" ht="22.5">
      <c r="B86" s="188"/>
      <c r="C86" s="189"/>
      <c r="D86" s="190" t="s">
        <v>136</v>
      </c>
      <c r="E86" s="191" t="s">
        <v>19</v>
      </c>
      <c r="F86" s="192" t="s">
        <v>1223</v>
      </c>
      <c r="G86" s="189"/>
      <c r="H86" s="193">
        <v>2</v>
      </c>
      <c r="I86" s="194"/>
      <c r="J86" s="189"/>
      <c r="K86" s="189"/>
      <c r="L86" s="195"/>
      <c r="M86" s="196"/>
      <c r="N86" s="197"/>
      <c r="O86" s="197"/>
      <c r="P86" s="197"/>
      <c r="Q86" s="197"/>
      <c r="R86" s="197"/>
      <c r="S86" s="197"/>
      <c r="T86" s="198"/>
      <c r="AT86" s="199" t="s">
        <v>136</v>
      </c>
      <c r="AU86" s="199" t="s">
        <v>83</v>
      </c>
      <c r="AV86" s="13" t="s">
        <v>83</v>
      </c>
      <c r="AW86" s="13" t="s">
        <v>35</v>
      </c>
      <c r="AX86" s="13" t="s">
        <v>73</v>
      </c>
      <c r="AY86" s="199" t="s">
        <v>127</v>
      </c>
    </row>
    <row r="87" spans="1:65" s="14" customFormat="1">
      <c r="B87" s="200"/>
      <c r="C87" s="201"/>
      <c r="D87" s="190" t="s">
        <v>136</v>
      </c>
      <c r="E87" s="202" t="s">
        <v>19</v>
      </c>
      <c r="F87" s="203" t="s">
        <v>138</v>
      </c>
      <c r="G87" s="201"/>
      <c r="H87" s="204">
        <v>2</v>
      </c>
      <c r="I87" s="205"/>
      <c r="J87" s="201"/>
      <c r="K87" s="201"/>
      <c r="L87" s="206"/>
      <c r="M87" s="207"/>
      <c r="N87" s="208"/>
      <c r="O87" s="208"/>
      <c r="P87" s="208"/>
      <c r="Q87" s="208"/>
      <c r="R87" s="208"/>
      <c r="S87" s="208"/>
      <c r="T87" s="209"/>
      <c r="AT87" s="210" t="s">
        <v>136</v>
      </c>
      <c r="AU87" s="210" t="s">
        <v>83</v>
      </c>
      <c r="AV87" s="14" t="s">
        <v>134</v>
      </c>
      <c r="AW87" s="14" t="s">
        <v>35</v>
      </c>
      <c r="AX87" s="14" t="s">
        <v>81</v>
      </c>
      <c r="AY87" s="210" t="s">
        <v>127</v>
      </c>
    </row>
    <row r="88" spans="1:65" s="2" customFormat="1" ht="14.45" customHeight="1">
      <c r="A88" s="36"/>
      <c r="B88" s="37"/>
      <c r="C88" s="175" t="s">
        <v>83</v>
      </c>
      <c r="D88" s="175" t="s">
        <v>130</v>
      </c>
      <c r="E88" s="176" t="s">
        <v>587</v>
      </c>
      <c r="F88" s="177" t="s">
        <v>588</v>
      </c>
      <c r="G88" s="178" t="s">
        <v>439</v>
      </c>
      <c r="H88" s="179">
        <v>2</v>
      </c>
      <c r="I88" s="180"/>
      <c r="J88" s="181">
        <f>ROUND(I88*H88,2)</f>
        <v>0</v>
      </c>
      <c r="K88" s="177" t="s">
        <v>174</v>
      </c>
      <c r="L88" s="41"/>
      <c r="M88" s="182" t="s">
        <v>19</v>
      </c>
      <c r="N88" s="183" t="s">
        <v>44</v>
      </c>
      <c r="O88" s="66"/>
      <c r="P88" s="184">
        <f>O88*H88</f>
        <v>0</v>
      </c>
      <c r="Q88" s="184">
        <v>0.35743999999999998</v>
      </c>
      <c r="R88" s="184">
        <f>Q88*H88</f>
        <v>0.71487999999999996</v>
      </c>
      <c r="S88" s="184">
        <v>0</v>
      </c>
      <c r="T88" s="185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134</v>
      </c>
      <c r="AT88" s="186" t="s">
        <v>130</v>
      </c>
      <c r="AU88" s="186" t="s">
        <v>83</v>
      </c>
      <c r="AY88" s="19" t="s">
        <v>127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9" t="s">
        <v>81</v>
      </c>
      <c r="BK88" s="187">
        <f>ROUND(I88*H88,2)</f>
        <v>0</v>
      </c>
      <c r="BL88" s="19" t="s">
        <v>134</v>
      </c>
      <c r="BM88" s="186" t="s">
        <v>1224</v>
      </c>
    </row>
    <row r="89" spans="1:65" s="13" customFormat="1">
      <c r="B89" s="188"/>
      <c r="C89" s="189"/>
      <c r="D89" s="190" t="s">
        <v>136</v>
      </c>
      <c r="E89" s="191" t="s">
        <v>19</v>
      </c>
      <c r="F89" s="192" t="s">
        <v>1225</v>
      </c>
      <c r="G89" s="189"/>
      <c r="H89" s="193">
        <v>2</v>
      </c>
      <c r="I89" s="194"/>
      <c r="J89" s="189"/>
      <c r="K89" s="189"/>
      <c r="L89" s="195"/>
      <c r="M89" s="196"/>
      <c r="N89" s="197"/>
      <c r="O89" s="197"/>
      <c r="P89" s="197"/>
      <c r="Q89" s="197"/>
      <c r="R89" s="197"/>
      <c r="S89" s="197"/>
      <c r="T89" s="198"/>
      <c r="AT89" s="199" t="s">
        <v>136</v>
      </c>
      <c r="AU89" s="199" t="s">
        <v>83</v>
      </c>
      <c r="AV89" s="13" t="s">
        <v>83</v>
      </c>
      <c r="AW89" s="13" t="s">
        <v>35</v>
      </c>
      <c r="AX89" s="13" t="s">
        <v>73</v>
      </c>
      <c r="AY89" s="199" t="s">
        <v>127</v>
      </c>
    </row>
    <row r="90" spans="1:65" s="14" customFormat="1">
      <c r="B90" s="200"/>
      <c r="C90" s="201"/>
      <c r="D90" s="190" t="s">
        <v>136</v>
      </c>
      <c r="E90" s="202" t="s">
        <v>19</v>
      </c>
      <c r="F90" s="203" t="s">
        <v>138</v>
      </c>
      <c r="G90" s="201"/>
      <c r="H90" s="204">
        <v>2</v>
      </c>
      <c r="I90" s="205"/>
      <c r="J90" s="201"/>
      <c r="K90" s="201"/>
      <c r="L90" s="206"/>
      <c r="M90" s="207"/>
      <c r="N90" s="208"/>
      <c r="O90" s="208"/>
      <c r="P90" s="208"/>
      <c r="Q90" s="208"/>
      <c r="R90" s="208"/>
      <c r="S90" s="208"/>
      <c r="T90" s="209"/>
      <c r="AT90" s="210" t="s">
        <v>136</v>
      </c>
      <c r="AU90" s="210" t="s">
        <v>83</v>
      </c>
      <c r="AV90" s="14" t="s">
        <v>134</v>
      </c>
      <c r="AW90" s="14" t="s">
        <v>35</v>
      </c>
      <c r="AX90" s="14" t="s">
        <v>81</v>
      </c>
      <c r="AY90" s="210" t="s">
        <v>127</v>
      </c>
    </row>
    <row r="91" spans="1:65" s="2" customFormat="1" ht="14.45" customHeight="1">
      <c r="A91" s="36"/>
      <c r="B91" s="37"/>
      <c r="C91" s="224" t="s">
        <v>144</v>
      </c>
      <c r="D91" s="224" t="s">
        <v>258</v>
      </c>
      <c r="E91" s="225" t="s">
        <v>1226</v>
      </c>
      <c r="F91" s="226" t="s">
        <v>1227</v>
      </c>
      <c r="G91" s="227" t="s">
        <v>439</v>
      </c>
      <c r="H91" s="228">
        <v>2</v>
      </c>
      <c r="I91" s="229"/>
      <c r="J91" s="230">
        <f>ROUND(I91*H91,2)</f>
        <v>0</v>
      </c>
      <c r="K91" s="226" t="s">
        <v>174</v>
      </c>
      <c r="L91" s="231"/>
      <c r="M91" s="232" t="s">
        <v>19</v>
      </c>
      <c r="N91" s="233" t="s">
        <v>44</v>
      </c>
      <c r="O91" s="66"/>
      <c r="P91" s="184">
        <f>O91*H91</f>
        <v>0</v>
      </c>
      <c r="Q91" s="184">
        <v>5.6599999999999998E-2</v>
      </c>
      <c r="R91" s="184">
        <f>Q91*H91</f>
        <v>0.1132</v>
      </c>
      <c r="S91" s="184">
        <v>0</v>
      </c>
      <c r="T91" s="185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211</v>
      </c>
      <c r="AT91" s="186" t="s">
        <v>258</v>
      </c>
      <c r="AU91" s="186" t="s">
        <v>83</v>
      </c>
      <c r="AY91" s="19" t="s">
        <v>127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19" t="s">
        <v>81</v>
      </c>
      <c r="BK91" s="187">
        <f>ROUND(I91*H91,2)</f>
        <v>0</v>
      </c>
      <c r="BL91" s="19" t="s">
        <v>134</v>
      </c>
      <c r="BM91" s="186" t="s">
        <v>1228</v>
      </c>
    </row>
    <row r="92" spans="1:65" s="13" customFormat="1">
      <c r="B92" s="188"/>
      <c r="C92" s="189"/>
      <c r="D92" s="190" t="s">
        <v>136</v>
      </c>
      <c r="E92" s="191" t="s">
        <v>19</v>
      </c>
      <c r="F92" s="192" t="s">
        <v>1229</v>
      </c>
      <c r="G92" s="189"/>
      <c r="H92" s="193">
        <v>2</v>
      </c>
      <c r="I92" s="194"/>
      <c r="J92" s="189"/>
      <c r="K92" s="189"/>
      <c r="L92" s="195"/>
      <c r="M92" s="196"/>
      <c r="N92" s="197"/>
      <c r="O92" s="197"/>
      <c r="P92" s="197"/>
      <c r="Q92" s="197"/>
      <c r="R92" s="197"/>
      <c r="S92" s="197"/>
      <c r="T92" s="198"/>
      <c r="AT92" s="199" t="s">
        <v>136</v>
      </c>
      <c r="AU92" s="199" t="s">
        <v>83</v>
      </c>
      <c r="AV92" s="13" t="s">
        <v>83</v>
      </c>
      <c r="AW92" s="13" t="s">
        <v>35</v>
      </c>
      <c r="AX92" s="13" t="s">
        <v>73</v>
      </c>
      <c r="AY92" s="199" t="s">
        <v>127</v>
      </c>
    </row>
    <row r="93" spans="1:65" s="14" customFormat="1">
      <c r="B93" s="200"/>
      <c r="C93" s="201"/>
      <c r="D93" s="190" t="s">
        <v>136</v>
      </c>
      <c r="E93" s="202" t="s">
        <v>19</v>
      </c>
      <c r="F93" s="203" t="s">
        <v>138</v>
      </c>
      <c r="G93" s="201"/>
      <c r="H93" s="204">
        <v>2</v>
      </c>
      <c r="I93" s="205"/>
      <c r="J93" s="201"/>
      <c r="K93" s="201"/>
      <c r="L93" s="206"/>
      <c r="M93" s="207"/>
      <c r="N93" s="208"/>
      <c r="O93" s="208"/>
      <c r="P93" s="208"/>
      <c r="Q93" s="208"/>
      <c r="R93" s="208"/>
      <c r="S93" s="208"/>
      <c r="T93" s="209"/>
      <c r="AT93" s="210" t="s">
        <v>136</v>
      </c>
      <c r="AU93" s="210" t="s">
        <v>83</v>
      </c>
      <c r="AV93" s="14" t="s">
        <v>134</v>
      </c>
      <c r="AW93" s="14" t="s">
        <v>35</v>
      </c>
      <c r="AX93" s="14" t="s">
        <v>81</v>
      </c>
      <c r="AY93" s="210" t="s">
        <v>127</v>
      </c>
    </row>
    <row r="94" spans="1:65" s="2" customFormat="1" ht="14.45" customHeight="1">
      <c r="A94" s="36"/>
      <c r="B94" s="37"/>
      <c r="C94" s="175" t="s">
        <v>134</v>
      </c>
      <c r="D94" s="175" t="s">
        <v>130</v>
      </c>
      <c r="E94" s="176" t="s">
        <v>1230</v>
      </c>
      <c r="F94" s="177" t="s">
        <v>1231</v>
      </c>
      <c r="G94" s="178" t="s">
        <v>439</v>
      </c>
      <c r="H94" s="179">
        <v>2</v>
      </c>
      <c r="I94" s="180"/>
      <c r="J94" s="181">
        <f>ROUND(I94*H94,2)</f>
        <v>0</v>
      </c>
      <c r="K94" s="177" t="s">
        <v>19</v>
      </c>
      <c r="L94" s="41"/>
      <c r="M94" s="182" t="s">
        <v>19</v>
      </c>
      <c r="N94" s="183" t="s">
        <v>44</v>
      </c>
      <c r="O94" s="66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134</v>
      </c>
      <c r="AT94" s="186" t="s">
        <v>130</v>
      </c>
      <c r="AU94" s="186" t="s">
        <v>83</v>
      </c>
      <c r="AY94" s="19" t="s">
        <v>127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9" t="s">
        <v>81</v>
      </c>
      <c r="BK94" s="187">
        <f>ROUND(I94*H94,2)</f>
        <v>0</v>
      </c>
      <c r="BL94" s="19" t="s">
        <v>134</v>
      </c>
      <c r="BM94" s="186" t="s">
        <v>1232</v>
      </c>
    </row>
    <row r="95" spans="1:65" s="13" customFormat="1">
      <c r="B95" s="188"/>
      <c r="C95" s="189"/>
      <c r="D95" s="190" t="s">
        <v>136</v>
      </c>
      <c r="E95" s="191" t="s">
        <v>19</v>
      </c>
      <c r="F95" s="192" t="s">
        <v>1233</v>
      </c>
      <c r="G95" s="189"/>
      <c r="H95" s="193">
        <v>2</v>
      </c>
      <c r="I95" s="194"/>
      <c r="J95" s="189"/>
      <c r="K95" s="189"/>
      <c r="L95" s="195"/>
      <c r="M95" s="196"/>
      <c r="N95" s="197"/>
      <c r="O95" s="197"/>
      <c r="P95" s="197"/>
      <c r="Q95" s="197"/>
      <c r="R95" s="197"/>
      <c r="S95" s="197"/>
      <c r="T95" s="198"/>
      <c r="AT95" s="199" t="s">
        <v>136</v>
      </c>
      <c r="AU95" s="199" t="s">
        <v>83</v>
      </c>
      <c r="AV95" s="13" t="s">
        <v>83</v>
      </c>
      <c r="AW95" s="13" t="s">
        <v>35</v>
      </c>
      <c r="AX95" s="13" t="s">
        <v>73</v>
      </c>
      <c r="AY95" s="199" t="s">
        <v>127</v>
      </c>
    </row>
    <row r="96" spans="1:65" s="14" customFormat="1">
      <c r="B96" s="200"/>
      <c r="C96" s="201"/>
      <c r="D96" s="190" t="s">
        <v>136</v>
      </c>
      <c r="E96" s="202" t="s">
        <v>19</v>
      </c>
      <c r="F96" s="203" t="s">
        <v>138</v>
      </c>
      <c r="G96" s="201"/>
      <c r="H96" s="204">
        <v>2</v>
      </c>
      <c r="I96" s="205"/>
      <c r="J96" s="201"/>
      <c r="K96" s="201"/>
      <c r="L96" s="206"/>
      <c r="M96" s="207"/>
      <c r="N96" s="208"/>
      <c r="O96" s="208"/>
      <c r="P96" s="208"/>
      <c r="Q96" s="208"/>
      <c r="R96" s="208"/>
      <c r="S96" s="208"/>
      <c r="T96" s="209"/>
      <c r="AT96" s="210" t="s">
        <v>136</v>
      </c>
      <c r="AU96" s="210" t="s">
        <v>83</v>
      </c>
      <c r="AV96" s="14" t="s">
        <v>134</v>
      </c>
      <c r="AW96" s="14" t="s">
        <v>35</v>
      </c>
      <c r="AX96" s="14" t="s">
        <v>81</v>
      </c>
      <c r="AY96" s="210" t="s">
        <v>127</v>
      </c>
    </row>
    <row r="97" spans="1:65" s="2" customFormat="1" ht="14.45" customHeight="1">
      <c r="A97" s="36"/>
      <c r="B97" s="37"/>
      <c r="C97" s="224" t="s">
        <v>195</v>
      </c>
      <c r="D97" s="224" t="s">
        <v>258</v>
      </c>
      <c r="E97" s="225" t="s">
        <v>1234</v>
      </c>
      <c r="F97" s="226" t="s">
        <v>1235</v>
      </c>
      <c r="G97" s="227" t="s">
        <v>439</v>
      </c>
      <c r="H97" s="228">
        <v>2</v>
      </c>
      <c r="I97" s="229"/>
      <c r="J97" s="230">
        <f>ROUND(I97*H97,2)</f>
        <v>0</v>
      </c>
      <c r="K97" s="226" t="s">
        <v>174</v>
      </c>
      <c r="L97" s="231"/>
      <c r="M97" s="232" t="s">
        <v>19</v>
      </c>
      <c r="N97" s="233" t="s">
        <v>44</v>
      </c>
      <c r="O97" s="66"/>
      <c r="P97" s="184">
        <f>O97*H97</f>
        <v>0</v>
      </c>
      <c r="Q97" s="184">
        <v>0.34499999999999997</v>
      </c>
      <c r="R97" s="184">
        <f>Q97*H97</f>
        <v>0.69</v>
      </c>
      <c r="S97" s="184">
        <v>0</v>
      </c>
      <c r="T97" s="185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211</v>
      </c>
      <c r="AT97" s="186" t="s">
        <v>258</v>
      </c>
      <c r="AU97" s="186" t="s">
        <v>83</v>
      </c>
      <c r="AY97" s="19" t="s">
        <v>127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9" t="s">
        <v>81</v>
      </c>
      <c r="BK97" s="187">
        <f>ROUND(I97*H97,2)</f>
        <v>0</v>
      </c>
      <c r="BL97" s="19" t="s">
        <v>134</v>
      </c>
      <c r="BM97" s="186" t="s">
        <v>1236</v>
      </c>
    </row>
    <row r="98" spans="1:65" s="13" customFormat="1">
      <c r="B98" s="188"/>
      <c r="C98" s="189"/>
      <c r="D98" s="190" t="s">
        <v>136</v>
      </c>
      <c r="E98" s="191" t="s">
        <v>19</v>
      </c>
      <c r="F98" s="192" t="s">
        <v>1237</v>
      </c>
      <c r="G98" s="189"/>
      <c r="H98" s="193">
        <v>2</v>
      </c>
      <c r="I98" s="194"/>
      <c r="J98" s="189"/>
      <c r="K98" s="189"/>
      <c r="L98" s="195"/>
      <c r="M98" s="196"/>
      <c r="N98" s="197"/>
      <c r="O98" s="197"/>
      <c r="P98" s="197"/>
      <c r="Q98" s="197"/>
      <c r="R98" s="197"/>
      <c r="S98" s="197"/>
      <c r="T98" s="198"/>
      <c r="AT98" s="199" t="s">
        <v>136</v>
      </c>
      <c r="AU98" s="199" t="s">
        <v>83</v>
      </c>
      <c r="AV98" s="13" t="s">
        <v>83</v>
      </c>
      <c r="AW98" s="13" t="s">
        <v>35</v>
      </c>
      <c r="AX98" s="13" t="s">
        <v>81</v>
      </c>
      <c r="AY98" s="199" t="s">
        <v>127</v>
      </c>
    </row>
    <row r="99" spans="1:65" s="2" customFormat="1" ht="14.45" customHeight="1">
      <c r="A99" s="36"/>
      <c r="B99" s="37"/>
      <c r="C99" s="175" t="s">
        <v>201</v>
      </c>
      <c r="D99" s="175" t="s">
        <v>130</v>
      </c>
      <c r="E99" s="176" t="s">
        <v>1238</v>
      </c>
      <c r="F99" s="177" t="s">
        <v>1239</v>
      </c>
      <c r="G99" s="178" t="s">
        <v>439</v>
      </c>
      <c r="H99" s="179">
        <v>3</v>
      </c>
      <c r="I99" s="180"/>
      <c r="J99" s="181">
        <f>ROUND(I99*H99,2)</f>
        <v>0</v>
      </c>
      <c r="K99" s="177" t="s">
        <v>19</v>
      </c>
      <c r="L99" s="41"/>
      <c r="M99" s="182" t="s">
        <v>19</v>
      </c>
      <c r="N99" s="183" t="s">
        <v>44</v>
      </c>
      <c r="O99" s="66"/>
      <c r="P99" s="184">
        <f>O99*H99</f>
        <v>0</v>
      </c>
      <c r="Q99" s="184">
        <v>8.0000000000000004E-4</v>
      </c>
      <c r="R99" s="184">
        <f>Q99*H99</f>
        <v>2.4000000000000002E-3</v>
      </c>
      <c r="S99" s="184">
        <v>0</v>
      </c>
      <c r="T99" s="185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134</v>
      </c>
      <c r="AT99" s="186" t="s">
        <v>130</v>
      </c>
      <c r="AU99" s="186" t="s">
        <v>83</v>
      </c>
      <c r="AY99" s="19" t="s">
        <v>127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9" t="s">
        <v>81</v>
      </c>
      <c r="BK99" s="187">
        <f>ROUND(I99*H99,2)</f>
        <v>0</v>
      </c>
      <c r="BL99" s="19" t="s">
        <v>134</v>
      </c>
      <c r="BM99" s="186" t="s">
        <v>1240</v>
      </c>
    </row>
    <row r="100" spans="1:65" s="13" customFormat="1">
      <c r="B100" s="188"/>
      <c r="C100" s="189"/>
      <c r="D100" s="190" t="s">
        <v>136</v>
      </c>
      <c r="E100" s="191" t="s">
        <v>19</v>
      </c>
      <c r="F100" s="192" t="s">
        <v>1241</v>
      </c>
      <c r="G100" s="189"/>
      <c r="H100" s="193">
        <v>3</v>
      </c>
      <c r="I100" s="194"/>
      <c r="J100" s="189"/>
      <c r="K100" s="189"/>
      <c r="L100" s="195"/>
      <c r="M100" s="196"/>
      <c r="N100" s="197"/>
      <c r="O100" s="197"/>
      <c r="P100" s="197"/>
      <c r="Q100" s="197"/>
      <c r="R100" s="197"/>
      <c r="S100" s="197"/>
      <c r="T100" s="198"/>
      <c r="AT100" s="199" t="s">
        <v>136</v>
      </c>
      <c r="AU100" s="199" t="s">
        <v>83</v>
      </c>
      <c r="AV100" s="13" t="s">
        <v>83</v>
      </c>
      <c r="AW100" s="13" t="s">
        <v>35</v>
      </c>
      <c r="AX100" s="13" t="s">
        <v>73</v>
      </c>
      <c r="AY100" s="199" t="s">
        <v>127</v>
      </c>
    </row>
    <row r="101" spans="1:65" s="14" customFormat="1">
      <c r="B101" s="200"/>
      <c r="C101" s="201"/>
      <c r="D101" s="190" t="s">
        <v>136</v>
      </c>
      <c r="E101" s="202" t="s">
        <v>19</v>
      </c>
      <c r="F101" s="203" t="s">
        <v>138</v>
      </c>
      <c r="G101" s="201"/>
      <c r="H101" s="204">
        <v>3</v>
      </c>
      <c r="I101" s="205"/>
      <c r="J101" s="201"/>
      <c r="K101" s="201"/>
      <c r="L101" s="206"/>
      <c r="M101" s="207"/>
      <c r="N101" s="208"/>
      <c r="O101" s="208"/>
      <c r="P101" s="208"/>
      <c r="Q101" s="208"/>
      <c r="R101" s="208"/>
      <c r="S101" s="208"/>
      <c r="T101" s="209"/>
      <c r="AT101" s="210" t="s">
        <v>136</v>
      </c>
      <c r="AU101" s="210" t="s">
        <v>83</v>
      </c>
      <c r="AV101" s="14" t="s">
        <v>134</v>
      </c>
      <c r="AW101" s="14" t="s">
        <v>35</v>
      </c>
      <c r="AX101" s="14" t="s">
        <v>81</v>
      </c>
      <c r="AY101" s="210" t="s">
        <v>127</v>
      </c>
    </row>
    <row r="102" spans="1:65" s="2" customFormat="1" ht="14.45" customHeight="1">
      <c r="A102" s="36"/>
      <c r="B102" s="37"/>
      <c r="C102" s="175" t="s">
        <v>206</v>
      </c>
      <c r="D102" s="175" t="s">
        <v>130</v>
      </c>
      <c r="E102" s="176" t="s">
        <v>1242</v>
      </c>
      <c r="F102" s="177" t="s">
        <v>1243</v>
      </c>
      <c r="G102" s="178" t="s">
        <v>439</v>
      </c>
      <c r="H102" s="179">
        <v>1</v>
      </c>
      <c r="I102" s="180"/>
      <c r="J102" s="181">
        <f>ROUND(I102*H102,2)</f>
        <v>0</v>
      </c>
      <c r="K102" s="177" t="s">
        <v>19</v>
      </c>
      <c r="L102" s="41"/>
      <c r="M102" s="182" t="s">
        <v>19</v>
      </c>
      <c r="N102" s="183" t="s">
        <v>44</v>
      </c>
      <c r="O102" s="66"/>
      <c r="P102" s="184">
        <f>O102*H102</f>
        <v>0</v>
      </c>
      <c r="Q102" s="184">
        <v>0</v>
      </c>
      <c r="R102" s="184">
        <f>Q102*H102</f>
        <v>0</v>
      </c>
      <c r="S102" s="184">
        <v>0</v>
      </c>
      <c r="T102" s="185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6" t="s">
        <v>134</v>
      </c>
      <c r="AT102" s="186" t="s">
        <v>130</v>
      </c>
      <c r="AU102" s="186" t="s">
        <v>83</v>
      </c>
      <c r="AY102" s="19" t="s">
        <v>127</v>
      </c>
      <c r="BE102" s="187">
        <f>IF(N102="základní",J102,0)</f>
        <v>0</v>
      </c>
      <c r="BF102" s="187">
        <f>IF(N102="snížená",J102,0)</f>
        <v>0</v>
      </c>
      <c r="BG102" s="187">
        <f>IF(N102="zákl. přenesená",J102,0)</f>
        <v>0</v>
      </c>
      <c r="BH102" s="187">
        <f>IF(N102="sníž. přenesená",J102,0)</f>
        <v>0</v>
      </c>
      <c r="BI102" s="187">
        <f>IF(N102="nulová",J102,0)</f>
        <v>0</v>
      </c>
      <c r="BJ102" s="19" t="s">
        <v>81</v>
      </c>
      <c r="BK102" s="187">
        <f>ROUND(I102*H102,2)</f>
        <v>0</v>
      </c>
      <c r="BL102" s="19" t="s">
        <v>134</v>
      </c>
      <c r="BM102" s="186" t="s">
        <v>1244</v>
      </c>
    </row>
    <row r="103" spans="1:65" s="13" customFormat="1">
      <c r="B103" s="188"/>
      <c r="C103" s="189"/>
      <c r="D103" s="190" t="s">
        <v>136</v>
      </c>
      <c r="E103" s="191" t="s">
        <v>19</v>
      </c>
      <c r="F103" s="192" t="s">
        <v>1245</v>
      </c>
      <c r="G103" s="189"/>
      <c r="H103" s="193">
        <v>1</v>
      </c>
      <c r="I103" s="194"/>
      <c r="J103" s="189"/>
      <c r="K103" s="189"/>
      <c r="L103" s="195"/>
      <c r="M103" s="196"/>
      <c r="N103" s="197"/>
      <c r="O103" s="197"/>
      <c r="P103" s="197"/>
      <c r="Q103" s="197"/>
      <c r="R103" s="197"/>
      <c r="S103" s="197"/>
      <c r="T103" s="198"/>
      <c r="AT103" s="199" t="s">
        <v>136</v>
      </c>
      <c r="AU103" s="199" t="s">
        <v>83</v>
      </c>
      <c r="AV103" s="13" t="s">
        <v>83</v>
      </c>
      <c r="AW103" s="13" t="s">
        <v>35</v>
      </c>
      <c r="AX103" s="13" t="s">
        <v>73</v>
      </c>
      <c r="AY103" s="199" t="s">
        <v>127</v>
      </c>
    </row>
    <row r="104" spans="1:65" s="14" customFormat="1">
      <c r="B104" s="200"/>
      <c r="C104" s="201"/>
      <c r="D104" s="190" t="s">
        <v>136</v>
      </c>
      <c r="E104" s="202" t="s">
        <v>19</v>
      </c>
      <c r="F104" s="203" t="s">
        <v>138</v>
      </c>
      <c r="G104" s="201"/>
      <c r="H104" s="204">
        <v>1</v>
      </c>
      <c r="I104" s="205"/>
      <c r="J104" s="201"/>
      <c r="K104" s="201"/>
      <c r="L104" s="206"/>
      <c r="M104" s="207"/>
      <c r="N104" s="208"/>
      <c r="O104" s="208"/>
      <c r="P104" s="208"/>
      <c r="Q104" s="208"/>
      <c r="R104" s="208"/>
      <c r="S104" s="208"/>
      <c r="T104" s="209"/>
      <c r="AT104" s="210" t="s">
        <v>136</v>
      </c>
      <c r="AU104" s="210" t="s">
        <v>83</v>
      </c>
      <c r="AV104" s="14" t="s">
        <v>134</v>
      </c>
      <c r="AW104" s="14" t="s">
        <v>35</v>
      </c>
      <c r="AX104" s="14" t="s">
        <v>81</v>
      </c>
      <c r="AY104" s="210" t="s">
        <v>127</v>
      </c>
    </row>
    <row r="105" spans="1:65" s="2" customFormat="1" ht="14.45" customHeight="1">
      <c r="A105" s="36"/>
      <c r="B105" s="37"/>
      <c r="C105" s="175" t="s">
        <v>211</v>
      </c>
      <c r="D105" s="175" t="s">
        <v>130</v>
      </c>
      <c r="E105" s="176" t="s">
        <v>1246</v>
      </c>
      <c r="F105" s="177" t="s">
        <v>1247</v>
      </c>
      <c r="G105" s="178" t="s">
        <v>439</v>
      </c>
      <c r="H105" s="179">
        <v>2</v>
      </c>
      <c r="I105" s="180"/>
      <c r="J105" s="181">
        <f>ROUND(I105*H105,2)</f>
        <v>0</v>
      </c>
      <c r="K105" s="177" t="s">
        <v>19</v>
      </c>
      <c r="L105" s="41"/>
      <c r="M105" s="182" t="s">
        <v>19</v>
      </c>
      <c r="N105" s="183" t="s">
        <v>44</v>
      </c>
      <c r="O105" s="66"/>
      <c r="P105" s="184">
        <f>O105*H105</f>
        <v>0</v>
      </c>
      <c r="Q105" s="184">
        <v>0</v>
      </c>
      <c r="R105" s="184">
        <f>Q105*H105</f>
        <v>0</v>
      </c>
      <c r="S105" s="184">
        <v>0</v>
      </c>
      <c r="T105" s="185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6" t="s">
        <v>134</v>
      </c>
      <c r="AT105" s="186" t="s">
        <v>130</v>
      </c>
      <c r="AU105" s="186" t="s">
        <v>83</v>
      </c>
      <c r="AY105" s="19" t="s">
        <v>127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9" t="s">
        <v>81</v>
      </c>
      <c r="BK105" s="187">
        <f>ROUND(I105*H105,2)</f>
        <v>0</v>
      </c>
      <c r="BL105" s="19" t="s">
        <v>134</v>
      </c>
      <c r="BM105" s="186" t="s">
        <v>1248</v>
      </c>
    </row>
    <row r="106" spans="1:65" s="13" customFormat="1">
      <c r="B106" s="188"/>
      <c r="C106" s="189"/>
      <c r="D106" s="190" t="s">
        <v>136</v>
      </c>
      <c r="E106" s="191" t="s">
        <v>19</v>
      </c>
      <c r="F106" s="192" t="s">
        <v>1249</v>
      </c>
      <c r="G106" s="189"/>
      <c r="H106" s="193">
        <v>2</v>
      </c>
      <c r="I106" s="194"/>
      <c r="J106" s="189"/>
      <c r="K106" s="189"/>
      <c r="L106" s="195"/>
      <c r="M106" s="196"/>
      <c r="N106" s="197"/>
      <c r="O106" s="197"/>
      <c r="P106" s="197"/>
      <c r="Q106" s="197"/>
      <c r="R106" s="197"/>
      <c r="S106" s="197"/>
      <c r="T106" s="198"/>
      <c r="AT106" s="199" t="s">
        <v>136</v>
      </c>
      <c r="AU106" s="199" t="s">
        <v>83</v>
      </c>
      <c r="AV106" s="13" t="s">
        <v>83</v>
      </c>
      <c r="AW106" s="13" t="s">
        <v>35</v>
      </c>
      <c r="AX106" s="13" t="s">
        <v>73</v>
      </c>
      <c r="AY106" s="199" t="s">
        <v>127</v>
      </c>
    </row>
    <row r="107" spans="1:65" s="14" customFormat="1">
      <c r="B107" s="200"/>
      <c r="C107" s="201"/>
      <c r="D107" s="190" t="s">
        <v>136</v>
      </c>
      <c r="E107" s="202" t="s">
        <v>19</v>
      </c>
      <c r="F107" s="203" t="s">
        <v>138</v>
      </c>
      <c r="G107" s="201"/>
      <c r="H107" s="204">
        <v>2</v>
      </c>
      <c r="I107" s="205"/>
      <c r="J107" s="201"/>
      <c r="K107" s="201"/>
      <c r="L107" s="206"/>
      <c r="M107" s="207"/>
      <c r="N107" s="208"/>
      <c r="O107" s="208"/>
      <c r="P107" s="208"/>
      <c r="Q107" s="208"/>
      <c r="R107" s="208"/>
      <c r="S107" s="208"/>
      <c r="T107" s="209"/>
      <c r="AT107" s="210" t="s">
        <v>136</v>
      </c>
      <c r="AU107" s="210" t="s">
        <v>83</v>
      </c>
      <c r="AV107" s="14" t="s">
        <v>134</v>
      </c>
      <c r="AW107" s="14" t="s">
        <v>35</v>
      </c>
      <c r="AX107" s="14" t="s">
        <v>81</v>
      </c>
      <c r="AY107" s="210" t="s">
        <v>127</v>
      </c>
    </row>
    <row r="108" spans="1:65" s="2" customFormat="1" ht="14.45" customHeight="1">
      <c r="A108" s="36"/>
      <c r="B108" s="37"/>
      <c r="C108" s="175" t="s">
        <v>125</v>
      </c>
      <c r="D108" s="175" t="s">
        <v>130</v>
      </c>
      <c r="E108" s="176" t="s">
        <v>1250</v>
      </c>
      <c r="F108" s="177" t="s">
        <v>1251</v>
      </c>
      <c r="G108" s="178" t="s">
        <v>439</v>
      </c>
      <c r="H108" s="179">
        <v>1</v>
      </c>
      <c r="I108" s="180"/>
      <c r="J108" s="181">
        <f>ROUND(I108*H108,2)</f>
        <v>0</v>
      </c>
      <c r="K108" s="177" t="s">
        <v>19</v>
      </c>
      <c r="L108" s="41"/>
      <c r="M108" s="182" t="s">
        <v>19</v>
      </c>
      <c r="N108" s="183" t="s">
        <v>44</v>
      </c>
      <c r="O108" s="66"/>
      <c r="P108" s="184">
        <f>O108*H108</f>
        <v>0</v>
      </c>
      <c r="Q108" s="184">
        <v>0</v>
      </c>
      <c r="R108" s="184">
        <f>Q108*H108</f>
        <v>0</v>
      </c>
      <c r="S108" s="184">
        <v>0</v>
      </c>
      <c r="T108" s="185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134</v>
      </c>
      <c r="AT108" s="186" t="s">
        <v>130</v>
      </c>
      <c r="AU108" s="186" t="s">
        <v>83</v>
      </c>
      <c r="AY108" s="19" t="s">
        <v>127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9" t="s">
        <v>81</v>
      </c>
      <c r="BK108" s="187">
        <f>ROUND(I108*H108,2)</f>
        <v>0</v>
      </c>
      <c r="BL108" s="19" t="s">
        <v>134</v>
      </c>
      <c r="BM108" s="186" t="s">
        <v>1252</v>
      </c>
    </row>
    <row r="109" spans="1:65" s="13" customFormat="1">
      <c r="B109" s="188"/>
      <c r="C109" s="189"/>
      <c r="D109" s="190" t="s">
        <v>136</v>
      </c>
      <c r="E109" s="191" t="s">
        <v>19</v>
      </c>
      <c r="F109" s="192" t="s">
        <v>1253</v>
      </c>
      <c r="G109" s="189"/>
      <c r="H109" s="193">
        <v>1</v>
      </c>
      <c r="I109" s="194"/>
      <c r="J109" s="189"/>
      <c r="K109" s="189"/>
      <c r="L109" s="195"/>
      <c r="M109" s="196"/>
      <c r="N109" s="197"/>
      <c r="O109" s="197"/>
      <c r="P109" s="197"/>
      <c r="Q109" s="197"/>
      <c r="R109" s="197"/>
      <c r="S109" s="197"/>
      <c r="T109" s="198"/>
      <c r="AT109" s="199" t="s">
        <v>136</v>
      </c>
      <c r="AU109" s="199" t="s">
        <v>83</v>
      </c>
      <c r="AV109" s="13" t="s">
        <v>83</v>
      </c>
      <c r="AW109" s="13" t="s">
        <v>35</v>
      </c>
      <c r="AX109" s="13" t="s">
        <v>73</v>
      </c>
      <c r="AY109" s="199" t="s">
        <v>127</v>
      </c>
    </row>
    <row r="110" spans="1:65" s="14" customFormat="1">
      <c r="B110" s="200"/>
      <c r="C110" s="201"/>
      <c r="D110" s="190" t="s">
        <v>136</v>
      </c>
      <c r="E110" s="202" t="s">
        <v>19</v>
      </c>
      <c r="F110" s="203" t="s">
        <v>138</v>
      </c>
      <c r="G110" s="201"/>
      <c r="H110" s="204">
        <v>1</v>
      </c>
      <c r="I110" s="205"/>
      <c r="J110" s="201"/>
      <c r="K110" s="201"/>
      <c r="L110" s="206"/>
      <c r="M110" s="207"/>
      <c r="N110" s="208"/>
      <c r="O110" s="208"/>
      <c r="P110" s="208"/>
      <c r="Q110" s="208"/>
      <c r="R110" s="208"/>
      <c r="S110" s="208"/>
      <c r="T110" s="209"/>
      <c r="AT110" s="210" t="s">
        <v>136</v>
      </c>
      <c r="AU110" s="210" t="s">
        <v>83</v>
      </c>
      <c r="AV110" s="14" t="s">
        <v>134</v>
      </c>
      <c r="AW110" s="14" t="s">
        <v>35</v>
      </c>
      <c r="AX110" s="14" t="s">
        <v>81</v>
      </c>
      <c r="AY110" s="210" t="s">
        <v>127</v>
      </c>
    </row>
    <row r="111" spans="1:65" s="2" customFormat="1" ht="14.45" customHeight="1">
      <c r="A111" s="36"/>
      <c r="B111" s="37"/>
      <c r="C111" s="175" t="s">
        <v>221</v>
      </c>
      <c r="D111" s="175" t="s">
        <v>130</v>
      </c>
      <c r="E111" s="176" t="s">
        <v>1254</v>
      </c>
      <c r="F111" s="177" t="s">
        <v>1255</v>
      </c>
      <c r="G111" s="178" t="s">
        <v>439</v>
      </c>
      <c r="H111" s="179">
        <v>2</v>
      </c>
      <c r="I111" s="180"/>
      <c r="J111" s="181">
        <f>ROUND(I111*H111,2)</f>
        <v>0</v>
      </c>
      <c r="K111" s="177" t="s">
        <v>19</v>
      </c>
      <c r="L111" s="41"/>
      <c r="M111" s="182" t="s">
        <v>19</v>
      </c>
      <c r="N111" s="183" t="s">
        <v>44</v>
      </c>
      <c r="O111" s="66"/>
      <c r="P111" s="184">
        <f>O111*H111</f>
        <v>0</v>
      </c>
      <c r="Q111" s="184">
        <v>0</v>
      </c>
      <c r="R111" s="184">
        <f>Q111*H111</f>
        <v>0</v>
      </c>
      <c r="S111" s="184">
        <v>0</v>
      </c>
      <c r="T111" s="185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86" t="s">
        <v>134</v>
      </c>
      <c r="AT111" s="186" t="s">
        <v>130</v>
      </c>
      <c r="AU111" s="186" t="s">
        <v>83</v>
      </c>
      <c r="AY111" s="19" t="s">
        <v>127</v>
      </c>
      <c r="BE111" s="187">
        <f>IF(N111="základní",J111,0)</f>
        <v>0</v>
      </c>
      <c r="BF111" s="187">
        <f>IF(N111="snížená",J111,0)</f>
        <v>0</v>
      </c>
      <c r="BG111" s="187">
        <f>IF(N111="zákl. přenesená",J111,0)</f>
        <v>0</v>
      </c>
      <c r="BH111" s="187">
        <f>IF(N111="sníž. přenesená",J111,0)</f>
        <v>0</v>
      </c>
      <c r="BI111" s="187">
        <f>IF(N111="nulová",J111,0)</f>
        <v>0</v>
      </c>
      <c r="BJ111" s="19" t="s">
        <v>81</v>
      </c>
      <c r="BK111" s="187">
        <f>ROUND(I111*H111,2)</f>
        <v>0</v>
      </c>
      <c r="BL111" s="19" t="s">
        <v>134</v>
      </c>
      <c r="BM111" s="186" t="s">
        <v>1256</v>
      </c>
    </row>
    <row r="112" spans="1:65" s="13" customFormat="1" ht="22.5">
      <c r="B112" s="188"/>
      <c r="C112" s="189"/>
      <c r="D112" s="190" t="s">
        <v>136</v>
      </c>
      <c r="E112" s="191" t="s">
        <v>19</v>
      </c>
      <c r="F112" s="192" t="s">
        <v>1257</v>
      </c>
      <c r="G112" s="189"/>
      <c r="H112" s="193">
        <v>2</v>
      </c>
      <c r="I112" s="194"/>
      <c r="J112" s="189"/>
      <c r="K112" s="189"/>
      <c r="L112" s="195"/>
      <c r="M112" s="196"/>
      <c r="N112" s="197"/>
      <c r="O112" s="197"/>
      <c r="P112" s="197"/>
      <c r="Q112" s="197"/>
      <c r="R112" s="197"/>
      <c r="S112" s="197"/>
      <c r="T112" s="198"/>
      <c r="AT112" s="199" t="s">
        <v>136</v>
      </c>
      <c r="AU112" s="199" t="s">
        <v>83</v>
      </c>
      <c r="AV112" s="13" t="s">
        <v>83</v>
      </c>
      <c r="AW112" s="13" t="s">
        <v>35</v>
      </c>
      <c r="AX112" s="13" t="s">
        <v>73</v>
      </c>
      <c r="AY112" s="199" t="s">
        <v>127</v>
      </c>
    </row>
    <row r="113" spans="1:65" s="14" customFormat="1">
      <c r="B113" s="200"/>
      <c r="C113" s="201"/>
      <c r="D113" s="190" t="s">
        <v>136</v>
      </c>
      <c r="E113" s="202" t="s">
        <v>19</v>
      </c>
      <c r="F113" s="203" t="s">
        <v>138</v>
      </c>
      <c r="G113" s="201"/>
      <c r="H113" s="204">
        <v>2</v>
      </c>
      <c r="I113" s="205"/>
      <c r="J113" s="201"/>
      <c r="K113" s="201"/>
      <c r="L113" s="206"/>
      <c r="M113" s="207"/>
      <c r="N113" s="208"/>
      <c r="O113" s="208"/>
      <c r="P113" s="208"/>
      <c r="Q113" s="208"/>
      <c r="R113" s="208"/>
      <c r="S113" s="208"/>
      <c r="T113" s="209"/>
      <c r="AT113" s="210" t="s">
        <v>136</v>
      </c>
      <c r="AU113" s="210" t="s">
        <v>83</v>
      </c>
      <c r="AV113" s="14" t="s">
        <v>134</v>
      </c>
      <c r="AW113" s="14" t="s">
        <v>35</v>
      </c>
      <c r="AX113" s="14" t="s">
        <v>81</v>
      </c>
      <c r="AY113" s="210" t="s">
        <v>127</v>
      </c>
    </row>
    <row r="114" spans="1:65" s="2" customFormat="1" ht="14.45" customHeight="1">
      <c r="A114" s="36"/>
      <c r="B114" s="37"/>
      <c r="C114" s="175" t="s">
        <v>227</v>
      </c>
      <c r="D114" s="175" t="s">
        <v>130</v>
      </c>
      <c r="E114" s="176" t="s">
        <v>1258</v>
      </c>
      <c r="F114" s="177" t="s">
        <v>1259</v>
      </c>
      <c r="G114" s="178" t="s">
        <v>439</v>
      </c>
      <c r="H114" s="179">
        <v>2</v>
      </c>
      <c r="I114" s="180"/>
      <c r="J114" s="181">
        <f>ROUND(I114*H114,2)</f>
        <v>0</v>
      </c>
      <c r="K114" s="177" t="s">
        <v>19</v>
      </c>
      <c r="L114" s="41"/>
      <c r="M114" s="182" t="s">
        <v>19</v>
      </c>
      <c r="N114" s="183" t="s">
        <v>44</v>
      </c>
      <c r="O114" s="66"/>
      <c r="P114" s="184">
        <f>O114*H114</f>
        <v>0</v>
      </c>
      <c r="Q114" s="184">
        <v>0</v>
      </c>
      <c r="R114" s="184">
        <f>Q114*H114</f>
        <v>0</v>
      </c>
      <c r="S114" s="184">
        <v>0</v>
      </c>
      <c r="T114" s="185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6" t="s">
        <v>134</v>
      </c>
      <c r="AT114" s="186" t="s">
        <v>130</v>
      </c>
      <c r="AU114" s="186" t="s">
        <v>83</v>
      </c>
      <c r="AY114" s="19" t="s">
        <v>127</v>
      </c>
      <c r="BE114" s="187">
        <f>IF(N114="základní",J114,0)</f>
        <v>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19" t="s">
        <v>81</v>
      </c>
      <c r="BK114" s="187">
        <f>ROUND(I114*H114,2)</f>
        <v>0</v>
      </c>
      <c r="BL114" s="19" t="s">
        <v>134</v>
      </c>
      <c r="BM114" s="186" t="s">
        <v>1260</v>
      </c>
    </row>
    <row r="115" spans="1:65" s="13" customFormat="1" ht="22.5">
      <c r="B115" s="188"/>
      <c r="C115" s="189"/>
      <c r="D115" s="190" t="s">
        <v>136</v>
      </c>
      <c r="E115" s="191" t="s">
        <v>19</v>
      </c>
      <c r="F115" s="192" t="s">
        <v>1261</v>
      </c>
      <c r="G115" s="189"/>
      <c r="H115" s="193">
        <v>2</v>
      </c>
      <c r="I115" s="194"/>
      <c r="J115" s="189"/>
      <c r="K115" s="189"/>
      <c r="L115" s="195"/>
      <c r="M115" s="196"/>
      <c r="N115" s="197"/>
      <c r="O115" s="197"/>
      <c r="P115" s="197"/>
      <c r="Q115" s="197"/>
      <c r="R115" s="197"/>
      <c r="S115" s="197"/>
      <c r="T115" s="198"/>
      <c r="AT115" s="199" t="s">
        <v>136</v>
      </c>
      <c r="AU115" s="199" t="s">
        <v>83</v>
      </c>
      <c r="AV115" s="13" t="s">
        <v>83</v>
      </c>
      <c r="AW115" s="13" t="s">
        <v>35</v>
      </c>
      <c r="AX115" s="13" t="s">
        <v>73</v>
      </c>
      <c r="AY115" s="199" t="s">
        <v>127</v>
      </c>
    </row>
    <row r="116" spans="1:65" s="14" customFormat="1">
      <c r="B116" s="200"/>
      <c r="C116" s="201"/>
      <c r="D116" s="190" t="s">
        <v>136</v>
      </c>
      <c r="E116" s="202" t="s">
        <v>19</v>
      </c>
      <c r="F116" s="203" t="s">
        <v>138</v>
      </c>
      <c r="G116" s="201"/>
      <c r="H116" s="204">
        <v>2</v>
      </c>
      <c r="I116" s="205"/>
      <c r="J116" s="201"/>
      <c r="K116" s="201"/>
      <c r="L116" s="206"/>
      <c r="M116" s="207"/>
      <c r="N116" s="208"/>
      <c r="O116" s="208"/>
      <c r="P116" s="208"/>
      <c r="Q116" s="208"/>
      <c r="R116" s="208"/>
      <c r="S116" s="208"/>
      <c r="T116" s="209"/>
      <c r="AT116" s="210" t="s">
        <v>136</v>
      </c>
      <c r="AU116" s="210" t="s">
        <v>83</v>
      </c>
      <c r="AV116" s="14" t="s">
        <v>134</v>
      </c>
      <c r="AW116" s="14" t="s">
        <v>35</v>
      </c>
      <c r="AX116" s="14" t="s">
        <v>81</v>
      </c>
      <c r="AY116" s="210" t="s">
        <v>127</v>
      </c>
    </row>
    <row r="117" spans="1:65" s="12" customFormat="1" ht="22.9" customHeight="1">
      <c r="B117" s="159"/>
      <c r="C117" s="160"/>
      <c r="D117" s="161" t="s">
        <v>72</v>
      </c>
      <c r="E117" s="173" t="s">
        <v>751</v>
      </c>
      <c r="F117" s="173" t="s">
        <v>752</v>
      </c>
      <c r="G117" s="160"/>
      <c r="H117" s="160"/>
      <c r="I117" s="163"/>
      <c r="J117" s="174">
        <f>BK117</f>
        <v>0</v>
      </c>
      <c r="K117" s="160"/>
      <c r="L117" s="165"/>
      <c r="M117" s="166"/>
      <c r="N117" s="167"/>
      <c r="O117" s="167"/>
      <c r="P117" s="168">
        <f>P118</f>
        <v>0</v>
      </c>
      <c r="Q117" s="167"/>
      <c r="R117" s="168">
        <f>R118</f>
        <v>0</v>
      </c>
      <c r="S117" s="167"/>
      <c r="T117" s="169">
        <f>T118</f>
        <v>0</v>
      </c>
      <c r="AR117" s="170" t="s">
        <v>81</v>
      </c>
      <c r="AT117" s="171" t="s">
        <v>72</v>
      </c>
      <c r="AU117" s="171" t="s">
        <v>81</v>
      </c>
      <c r="AY117" s="170" t="s">
        <v>127</v>
      </c>
      <c r="BK117" s="172">
        <f>BK118</f>
        <v>0</v>
      </c>
    </row>
    <row r="118" spans="1:65" s="2" customFormat="1" ht="24.2" customHeight="1">
      <c r="A118" s="36"/>
      <c r="B118" s="37"/>
      <c r="C118" s="175" t="s">
        <v>232</v>
      </c>
      <c r="D118" s="175" t="s">
        <v>130</v>
      </c>
      <c r="E118" s="176" t="s">
        <v>1262</v>
      </c>
      <c r="F118" s="177" t="s">
        <v>1263</v>
      </c>
      <c r="G118" s="178" t="s">
        <v>261</v>
      </c>
      <c r="H118" s="179">
        <v>1.522</v>
      </c>
      <c r="I118" s="180"/>
      <c r="J118" s="181">
        <f>ROUND(I118*H118,2)</f>
        <v>0</v>
      </c>
      <c r="K118" s="177" t="s">
        <v>174</v>
      </c>
      <c r="L118" s="41"/>
      <c r="M118" s="234" t="s">
        <v>19</v>
      </c>
      <c r="N118" s="235" t="s">
        <v>44</v>
      </c>
      <c r="O118" s="236"/>
      <c r="P118" s="237">
        <f>O118*H118</f>
        <v>0</v>
      </c>
      <c r="Q118" s="237">
        <v>0</v>
      </c>
      <c r="R118" s="237">
        <f>Q118*H118</f>
        <v>0</v>
      </c>
      <c r="S118" s="237">
        <v>0</v>
      </c>
      <c r="T118" s="238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6" t="s">
        <v>134</v>
      </c>
      <c r="AT118" s="186" t="s">
        <v>130</v>
      </c>
      <c r="AU118" s="186" t="s">
        <v>83</v>
      </c>
      <c r="AY118" s="19" t="s">
        <v>127</v>
      </c>
      <c r="BE118" s="187">
        <f>IF(N118="základní",J118,0)</f>
        <v>0</v>
      </c>
      <c r="BF118" s="187">
        <f>IF(N118="snížená",J118,0)</f>
        <v>0</v>
      </c>
      <c r="BG118" s="187">
        <f>IF(N118="zákl. přenesená",J118,0)</f>
        <v>0</v>
      </c>
      <c r="BH118" s="187">
        <f>IF(N118="sníž. přenesená",J118,0)</f>
        <v>0</v>
      </c>
      <c r="BI118" s="187">
        <f>IF(N118="nulová",J118,0)</f>
        <v>0</v>
      </c>
      <c r="BJ118" s="19" t="s">
        <v>81</v>
      </c>
      <c r="BK118" s="187">
        <f>ROUND(I118*H118,2)</f>
        <v>0</v>
      </c>
      <c r="BL118" s="19" t="s">
        <v>134</v>
      </c>
      <c r="BM118" s="186" t="s">
        <v>1264</v>
      </c>
    </row>
    <row r="119" spans="1:65" s="2" customFormat="1" ht="6.95" customHeight="1">
      <c r="A119" s="36"/>
      <c r="B119" s="49"/>
      <c r="C119" s="50"/>
      <c r="D119" s="50"/>
      <c r="E119" s="50"/>
      <c r="F119" s="50"/>
      <c r="G119" s="50"/>
      <c r="H119" s="50"/>
      <c r="I119" s="50"/>
      <c r="J119" s="50"/>
      <c r="K119" s="50"/>
      <c r="L119" s="41"/>
      <c r="M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</sheetData>
  <sheetProtection algorithmName="SHA-512" hashValue="N2cKkAWdunipZJ/junlzONPMQeIkOmoYmn7c2qG94h+yEJsQpTZAnjKlfdWJw9vpXMiHxzmG7l50TikzjteTHA==" saltValue="gwyLMBPPCJhtDxNuQ/IUBbWCu/7Y1yts81muBX1FVo/wCT6UeUJJFQZEYObX7Ph3del1lQGW/z42z0E2cgHQPA==" spinCount="100000" sheet="1" objects="1" scenarios="1" formatColumns="0" formatRows="0" autoFilter="0"/>
  <autoFilter ref="C81:K118" xr:uid="{00000000-0009-0000-0000-000005000000}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14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AT2" s="19" t="s">
        <v>98</v>
      </c>
    </row>
    <row r="3" spans="1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1:46" s="1" customFormat="1" ht="24.95" customHeight="1">
      <c r="B4" s="22"/>
      <c r="D4" s="105" t="s">
        <v>102</v>
      </c>
      <c r="L4" s="22"/>
      <c r="M4" s="106" t="s">
        <v>10</v>
      </c>
      <c r="AT4" s="19" t="s">
        <v>4</v>
      </c>
    </row>
    <row r="5" spans="1:46" s="1" customFormat="1" ht="6.95" customHeight="1">
      <c r="B5" s="22"/>
      <c r="L5" s="22"/>
    </row>
    <row r="6" spans="1:46" s="1" customFormat="1" ht="12" customHeight="1">
      <c r="B6" s="22"/>
      <c r="D6" s="107" t="s">
        <v>16</v>
      </c>
      <c r="L6" s="22"/>
    </row>
    <row r="7" spans="1:46" s="1" customFormat="1" ht="16.5" customHeight="1">
      <c r="B7" s="22"/>
      <c r="E7" s="383" t="str">
        <f>'Rekapitulace stavby'!K6</f>
        <v>PID Na Hlavní, zast. Březiněves, Praha 8</v>
      </c>
      <c r="F7" s="384"/>
      <c r="G7" s="384"/>
      <c r="H7" s="384"/>
      <c r="L7" s="22"/>
    </row>
    <row r="8" spans="1:46" s="2" customFormat="1" ht="12" customHeight="1">
      <c r="A8" s="36"/>
      <c r="B8" s="41"/>
      <c r="C8" s="36"/>
      <c r="D8" s="107" t="s">
        <v>103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85" t="s">
        <v>1265</v>
      </c>
      <c r="F9" s="386"/>
      <c r="G9" s="386"/>
      <c r="H9" s="386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4. 12. 2020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7" t="str">
        <f>'Rekapitulace stavby'!E14</f>
        <v>Vyplň údaj</v>
      </c>
      <c r="F18" s="388"/>
      <c r="G18" s="388"/>
      <c r="H18" s="388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tr">
        <f>IF('Rekapitulace stavby'!AN16="","",'Rekapitulace stavby'!AN16)</f>
        <v/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tr">
        <f>IF('Rekapitulace stavby'!E17="","",'Rekapitulace stavby'!E17)</f>
        <v xml:space="preserve"> </v>
      </c>
      <c r="F21" s="36"/>
      <c r="G21" s="36"/>
      <c r="H21" s="36"/>
      <c r="I21" s="107" t="s">
        <v>29</v>
      </c>
      <c r="J21" s="109" t="str">
        <f>IF('Rekapitulace stavby'!AN17="","",'Rekapitulace stavby'!AN17)</f>
        <v/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36</v>
      </c>
      <c r="E23" s="36"/>
      <c r="F23" s="36"/>
      <c r="G23" s="36"/>
      <c r="H23" s="36"/>
      <c r="I23" s="107" t="s">
        <v>26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29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37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9" t="s">
        <v>19</v>
      </c>
      <c r="F27" s="389"/>
      <c r="G27" s="389"/>
      <c r="H27" s="389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39</v>
      </c>
      <c r="E30" s="36"/>
      <c r="F30" s="36"/>
      <c r="G30" s="36"/>
      <c r="H30" s="36"/>
      <c r="I30" s="36"/>
      <c r="J30" s="116">
        <f>ROUND(J85, 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41</v>
      </c>
      <c r="G32" s="36"/>
      <c r="H32" s="36"/>
      <c r="I32" s="117" t="s">
        <v>40</v>
      </c>
      <c r="J32" s="117" t="s">
        <v>42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43</v>
      </c>
      <c r="E33" s="107" t="s">
        <v>44</v>
      </c>
      <c r="F33" s="119">
        <f>ROUND((SUM(BE85:BE113)),  2)</f>
        <v>0</v>
      </c>
      <c r="G33" s="36"/>
      <c r="H33" s="36"/>
      <c r="I33" s="120">
        <v>0.21</v>
      </c>
      <c r="J33" s="119">
        <f>ROUND(((SUM(BE85:BE113))*I33),  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45</v>
      </c>
      <c r="F34" s="119">
        <f>ROUND((SUM(BF85:BF113)),  2)</f>
        <v>0</v>
      </c>
      <c r="G34" s="36"/>
      <c r="H34" s="36"/>
      <c r="I34" s="120">
        <v>0.15</v>
      </c>
      <c r="J34" s="119">
        <f>ROUND(((SUM(BF85:BF113))*I34),  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07" t="s">
        <v>46</v>
      </c>
      <c r="F35" s="119">
        <f>ROUND((SUM(BG85:BG113)),  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07" t="s">
        <v>47</v>
      </c>
      <c r="F36" s="119">
        <f>ROUND((SUM(BH85:BH113)),  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07" t="s">
        <v>48</v>
      </c>
      <c r="F37" s="119">
        <f>ROUND((SUM(BI85:BI113)),  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49</v>
      </c>
      <c r="E39" s="123"/>
      <c r="F39" s="123"/>
      <c r="G39" s="124" t="s">
        <v>50</v>
      </c>
      <c r="H39" s="125" t="s">
        <v>51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105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1" t="str">
        <f>E7</f>
        <v>PID Na Hlavní, zast. Březiněves, Praha 8</v>
      </c>
      <c r="F48" s="382"/>
      <c r="G48" s="382"/>
      <c r="H48" s="382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103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69" t="str">
        <f>E9</f>
        <v>SO 900 - Ostatní náklady - ON</v>
      </c>
      <c r="F50" s="380"/>
      <c r="G50" s="380"/>
      <c r="H50" s="380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1" t="s">
        <v>21</v>
      </c>
      <c r="D52" s="38"/>
      <c r="E52" s="38"/>
      <c r="F52" s="29" t="str">
        <f>F12</f>
        <v>Praha 8</v>
      </c>
      <c r="G52" s="38"/>
      <c r="H52" s="38"/>
      <c r="I52" s="31" t="s">
        <v>23</v>
      </c>
      <c r="J52" s="61" t="str">
        <f>IF(J12="","",J12)</f>
        <v>4. 12. 2020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5.2" customHeight="1">
      <c r="A54" s="36"/>
      <c r="B54" s="37"/>
      <c r="C54" s="31" t="s">
        <v>25</v>
      </c>
      <c r="D54" s="38"/>
      <c r="E54" s="38"/>
      <c r="F54" s="29" t="str">
        <f>E15</f>
        <v>TSK a.s.</v>
      </c>
      <c r="G54" s="38"/>
      <c r="H54" s="38"/>
      <c r="I54" s="31" t="s">
        <v>33</v>
      </c>
      <c r="J54" s="34" t="str">
        <f>E21</f>
        <v xml:space="preserve"> 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32" t="s">
        <v>106</v>
      </c>
      <c r="D57" s="133"/>
      <c r="E57" s="133"/>
      <c r="F57" s="133"/>
      <c r="G57" s="133"/>
      <c r="H57" s="133"/>
      <c r="I57" s="133"/>
      <c r="J57" s="134" t="s">
        <v>107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71</v>
      </c>
      <c r="D59" s="38"/>
      <c r="E59" s="38"/>
      <c r="F59" s="38"/>
      <c r="G59" s="38"/>
      <c r="H59" s="38"/>
      <c r="I59" s="38"/>
      <c r="J59" s="79">
        <f>J85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108</v>
      </c>
    </row>
    <row r="60" spans="1:47" s="9" customFormat="1" ht="24.95" customHeight="1">
      <c r="B60" s="136"/>
      <c r="C60" s="137"/>
      <c r="D60" s="138" t="s">
        <v>806</v>
      </c>
      <c r="E60" s="139"/>
      <c r="F60" s="139"/>
      <c r="G60" s="139"/>
      <c r="H60" s="139"/>
      <c r="I60" s="139"/>
      <c r="J60" s="140">
        <f>J86</f>
        <v>0</v>
      </c>
      <c r="K60" s="137"/>
      <c r="L60" s="141"/>
    </row>
    <row r="61" spans="1:47" s="10" customFormat="1" ht="19.899999999999999" customHeight="1">
      <c r="B61" s="142"/>
      <c r="C61" s="143"/>
      <c r="D61" s="144" t="s">
        <v>807</v>
      </c>
      <c r="E61" s="145"/>
      <c r="F61" s="145"/>
      <c r="G61" s="145"/>
      <c r="H61" s="145"/>
      <c r="I61" s="145"/>
      <c r="J61" s="146">
        <f>J87</f>
        <v>0</v>
      </c>
      <c r="K61" s="143"/>
      <c r="L61" s="147"/>
    </row>
    <row r="62" spans="1:47" s="10" customFormat="1" ht="19.899999999999999" customHeight="1">
      <c r="B62" s="142"/>
      <c r="C62" s="143"/>
      <c r="D62" s="144" t="s">
        <v>808</v>
      </c>
      <c r="E62" s="145"/>
      <c r="F62" s="145"/>
      <c r="G62" s="145"/>
      <c r="H62" s="145"/>
      <c r="I62" s="145"/>
      <c r="J62" s="146">
        <f>J100</f>
        <v>0</v>
      </c>
      <c r="K62" s="143"/>
      <c r="L62" s="147"/>
    </row>
    <row r="63" spans="1:47" s="10" customFormat="1" ht="19.899999999999999" customHeight="1">
      <c r="B63" s="142"/>
      <c r="C63" s="143"/>
      <c r="D63" s="144" t="s">
        <v>809</v>
      </c>
      <c r="E63" s="145"/>
      <c r="F63" s="145"/>
      <c r="G63" s="145"/>
      <c r="H63" s="145"/>
      <c r="I63" s="145"/>
      <c r="J63" s="146">
        <f>J102</f>
        <v>0</v>
      </c>
      <c r="K63" s="143"/>
      <c r="L63" s="147"/>
    </row>
    <row r="64" spans="1:47" s="10" customFormat="1" ht="19.899999999999999" customHeight="1">
      <c r="B64" s="142"/>
      <c r="C64" s="143"/>
      <c r="D64" s="144" t="s">
        <v>1266</v>
      </c>
      <c r="E64" s="145"/>
      <c r="F64" s="145"/>
      <c r="G64" s="145"/>
      <c r="H64" s="145"/>
      <c r="I64" s="145"/>
      <c r="J64" s="146">
        <f>J105</f>
        <v>0</v>
      </c>
      <c r="K64" s="143"/>
      <c r="L64" s="147"/>
    </row>
    <row r="65" spans="1:31" s="10" customFormat="1" ht="19.899999999999999" customHeight="1">
      <c r="B65" s="142"/>
      <c r="C65" s="143"/>
      <c r="D65" s="144" t="s">
        <v>1267</v>
      </c>
      <c r="E65" s="145"/>
      <c r="F65" s="145"/>
      <c r="G65" s="145"/>
      <c r="H65" s="145"/>
      <c r="I65" s="145"/>
      <c r="J65" s="146">
        <f>J110</f>
        <v>0</v>
      </c>
      <c r="K65" s="143"/>
      <c r="L65" s="147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5" customHeight="1">
      <c r="A67" s="36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5" customHeight="1">
      <c r="A71" s="36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5" customHeight="1">
      <c r="A72" s="36"/>
      <c r="B72" s="37"/>
      <c r="C72" s="25" t="s">
        <v>112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16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81" t="str">
        <f>E7</f>
        <v>PID Na Hlavní, zast. Březiněves, Praha 8</v>
      </c>
      <c r="F75" s="382"/>
      <c r="G75" s="382"/>
      <c r="H75" s="382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103</v>
      </c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69" t="str">
        <f>E9</f>
        <v>SO 900 - Ostatní náklady - ON</v>
      </c>
      <c r="F77" s="380"/>
      <c r="G77" s="380"/>
      <c r="H77" s="380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21</v>
      </c>
      <c r="D79" s="38"/>
      <c r="E79" s="38"/>
      <c r="F79" s="29" t="str">
        <f>F12</f>
        <v>Praha 8</v>
      </c>
      <c r="G79" s="38"/>
      <c r="H79" s="38"/>
      <c r="I79" s="31" t="s">
        <v>23</v>
      </c>
      <c r="J79" s="61" t="str">
        <f>IF(J12="","",J12)</f>
        <v>4. 12. 2020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2" customFormat="1" ht="15.2" customHeight="1">
      <c r="A81" s="36"/>
      <c r="B81" s="37"/>
      <c r="C81" s="31" t="s">
        <v>25</v>
      </c>
      <c r="D81" s="38"/>
      <c r="E81" s="38"/>
      <c r="F81" s="29" t="str">
        <f>E15</f>
        <v>TSK a.s.</v>
      </c>
      <c r="G81" s="38"/>
      <c r="H81" s="38"/>
      <c r="I81" s="31" t="s">
        <v>33</v>
      </c>
      <c r="J81" s="34" t="str">
        <f>E21</f>
        <v xml:space="preserve"> 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5" s="2" customFormat="1" ht="15.2" customHeight="1">
      <c r="A82" s="36"/>
      <c r="B82" s="37"/>
      <c r="C82" s="31" t="s">
        <v>31</v>
      </c>
      <c r="D82" s="38"/>
      <c r="E82" s="38"/>
      <c r="F82" s="29" t="str">
        <f>IF(E18="","",E18)</f>
        <v>Vyplň údaj</v>
      </c>
      <c r="G82" s="38"/>
      <c r="H82" s="38"/>
      <c r="I82" s="31" t="s">
        <v>36</v>
      </c>
      <c r="J82" s="34" t="str">
        <f>E24</f>
        <v xml:space="preserve"> </v>
      </c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65" s="2" customFormat="1" ht="10.3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65" s="11" customFormat="1" ht="29.25" customHeight="1">
      <c r="A84" s="148"/>
      <c r="B84" s="149"/>
      <c r="C84" s="150" t="s">
        <v>113</v>
      </c>
      <c r="D84" s="151" t="s">
        <v>58</v>
      </c>
      <c r="E84" s="151" t="s">
        <v>54</v>
      </c>
      <c r="F84" s="151" t="s">
        <v>55</v>
      </c>
      <c r="G84" s="151" t="s">
        <v>114</v>
      </c>
      <c r="H84" s="151" t="s">
        <v>115</v>
      </c>
      <c r="I84" s="151" t="s">
        <v>116</v>
      </c>
      <c r="J84" s="151" t="s">
        <v>107</v>
      </c>
      <c r="K84" s="152" t="s">
        <v>117</v>
      </c>
      <c r="L84" s="153"/>
      <c r="M84" s="70" t="s">
        <v>19</v>
      </c>
      <c r="N84" s="71" t="s">
        <v>43</v>
      </c>
      <c r="O84" s="71" t="s">
        <v>118</v>
      </c>
      <c r="P84" s="71" t="s">
        <v>119</v>
      </c>
      <c r="Q84" s="71" t="s">
        <v>120</v>
      </c>
      <c r="R84" s="71" t="s">
        <v>121</v>
      </c>
      <c r="S84" s="71" t="s">
        <v>122</v>
      </c>
      <c r="T84" s="72" t="s">
        <v>123</v>
      </c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</row>
    <row r="85" spans="1:65" s="2" customFormat="1" ht="22.9" customHeight="1">
      <c r="A85" s="36"/>
      <c r="B85" s="37"/>
      <c r="C85" s="77" t="s">
        <v>124</v>
      </c>
      <c r="D85" s="38"/>
      <c r="E85" s="38"/>
      <c r="F85" s="38"/>
      <c r="G85" s="38"/>
      <c r="H85" s="38"/>
      <c r="I85" s="38"/>
      <c r="J85" s="154">
        <f>BK85</f>
        <v>0</v>
      </c>
      <c r="K85" s="38"/>
      <c r="L85" s="41"/>
      <c r="M85" s="73"/>
      <c r="N85" s="155"/>
      <c r="O85" s="74"/>
      <c r="P85" s="156">
        <f>P86</f>
        <v>0</v>
      </c>
      <c r="Q85" s="74"/>
      <c r="R85" s="156">
        <f>R86</f>
        <v>0</v>
      </c>
      <c r="S85" s="74"/>
      <c r="T85" s="157">
        <f>T86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9" t="s">
        <v>72</v>
      </c>
      <c r="AU85" s="19" t="s">
        <v>108</v>
      </c>
      <c r="BK85" s="158">
        <f>BK86</f>
        <v>0</v>
      </c>
    </row>
    <row r="86" spans="1:65" s="12" customFormat="1" ht="25.9" customHeight="1">
      <c r="B86" s="159"/>
      <c r="C86" s="160"/>
      <c r="D86" s="161" t="s">
        <v>72</v>
      </c>
      <c r="E86" s="162" t="s">
        <v>930</v>
      </c>
      <c r="F86" s="162" t="s">
        <v>931</v>
      </c>
      <c r="G86" s="160"/>
      <c r="H86" s="160"/>
      <c r="I86" s="163"/>
      <c r="J86" s="164">
        <f>BK86</f>
        <v>0</v>
      </c>
      <c r="K86" s="160"/>
      <c r="L86" s="165"/>
      <c r="M86" s="166"/>
      <c r="N86" s="167"/>
      <c r="O86" s="167"/>
      <c r="P86" s="168">
        <f>P87+P100+P102+P105+P110</f>
        <v>0</v>
      </c>
      <c r="Q86" s="167"/>
      <c r="R86" s="168">
        <f>R87+R100+R102+R105+R110</f>
        <v>0</v>
      </c>
      <c r="S86" s="167"/>
      <c r="T86" s="169">
        <f>T87+T100+T102+T105+T110</f>
        <v>0</v>
      </c>
      <c r="AR86" s="170" t="s">
        <v>195</v>
      </c>
      <c r="AT86" s="171" t="s">
        <v>72</v>
      </c>
      <c r="AU86" s="171" t="s">
        <v>73</v>
      </c>
      <c r="AY86" s="170" t="s">
        <v>127</v>
      </c>
      <c r="BK86" s="172">
        <f>BK87+BK100+BK102+BK105+BK110</f>
        <v>0</v>
      </c>
    </row>
    <row r="87" spans="1:65" s="12" customFormat="1" ht="22.9" customHeight="1">
      <c r="B87" s="159"/>
      <c r="C87" s="160"/>
      <c r="D87" s="161" t="s">
        <v>72</v>
      </c>
      <c r="E87" s="173" t="s">
        <v>932</v>
      </c>
      <c r="F87" s="173" t="s">
        <v>933</v>
      </c>
      <c r="G87" s="160"/>
      <c r="H87" s="160"/>
      <c r="I87" s="163"/>
      <c r="J87" s="174">
        <f>BK87</f>
        <v>0</v>
      </c>
      <c r="K87" s="160"/>
      <c r="L87" s="165"/>
      <c r="M87" s="166"/>
      <c r="N87" s="167"/>
      <c r="O87" s="167"/>
      <c r="P87" s="168">
        <f>SUM(P88:P99)</f>
        <v>0</v>
      </c>
      <c r="Q87" s="167"/>
      <c r="R87" s="168">
        <f>SUM(R88:R99)</f>
        <v>0</v>
      </c>
      <c r="S87" s="167"/>
      <c r="T87" s="169">
        <f>SUM(T88:T99)</f>
        <v>0</v>
      </c>
      <c r="AR87" s="170" t="s">
        <v>195</v>
      </c>
      <c r="AT87" s="171" t="s">
        <v>72</v>
      </c>
      <c r="AU87" s="171" t="s">
        <v>81</v>
      </c>
      <c r="AY87" s="170" t="s">
        <v>127</v>
      </c>
      <c r="BK87" s="172">
        <f>SUM(BK88:BK99)</f>
        <v>0</v>
      </c>
    </row>
    <row r="88" spans="1:65" s="2" customFormat="1" ht="14.45" customHeight="1">
      <c r="A88" s="36"/>
      <c r="B88" s="37"/>
      <c r="C88" s="175" t="s">
        <v>81</v>
      </c>
      <c r="D88" s="175" t="s">
        <v>130</v>
      </c>
      <c r="E88" s="176" t="s">
        <v>1268</v>
      </c>
      <c r="F88" s="177" t="s">
        <v>1269</v>
      </c>
      <c r="G88" s="178" t="s">
        <v>133</v>
      </c>
      <c r="H88" s="179">
        <v>1</v>
      </c>
      <c r="I88" s="180"/>
      <c r="J88" s="181">
        <f>ROUND(I88*H88,2)</f>
        <v>0</v>
      </c>
      <c r="K88" s="177" t="s">
        <v>174</v>
      </c>
      <c r="L88" s="41"/>
      <c r="M88" s="182" t="s">
        <v>19</v>
      </c>
      <c r="N88" s="183" t="s">
        <v>44</v>
      </c>
      <c r="O88" s="66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936</v>
      </c>
      <c r="AT88" s="186" t="s">
        <v>130</v>
      </c>
      <c r="AU88" s="186" t="s">
        <v>83</v>
      </c>
      <c r="AY88" s="19" t="s">
        <v>127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9" t="s">
        <v>81</v>
      </c>
      <c r="BK88" s="187">
        <f>ROUND(I88*H88,2)</f>
        <v>0</v>
      </c>
      <c r="BL88" s="19" t="s">
        <v>936</v>
      </c>
      <c r="BM88" s="186" t="s">
        <v>1270</v>
      </c>
    </row>
    <row r="89" spans="1:65" s="13" customFormat="1">
      <c r="B89" s="188"/>
      <c r="C89" s="189"/>
      <c r="D89" s="190" t="s">
        <v>136</v>
      </c>
      <c r="E89" s="191" t="s">
        <v>19</v>
      </c>
      <c r="F89" s="192" t="s">
        <v>1271</v>
      </c>
      <c r="G89" s="189"/>
      <c r="H89" s="193">
        <v>1</v>
      </c>
      <c r="I89" s="194"/>
      <c r="J89" s="189"/>
      <c r="K89" s="189"/>
      <c r="L89" s="195"/>
      <c r="M89" s="196"/>
      <c r="N89" s="197"/>
      <c r="O89" s="197"/>
      <c r="P89" s="197"/>
      <c r="Q89" s="197"/>
      <c r="R89" s="197"/>
      <c r="S89" s="197"/>
      <c r="T89" s="198"/>
      <c r="AT89" s="199" t="s">
        <v>136</v>
      </c>
      <c r="AU89" s="199" t="s">
        <v>83</v>
      </c>
      <c r="AV89" s="13" t="s">
        <v>83</v>
      </c>
      <c r="AW89" s="13" t="s">
        <v>35</v>
      </c>
      <c r="AX89" s="13" t="s">
        <v>73</v>
      </c>
      <c r="AY89" s="199" t="s">
        <v>127</v>
      </c>
    </row>
    <row r="90" spans="1:65" s="14" customFormat="1">
      <c r="B90" s="200"/>
      <c r="C90" s="201"/>
      <c r="D90" s="190" t="s">
        <v>136</v>
      </c>
      <c r="E90" s="202" t="s">
        <v>19</v>
      </c>
      <c r="F90" s="203" t="s">
        <v>138</v>
      </c>
      <c r="G90" s="201"/>
      <c r="H90" s="204">
        <v>1</v>
      </c>
      <c r="I90" s="205"/>
      <c r="J90" s="201"/>
      <c r="K90" s="201"/>
      <c r="L90" s="206"/>
      <c r="M90" s="207"/>
      <c r="N90" s="208"/>
      <c r="O90" s="208"/>
      <c r="P90" s="208"/>
      <c r="Q90" s="208"/>
      <c r="R90" s="208"/>
      <c r="S90" s="208"/>
      <c r="T90" s="209"/>
      <c r="AT90" s="210" t="s">
        <v>136</v>
      </c>
      <c r="AU90" s="210" t="s">
        <v>83</v>
      </c>
      <c r="AV90" s="14" t="s">
        <v>134</v>
      </c>
      <c r="AW90" s="14" t="s">
        <v>35</v>
      </c>
      <c r="AX90" s="14" t="s">
        <v>81</v>
      </c>
      <c r="AY90" s="210" t="s">
        <v>127</v>
      </c>
    </row>
    <row r="91" spans="1:65" s="2" customFormat="1" ht="14.45" customHeight="1">
      <c r="A91" s="36"/>
      <c r="B91" s="37"/>
      <c r="C91" s="175" t="s">
        <v>83</v>
      </c>
      <c r="D91" s="175" t="s">
        <v>130</v>
      </c>
      <c r="E91" s="176" t="s">
        <v>934</v>
      </c>
      <c r="F91" s="177" t="s">
        <v>935</v>
      </c>
      <c r="G91" s="178" t="s">
        <v>133</v>
      </c>
      <c r="H91" s="179">
        <v>1</v>
      </c>
      <c r="I91" s="180"/>
      <c r="J91" s="181">
        <f>ROUND(I91*H91,2)</f>
        <v>0</v>
      </c>
      <c r="K91" s="177" t="s">
        <v>174</v>
      </c>
      <c r="L91" s="41"/>
      <c r="M91" s="182" t="s">
        <v>19</v>
      </c>
      <c r="N91" s="183" t="s">
        <v>44</v>
      </c>
      <c r="O91" s="66"/>
      <c r="P91" s="184">
        <f>O91*H91</f>
        <v>0</v>
      </c>
      <c r="Q91" s="184">
        <v>0</v>
      </c>
      <c r="R91" s="184">
        <f>Q91*H91</f>
        <v>0</v>
      </c>
      <c r="S91" s="184">
        <v>0</v>
      </c>
      <c r="T91" s="185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936</v>
      </c>
      <c r="AT91" s="186" t="s">
        <v>130</v>
      </c>
      <c r="AU91" s="186" t="s">
        <v>83</v>
      </c>
      <c r="AY91" s="19" t="s">
        <v>127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19" t="s">
        <v>81</v>
      </c>
      <c r="BK91" s="187">
        <f>ROUND(I91*H91,2)</f>
        <v>0</v>
      </c>
      <c r="BL91" s="19" t="s">
        <v>936</v>
      </c>
      <c r="BM91" s="186" t="s">
        <v>1272</v>
      </c>
    </row>
    <row r="92" spans="1:65" s="13" customFormat="1">
      <c r="B92" s="188"/>
      <c r="C92" s="189"/>
      <c r="D92" s="190" t="s">
        <v>136</v>
      </c>
      <c r="E92" s="191" t="s">
        <v>19</v>
      </c>
      <c r="F92" s="192" t="s">
        <v>1273</v>
      </c>
      <c r="G92" s="189"/>
      <c r="H92" s="193">
        <v>1</v>
      </c>
      <c r="I92" s="194"/>
      <c r="J92" s="189"/>
      <c r="K92" s="189"/>
      <c r="L92" s="195"/>
      <c r="M92" s="196"/>
      <c r="N92" s="197"/>
      <c r="O92" s="197"/>
      <c r="P92" s="197"/>
      <c r="Q92" s="197"/>
      <c r="R92" s="197"/>
      <c r="S92" s="197"/>
      <c r="T92" s="198"/>
      <c r="AT92" s="199" t="s">
        <v>136</v>
      </c>
      <c r="AU92" s="199" t="s">
        <v>83</v>
      </c>
      <c r="AV92" s="13" t="s">
        <v>83</v>
      </c>
      <c r="AW92" s="13" t="s">
        <v>35</v>
      </c>
      <c r="AX92" s="13" t="s">
        <v>73</v>
      </c>
      <c r="AY92" s="199" t="s">
        <v>127</v>
      </c>
    </row>
    <row r="93" spans="1:65" s="14" customFormat="1">
      <c r="B93" s="200"/>
      <c r="C93" s="201"/>
      <c r="D93" s="190" t="s">
        <v>136</v>
      </c>
      <c r="E93" s="202" t="s">
        <v>19</v>
      </c>
      <c r="F93" s="203" t="s">
        <v>138</v>
      </c>
      <c r="G93" s="201"/>
      <c r="H93" s="204">
        <v>1</v>
      </c>
      <c r="I93" s="205"/>
      <c r="J93" s="201"/>
      <c r="K93" s="201"/>
      <c r="L93" s="206"/>
      <c r="M93" s="207"/>
      <c r="N93" s="208"/>
      <c r="O93" s="208"/>
      <c r="P93" s="208"/>
      <c r="Q93" s="208"/>
      <c r="R93" s="208"/>
      <c r="S93" s="208"/>
      <c r="T93" s="209"/>
      <c r="AT93" s="210" t="s">
        <v>136</v>
      </c>
      <c r="AU93" s="210" t="s">
        <v>83</v>
      </c>
      <c r="AV93" s="14" t="s">
        <v>134</v>
      </c>
      <c r="AW93" s="14" t="s">
        <v>35</v>
      </c>
      <c r="AX93" s="14" t="s">
        <v>81</v>
      </c>
      <c r="AY93" s="210" t="s">
        <v>127</v>
      </c>
    </row>
    <row r="94" spans="1:65" s="2" customFormat="1" ht="14.45" customHeight="1">
      <c r="A94" s="36"/>
      <c r="B94" s="37"/>
      <c r="C94" s="175" t="s">
        <v>144</v>
      </c>
      <c r="D94" s="175" t="s">
        <v>130</v>
      </c>
      <c r="E94" s="176" t="s">
        <v>1274</v>
      </c>
      <c r="F94" s="177" t="s">
        <v>1275</v>
      </c>
      <c r="G94" s="178" t="s">
        <v>133</v>
      </c>
      <c r="H94" s="179">
        <v>1</v>
      </c>
      <c r="I94" s="180"/>
      <c r="J94" s="181">
        <f t="shared" ref="J94:J99" si="0">ROUND(I94*H94,2)</f>
        <v>0</v>
      </c>
      <c r="K94" s="177" t="s">
        <v>174</v>
      </c>
      <c r="L94" s="41"/>
      <c r="M94" s="182" t="s">
        <v>19</v>
      </c>
      <c r="N94" s="183" t="s">
        <v>44</v>
      </c>
      <c r="O94" s="66"/>
      <c r="P94" s="184">
        <f t="shared" ref="P94:P99" si="1">O94*H94</f>
        <v>0</v>
      </c>
      <c r="Q94" s="184">
        <v>0</v>
      </c>
      <c r="R94" s="184">
        <f t="shared" ref="R94:R99" si="2">Q94*H94</f>
        <v>0</v>
      </c>
      <c r="S94" s="184">
        <v>0</v>
      </c>
      <c r="T94" s="185">
        <f t="shared" ref="T94:T99" si="3"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936</v>
      </c>
      <c r="AT94" s="186" t="s">
        <v>130</v>
      </c>
      <c r="AU94" s="186" t="s">
        <v>83</v>
      </c>
      <c r="AY94" s="19" t="s">
        <v>127</v>
      </c>
      <c r="BE94" s="187">
        <f t="shared" ref="BE94:BE99" si="4">IF(N94="základní",J94,0)</f>
        <v>0</v>
      </c>
      <c r="BF94" s="187">
        <f t="shared" ref="BF94:BF99" si="5">IF(N94="snížená",J94,0)</f>
        <v>0</v>
      </c>
      <c r="BG94" s="187">
        <f t="shared" ref="BG94:BG99" si="6">IF(N94="zákl. přenesená",J94,0)</f>
        <v>0</v>
      </c>
      <c r="BH94" s="187">
        <f t="shared" ref="BH94:BH99" si="7">IF(N94="sníž. přenesená",J94,0)</f>
        <v>0</v>
      </c>
      <c r="BI94" s="187">
        <f t="shared" ref="BI94:BI99" si="8">IF(N94="nulová",J94,0)</f>
        <v>0</v>
      </c>
      <c r="BJ94" s="19" t="s">
        <v>81</v>
      </c>
      <c r="BK94" s="187">
        <f t="shared" ref="BK94:BK99" si="9">ROUND(I94*H94,2)</f>
        <v>0</v>
      </c>
      <c r="BL94" s="19" t="s">
        <v>936</v>
      </c>
      <c r="BM94" s="186" t="s">
        <v>1276</v>
      </c>
    </row>
    <row r="95" spans="1:65" s="2" customFormat="1" ht="14.45" customHeight="1">
      <c r="A95" s="36"/>
      <c r="B95" s="37"/>
      <c r="C95" s="175" t="s">
        <v>134</v>
      </c>
      <c r="D95" s="175" t="s">
        <v>130</v>
      </c>
      <c r="E95" s="176" t="s">
        <v>938</v>
      </c>
      <c r="F95" s="177" t="s">
        <v>939</v>
      </c>
      <c r="G95" s="178" t="s">
        <v>133</v>
      </c>
      <c r="H95" s="179">
        <v>1</v>
      </c>
      <c r="I95" s="180"/>
      <c r="J95" s="181">
        <f t="shared" si="0"/>
        <v>0</v>
      </c>
      <c r="K95" s="177" t="s">
        <v>174</v>
      </c>
      <c r="L95" s="41"/>
      <c r="M95" s="182" t="s">
        <v>19</v>
      </c>
      <c r="N95" s="183" t="s">
        <v>44</v>
      </c>
      <c r="O95" s="66"/>
      <c r="P95" s="184">
        <f t="shared" si="1"/>
        <v>0</v>
      </c>
      <c r="Q95" s="184">
        <v>0</v>
      </c>
      <c r="R95" s="184">
        <f t="shared" si="2"/>
        <v>0</v>
      </c>
      <c r="S95" s="184">
        <v>0</v>
      </c>
      <c r="T95" s="185">
        <f t="shared" si="3"/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936</v>
      </c>
      <c r="AT95" s="186" t="s">
        <v>130</v>
      </c>
      <c r="AU95" s="186" t="s">
        <v>83</v>
      </c>
      <c r="AY95" s="19" t="s">
        <v>127</v>
      </c>
      <c r="BE95" s="187">
        <f t="shared" si="4"/>
        <v>0</v>
      </c>
      <c r="BF95" s="187">
        <f t="shared" si="5"/>
        <v>0</v>
      </c>
      <c r="BG95" s="187">
        <f t="shared" si="6"/>
        <v>0</v>
      </c>
      <c r="BH95" s="187">
        <f t="shared" si="7"/>
        <v>0</v>
      </c>
      <c r="BI95" s="187">
        <f t="shared" si="8"/>
        <v>0</v>
      </c>
      <c r="BJ95" s="19" t="s">
        <v>81</v>
      </c>
      <c r="BK95" s="187">
        <f t="shared" si="9"/>
        <v>0</v>
      </c>
      <c r="BL95" s="19" t="s">
        <v>936</v>
      </c>
      <c r="BM95" s="186" t="s">
        <v>1277</v>
      </c>
    </row>
    <row r="96" spans="1:65" s="2" customFormat="1" ht="14.45" customHeight="1">
      <c r="A96" s="36"/>
      <c r="B96" s="37"/>
      <c r="C96" s="175" t="s">
        <v>195</v>
      </c>
      <c r="D96" s="175" t="s">
        <v>130</v>
      </c>
      <c r="E96" s="176" t="s">
        <v>1278</v>
      </c>
      <c r="F96" s="177" t="s">
        <v>1279</v>
      </c>
      <c r="G96" s="178" t="s">
        <v>133</v>
      </c>
      <c r="H96" s="179">
        <v>1</v>
      </c>
      <c r="I96" s="180"/>
      <c r="J96" s="181">
        <f t="shared" si="0"/>
        <v>0</v>
      </c>
      <c r="K96" s="177" t="s">
        <v>174</v>
      </c>
      <c r="L96" s="41"/>
      <c r="M96" s="182" t="s">
        <v>19</v>
      </c>
      <c r="N96" s="183" t="s">
        <v>44</v>
      </c>
      <c r="O96" s="66"/>
      <c r="P96" s="184">
        <f t="shared" si="1"/>
        <v>0</v>
      </c>
      <c r="Q96" s="184">
        <v>0</v>
      </c>
      <c r="R96" s="184">
        <f t="shared" si="2"/>
        <v>0</v>
      </c>
      <c r="S96" s="184">
        <v>0</v>
      </c>
      <c r="T96" s="185">
        <f t="shared" si="3"/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936</v>
      </c>
      <c r="AT96" s="186" t="s">
        <v>130</v>
      </c>
      <c r="AU96" s="186" t="s">
        <v>83</v>
      </c>
      <c r="AY96" s="19" t="s">
        <v>127</v>
      </c>
      <c r="BE96" s="187">
        <f t="shared" si="4"/>
        <v>0</v>
      </c>
      <c r="BF96" s="187">
        <f t="shared" si="5"/>
        <v>0</v>
      </c>
      <c r="BG96" s="187">
        <f t="shared" si="6"/>
        <v>0</v>
      </c>
      <c r="BH96" s="187">
        <f t="shared" si="7"/>
        <v>0</v>
      </c>
      <c r="BI96" s="187">
        <f t="shared" si="8"/>
        <v>0</v>
      </c>
      <c r="BJ96" s="19" t="s">
        <v>81</v>
      </c>
      <c r="BK96" s="187">
        <f t="shared" si="9"/>
        <v>0</v>
      </c>
      <c r="BL96" s="19" t="s">
        <v>936</v>
      </c>
      <c r="BM96" s="186" t="s">
        <v>1280</v>
      </c>
    </row>
    <row r="97" spans="1:65" s="2" customFormat="1" ht="14.45" customHeight="1">
      <c r="A97" s="36"/>
      <c r="B97" s="37"/>
      <c r="C97" s="175" t="s">
        <v>201</v>
      </c>
      <c r="D97" s="175" t="s">
        <v>130</v>
      </c>
      <c r="E97" s="176" t="s">
        <v>941</v>
      </c>
      <c r="F97" s="177" t="s">
        <v>942</v>
      </c>
      <c r="G97" s="178" t="s">
        <v>133</v>
      </c>
      <c r="H97" s="179">
        <v>1</v>
      </c>
      <c r="I97" s="180"/>
      <c r="J97" s="181">
        <f t="shared" si="0"/>
        <v>0</v>
      </c>
      <c r="K97" s="177" t="s">
        <v>174</v>
      </c>
      <c r="L97" s="41"/>
      <c r="M97" s="182" t="s">
        <v>19</v>
      </c>
      <c r="N97" s="183" t="s">
        <v>44</v>
      </c>
      <c r="O97" s="66"/>
      <c r="P97" s="184">
        <f t="shared" si="1"/>
        <v>0</v>
      </c>
      <c r="Q97" s="184">
        <v>0</v>
      </c>
      <c r="R97" s="184">
        <f t="shared" si="2"/>
        <v>0</v>
      </c>
      <c r="S97" s="184">
        <v>0</v>
      </c>
      <c r="T97" s="185">
        <f t="shared" si="3"/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936</v>
      </c>
      <c r="AT97" s="186" t="s">
        <v>130</v>
      </c>
      <c r="AU97" s="186" t="s">
        <v>83</v>
      </c>
      <c r="AY97" s="19" t="s">
        <v>127</v>
      </c>
      <c r="BE97" s="187">
        <f t="shared" si="4"/>
        <v>0</v>
      </c>
      <c r="BF97" s="187">
        <f t="shared" si="5"/>
        <v>0</v>
      </c>
      <c r="BG97" s="187">
        <f t="shared" si="6"/>
        <v>0</v>
      </c>
      <c r="BH97" s="187">
        <f t="shared" si="7"/>
        <v>0</v>
      </c>
      <c r="BI97" s="187">
        <f t="shared" si="8"/>
        <v>0</v>
      </c>
      <c r="BJ97" s="19" t="s">
        <v>81</v>
      </c>
      <c r="BK97" s="187">
        <f t="shared" si="9"/>
        <v>0</v>
      </c>
      <c r="BL97" s="19" t="s">
        <v>936</v>
      </c>
      <c r="BM97" s="186" t="s">
        <v>1281</v>
      </c>
    </row>
    <row r="98" spans="1:65" s="2" customFormat="1" ht="14.45" customHeight="1">
      <c r="A98" s="36"/>
      <c r="B98" s="37"/>
      <c r="C98" s="175" t="s">
        <v>206</v>
      </c>
      <c r="D98" s="175" t="s">
        <v>130</v>
      </c>
      <c r="E98" s="176" t="s">
        <v>1282</v>
      </c>
      <c r="F98" s="177" t="s">
        <v>1283</v>
      </c>
      <c r="G98" s="178" t="s">
        <v>133</v>
      </c>
      <c r="H98" s="179">
        <v>1</v>
      </c>
      <c r="I98" s="180"/>
      <c r="J98" s="181">
        <f t="shared" si="0"/>
        <v>0</v>
      </c>
      <c r="K98" s="177" t="s">
        <v>174</v>
      </c>
      <c r="L98" s="41"/>
      <c r="M98" s="182" t="s">
        <v>19</v>
      </c>
      <c r="N98" s="183" t="s">
        <v>44</v>
      </c>
      <c r="O98" s="66"/>
      <c r="P98" s="184">
        <f t="shared" si="1"/>
        <v>0</v>
      </c>
      <c r="Q98" s="184">
        <v>0</v>
      </c>
      <c r="R98" s="184">
        <f t="shared" si="2"/>
        <v>0</v>
      </c>
      <c r="S98" s="184">
        <v>0</v>
      </c>
      <c r="T98" s="185">
        <f t="shared" si="3"/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6" t="s">
        <v>936</v>
      </c>
      <c r="AT98" s="186" t="s">
        <v>130</v>
      </c>
      <c r="AU98" s="186" t="s">
        <v>83</v>
      </c>
      <c r="AY98" s="19" t="s">
        <v>127</v>
      </c>
      <c r="BE98" s="187">
        <f t="shared" si="4"/>
        <v>0</v>
      </c>
      <c r="BF98" s="187">
        <f t="shared" si="5"/>
        <v>0</v>
      </c>
      <c r="BG98" s="187">
        <f t="shared" si="6"/>
        <v>0</v>
      </c>
      <c r="BH98" s="187">
        <f t="shared" si="7"/>
        <v>0</v>
      </c>
      <c r="BI98" s="187">
        <f t="shared" si="8"/>
        <v>0</v>
      </c>
      <c r="BJ98" s="19" t="s">
        <v>81</v>
      </c>
      <c r="BK98" s="187">
        <f t="shared" si="9"/>
        <v>0</v>
      </c>
      <c r="BL98" s="19" t="s">
        <v>936</v>
      </c>
      <c r="BM98" s="186" t="s">
        <v>1284</v>
      </c>
    </row>
    <row r="99" spans="1:65" s="2" customFormat="1" ht="14.45" customHeight="1">
      <c r="A99" s="36"/>
      <c r="B99" s="37"/>
      <c r="C99" s="175" t="s">
        <v>211</v>
      </c>
      <c r="D99" s="175" t="s">
        <v>130</v>
      </c>
      <c r="E99" s="176" t="s">
        <v>1285</v>
      </c>
      <c r="F99" s="177" t="s">
        <v>1286</v>
      </c>
      <c r="G99" s="178" t="s">
        <v>133</v>
      </c>
      <c r="H99" s="179">
        <v>1</v>
      </c>
      <c r="I99" s="180"/>
      <c r="J99" s="181">
        <f t="shared" si="0"/>
        <v>0</v>
      </c>
      <c r="K99" s="177" t="s">
        <v>174</v>
      </c>
      <c r="L99" s="41"/>
      <c r="M99" s="182" t="s">
        <v>19</v>
      </c>
      <c r="N99" s="183" t="s">
        <v>44</v>
      </c>
      <c r="O99" s="66"/>
      <c r="P99" s="184">
        <f t="shared" si="1"/>
        <v>0</v>
      </c>
      <c r="Q99" s="184">
        <v>0</v>
      </c>
      <c r="R99" s="184">
        <f t="shared" si="2"/>
        <v>0</v>
      </c>
      <c r="S99" s="184">
        <v>0</v>
      </c>
      <c r="T99" s="185">
        <f t="shared" si="3"/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936</v>
      </c>
      <c r="AT99" s="186" t="s">
        <v>130</v>
      </c>
      <c r="AU99" s="186" t="s">
        <v>83</v>
      </c>
      <c r="AY99" s="19" t="s">
        <v>127</v>
      </c>
      <c r="BE99" s="187">
        <f t="shared" si="4"/>
        <v>0</v>
      </c>
      <c r="BF99" s="187">
        <f t="shared" si="5"/>
        <v>0</v>
      </c>
      <c r="BG99" s="187">
        <f t="shared" si="6"/>
        <v>0</v>
      </c>
      <c r="BH99" s="187">
        <f t="shared" si="7"/>
        <v>0</v>
      </c>
      <c r="BI99" s="187">
        <f t="shared" si="8"/>
        <v>0</v>
      </c>
      <c r="BJ99" s="19" t="s">
        <v>81</v>
      </c>
      <c r="BK99" s="187">
        <f t="shared" si="9"/>
        <v>0</v>
      </c>
      <c r="BL99" s="19" t="s">
        <v>936</v>
      </c>
      <c r="BM99" s="186" t="s">
        <v>1287</v>
      </c>
    </row>
    <row r="100" spans="1:65" s="12" customFormat="1" ht="22.9" customHeight="1">
      <c r="B100" s="159"/>
      <c r="C100" s="160"/>
      <c r="D100" s="161" t="s">
        <v>72</v>
      </c>
      <c r="E100" s="173" t="s">
        <v>944</v>
      </c>
      <c r="F100" s="173" t="s">
        <v>945</v>
      </c>
      <c r="G100" s="160"/>
      <c r="H100" s="160"/>
      <c r="I100" s="163"/>
      <c r="J100" s="174">
        <f>BK100</f>
        <v>0</v>
      </c>
      <c r="K100" s="160"/>
      <c r="L100" s="165"/>
      <c r="M100" s="166"/>
      <c r="N100" s="167"/>
      <c r="O100" s="167"/>
      <c r="P100" s="168">
        <f>P101</f>
        <v>0</v>
      </c>
      <c r="Q100" s="167"/>
      <c r="R100" s="168">
        <f>R101</f>
        <v>0</v>
      </c>
      <c r="S100" s="167"/>
      <c r="T100" s="169">
        <f>T101</f>
        <v>0</v>
      </c>
      <c r="AR100" s="170" t="s">
        <v>195</v>
      </c>
      <c r="AT100" s="171" t="s">
        <v>72</v>
      </c>
      <c r="AU100" s="171" t="s">
        <v>81</v>
      </c>
      <c r="AY100" s="170" t="s">
        <v>127</v>
      </c>
      <c r="BK100" s="172">
        <f>BK101</f>
        <v>0</v>
      </c>
    </row>
    <row r="101" spans="1:65" s="2" customFormat="1" ht="14.45" customHeight="1">
      <c r="A101" s="36"/>
      <c r="B101" s="37"/>
      <c r="C101" s="175" t="s">
        <v>125</v>
      </c>
      <c r="D101" s="175" t="s">
        <v>130</v>
      </c>
      <c r="E101" s="176" t="s">
        <v>1288</v>
      </c>
      <c r="F101" s="177" t="s">
        <v>1289</v>
      </c>
      <c r="G101" s="178" t="s">
        <v>133</v>
      </c>
      <c r="H101" s="179">
        <v>2</v>
      </c>
      <c r="I101" s="180"/>
      <c r="J101" s="181">
        <f>ROUND(I101*H101,2)</f>
        <v>0</v>
      </c>
      <c r="K101" s="177" t="s">
        <v>174</v>
      </c>
      <c r="L101" s="41"/>
      <c r="M101" s="182" t="s">
        <v>19</v>
      </c>
      <c r="N101" s="183" t="s">
        <v>44</v>
      </c>
      <c r="O101" s="66"/>
      <c r="P101" s="184">
        <f>O101*H101</f>
        <v>0</v>
      </c>
      <c r="Q101" s="184">
        <v>0</v>
      </c>
      <c r="R101" s="184">
        <f>Q101*H101</f>
        <v>0</v>
      </c>
      <c r="S101" s="184">
        <v>0</v>
      </c>
      <c r="T101" s="185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936</v>
      </c>
      <c r="AT101" s="186" t="s">
        <v>130</v>
      </c>
      <c r="AU101" s="186" t="s">
        <v>83</v>
      </c>
      <c r="AY101" s="19" t="s">
        <v>127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9" t="s">
        <v>81</v>
      </c>
      <c r="BK101" s="187">
        <f>ROUND(I101*H101,2)</f>
        <v>0</v>
      </c>
      <c r="BL101" s="19" t="s">
        <v>936</v>
      </c>
      <c r="BM101" s="186" t="s">
        <v>1290</v>
      </c>
    </row>
    <row r="102" spans="1:65" s="12" customFormat="1" ht="22.9" customHeight="1">
      <c r="B102" s="159"/>
      <c r="C102" s="160"/>
      <c r="D102" s="161" t="s">
        <v>72</v>
      </c>
      <c r="E102" s="173" t="s">
        <v>949</v>
      </c>
      <c r="F102" s="173" t="s">
        <v>950</v>
      </c>
      <c r="G102" s="160"/>
      <c r="H102" s="160"/>
      <c r="I102" s="163"/>
      <c r="J102" s="174">
        <f>BK102</f>
        <v>0</v>
      </c>
      <c r="K102" s="160"/>
      <c r="L102" s="165"/>
      <c r="M102" s="166"/>
      <c r="N102" s="167"/>
      <c r="O102" s="167"/>
      <c r="P102" s="168">
        <f>SUM(P103:P104)</f>
        <v>0</v>
      </c>
      <c r="Q102" s="167"/>
      <c r="R102" s="168">
        <f>SUM(R103:R104)</f>
        <v>0</v>
      </c>
      <c r="S102" s="167"/>
      <c r="T102" s="169">
        <f>SUM(T103:T104)</f>
        <v>0</v>
      </c>
      <c r="AR102" s="170" t="s">
        <v>195</v>
      </c>
      <c r="AT102" s="171" t="s">
        <v>72</v>
      </c>
      <c r="AU102" s="171" t="s">
        <v>81</v>
      </c>
      <c r="AY102" s="170" t="s">
        <v>127</v>
      </c>
      <c r="BK102" s="172">
        <f>SUM(BK103:BK104)</f>
        <v>0</v>
      </c>
    </row>
    <row r="103" spans="1:65" s="2" customFormat="1" ht="14.45" customHeight="1">
      <c r="A103" s="36"/>
      <c r="B103" s="37"/>
      <c r="C103" s="175" t="s">
        <v>221</v>
      </c>
      <c r="D103" s="175" t="s">
        <v>130</v>
      </c>
      <c r="E103" s="176" t="s">
        <v>1291</v>
      </c>
      <c r="F103" s="177" t="s">
        <v>1292</v>
      </c>
      <c r="G103" s="178" t="s">
        <v>133</v>
      </c>
      <c r="H103" s="179">
        <v>1</v>
      </c>
      <c r="I103" s="180"/>
      <c r="J103" s="181">
        <f>ROUND(I103*H103,2)</f>
        <v>0</v>
      </c>
      <c r="K103" s="177" t="s">
        <v>174</v>
      </c>
      <c r="L103" s="41"/>
      <c r="M103" s="182" t="s">
        <v>19</v>
      </c>
      <c r="N103" s="183" t="s">
        <v>44</v>
      </c>
      <c r="O103" s="66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936</v>
      </c>
      <c r="AT103" s="186" t="s">
        <v>130</v>
      </c>
      <c r="AU103" s="186" t="s">
        <v>83</v>
      </c>
      <c r="AY103" s="19" t="s">
        <v>127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81</v>
      </c>
      <c r="BK103" s="187">
        <f>ROUND(I103*H103,2)</f>
        <v>0</v>
      </c>
      <c r="BL103" s="19" t="s">
        <v>936</v>
      </c>
      <c r="BM103" s="186" t="s">
        <v>1293</v>
      </c>
    </row>
    <row r="104" spans="1:65" s="2" customFormat="1" ht="14.45" customHeight="1">
      <c r="A104" s="36"/>
      <c r="B104" s="37"/>
      <c r="C104" s="175" t="s">
        <v>227</v>
      </c>
      <c r="D104" s="175" t="s">
        <v>130</v>
      </c>
      <c r="E104" s="176" t="s">
        <v>1294</v>
      </c>
      <c r="F104" s="177" t="s">
        <v>1295</v>
      </c>
      <c r="G104" s="178" t="s">
        <v>133</v>
      </c>
      <c r="H104" s="179">
        <v>1</v>
      </c>
      <c r="I104" s="180"/>
      <c r="J104" s="181">
        <f>ROUND(I104*H104,2)</f>
        <v>0</v>
      </c>
      <c r="K104" s="177" t="s">
        <v>174</v>
      </c>
      <c r="L104" s="41"/>
      <c r="M104" s="182" t="s">
        <v>19</v>
      </c>
      <c r="N104" s="183" t="s">
        <v>44</v>
      </c>
      <c r="O104" s="66"/>
      <c r="P104" s="184">
        <f>O104*H104</f>
        <v>0</v>
      </c>
      <c r="Q104" s="184">
        <v>0</v>
      </c>
      <c r="R104" s="184">
        <f>Q104*H104</f>
        <v>0</v>
      </c>
      <c r="S104" s="184">
        <v>0</v>
      </c>
      <c r="T104" s="185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936</v>
      </c>
      <c r="AT104" s="186" t="s">
        <v>130</v>
      </c>
      <c r="AU104" s="186" t="s">
        <v>83</v>
      </c>
      <c r="AY104" s="19" t="s">
        <v>127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9" t="s">
        <v>81</v>
      </c>
      <c r="BK104" s="187">
        <f>ROUND(I104*H104,2)</f>
        <v>0</v>
      </c>
      <c r="BL104" s="19" t="s">
        <v>936</v>
      </c>
      <c r="BM104" s="186" t="s">
        <v>1296</v>
      </c>
    </row>
    <row r="105" spans="1:65" s="12" customFormat="1" ht="22.9" customHeight="1">
      <c r="B105" s="159"/>
      <c r="C105" s="160"/>
      <c r="D105" s="161" t="s">
        <v>72</v>
      </c>
      <c r="E105" s="173" t="s">
        <v>1297</v>
      </c>
      <c r="F105" s="173" t="s">
        <v>1298</v>
      </c>
      <c r="G105" s="160"/>
      <c r="H105" s="160"/>
      <c r="I105" s="163"/>
      <c r="J105" s="174">
        <f>BK105</f>
        <v>0</v>
      </c>
      <c r="K105" s="160"/>
      <c r="L105" s="165"/>
      <c r="M105" s="166"/>
      <c r="N105" s="167"/>
      <c r="O105" s="167"/>
      <c r="P105" s="168">
        <f>SUM(P106:P109)</f>
        <v>0</v>
      </c>
      <c r="Q105" s="167"/>
      <c r="R105" s="168">
        <f>SUM(R106:R109)</f>
        <v>0</v>
      </c>
      <c r="S105" s="167"/>
      <c r="T105" s="169">
        <f>SUM(T106:T109)</f>
        <v>0</v>
      </c>
      <c r="AR105" s="170" t="s">
        <v>195</v>
      </c>
      <c r="AT105" s="171" t="s">
        <v>72</v>
      </c>
      <c r="AU105" s="171" t="s">
        <v>81</v>
      </c>
      <c r="AY105" s="170" t="s">
        <v>127</v>
      </c>
      <c r="BK105" s="172">
        <f>SUM(BK106:BK109)</f>
        <v>0</v>
      </c>
    </row>
    <row r="106" spans="1:65" s="2" customFormat="1" ht="14.45" customHeight="1">
      <c r="A106" s="36"/>
      <c r="B106" s="37"/>
      <c r="C106" s="175" t="s">
        <v>232</v>
      </c>
      <c r="D106" s="175" t="s">
        <v>130</v>
      </c>
      <c r="E106" s="176" t="s">
        <v>1299</v>
      </c>
      <c r="F106" s="177" t="s">
        <v>1300</v>
      </c>
      <c r="G106" s="178" t="s">
        <v>133</v>
      </c>
      <c r="H106" s="179">
        <v>1</v>
      </c>
      <c r="I106" s="180"/>
      <c r="J106" s="181">
        <f>ROUND(I106*H106,2)</f>
        <v>0</v>
      </c>
      <c r="K106" s="177" t="s">
        <v>174</v>
      </c>
      <c r="L106" s="41"/>
      <c r="M106" s="182" t="s">
        <v>19</v>
      </c>
      <c r="N106" s="183" t="s">
        <v>44</v>
      </c>
      <c r="O106" s="66"/>
      <c r="P106" s="184">
        <f>O106*H106</f>
        <v>0</v>
      </c>
      <c r="Q106" s="184">
        <v>0</v>
      </c>
      <c r="R106" s="184">
        <f>Q106*H106</f>
        <v>0</v>
      </c>
      <c r="S106" s="184">
        <v>0</v>
      </c>
      <c r="T106" s="185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936</v>
      </c>
      <c r="AT106" s="186" t="s">
        <v>130</v>
      </c>
      <c r="AU106" s="186" t="s">
        <v>83</v>
      </c>
      <c r="AY106" s="19" t="s">
        <v>127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9" t="s">
        <v>81</v>
      </c>
      <c r="BK106" s="187">
        <f>ROUND(I106*H106,2)</f>
        <v>0</v>
      </c>
      <c r="BL106" s="19" t="s">
        <v>936</v>
      </c>
      <c r="BM106" s="186" t="s">
        <v>1301</v>
      </c>
    </row>
    <row r="107" spans="1:65" s="2" customFormat="1" ht="14.45" customHeight="1">
      <c r="A107" s="36"/>
      <c r="B107" s="37"/>
      <c r="C107" s="175" t="s">
        <v>238</v>
      </c>
      <c r="D107" s="175" t="s">
        <v>130</v>
      </c>
      <c r="E107" s="176" t="s">
        <v>1302</v>
      </c>
      <c r="F107" s="177" t="s">
        <v>1303</v>
      </c>
      <c r="G107" s="178" t="s">
        <v>133</v>
      </c>
      <c r="H107" s="179">
        <v>1</v>
      </c>
      <c r="I107" s="180"/>
      <c r="J107" s="181">
        <f>ROUND(I107*H107,2)</f>
        <v>0</v>
      </c>
      <c r="K107" s="177" t="s">
        <v>19</v>
      </c>
      <c r="L107" s="41"/>
      <c r="M107" s="182" t="s">
        <v>19</v>
      </c>
      <c r="N107" s="183" t="s">
        <v>44</v>
      </c>
      <c r="O107" s="66"/>
      <c r="P107" s="184">
        <f>O107*H107</f>
        <v>0</v>
      </c>
      <c r="Q107" s="184">
        <v>0</v>
      </c>
      <c r="R107" s="184">
        <f>Q107*H107</f>
        <v>0</v>
      </c>
      <c r="S107" s="184">
        <v>0</v>
      </c>
      <c r="T107" s="185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6" t="s">
        <v>936</v>
      </c>
      <c r="AT107" s="186" t="s">
        <v>130</v>
      </c>
      <c r="AU107" s="186" t="s">
        <v>83</v>
      </c>
      <c r="AY107" s="19" t="s">
        <v>127</v>
      </c>
      <c r="BE107" s="187">
        <f>IF(N107="základní",J107,0)</f>
        <v>0</v>
      </c>
      <c r="BF107" s="187">
        <f>IF(N107="snížená",J107,0)</f>
        <v>0</v>
      </c>
      <c r="BG107" s="187">
        <f>IF(N107="zákl. přenesená",J107,0)</f>
        <v>0</v>
      </c>
      <c r="BH107" s="187">
        <f>IF(N107="sníž. přenesená",J107,0)</f>
        <v>0</v>
      </c>
      <c r="BI107" s="187">
        <f>IF(N107="nulová",J107,0)</f>
        <v>0</v>
      </c>
      <c r="BJ107" s="19" t="s">
        <v>81</v>
      </c>
      <c r="BK107" s="187">
        <f>ROUND(I107*H107,2)</f>
        <v>0</v>
      </c>
      <c r="BL107" s="19" t="s">
        <v>936</v>
      </c>
      <c r="BM107" s="186" t="s">
        <v>1304</v>
      </c>
    </row>
    <row r="108" spans="1:65" s="13" customFormat="1">
      <c r="B108" s="188"/>
      <c r="C108" s="189"/>
      <c r="D108" s="190" t="s">
        <v>136</v>
      </c>
      <c r="E108" s="191" t="s">
        <v>19</v>
      </c>
      <c r="F108" s="192" t="s">
        <v>1305</v>
      </c>
      <c r="G108" s="189"/>
      <c r="H108" s="193">
        <v>1</v>
      </c>
      <c r="I108" s="194"/>
      <c r="J108" s="189"/>
      <c r="K108" s="189"/>
      <c r="L108" s="195"/>
      <c r="M108" s="196"/>
      <c r="N108" s="197"/>
      <c r="O108" s="197"/>
      <c r="P108" s="197"/>
      <c r="Q108" s="197"/>
      <c r="R108" s="197"/>
      <c r="S108" s="197"/>
      <c r="T108" s="198"/>
      <c r="AT108" s="199" t="s">
        <v>136</v>
      </c>
      <c r="AU108" s="199" t="s">
        <v>83</v>
      </c>
      <c r="AV108" s="13" t="s">
        <v>83</v>
      </c>
      <c r="AW108" s="13" t="s">
        <v>35</v>
      </c>
      <c r="AX108" s="13" t="s">
        <v>73</v>
      </c>
      <c r="AY108" s="199" t="s">
        <v>127</v>
      </c>
    </row>
    <row r="109" spans="1:65" s="14" customFormat="1">
      <c r="B109" s="200"/>
      <c r="C109" s="201"/>
      <c r="D109" s="190" t="s">
        <v>136</v>
      </c>
      <c r="E109" s="202" t="s">
        <v>19</v>
      </c>
      <c r="F109" s="203" t="s">
        <v>138</v>
      </c>
      <c r="G109" s="201"/>
      <c r="H109" s="204">
        <v>1</v>
      </c>
      <c r="I109" s="205"/>
      <c r="J109" s="201"/>
      <c r="K109" s="201"/>
      <c r="L109" s="206"/>
      <c r="M109" s="207"/>
      <c r="N109" s="208"/>
      <c r="O109" s="208"/>
      <c r="P109" s="208"/>
      <c r="Q109" s="208"/>
      <c r="R109" s="208"/>
      <c r="S109" s="208"/>
      <c r="T109" s="209"/>
      <c r="AT109" s="210" t="s">
        <v>136</v>
      </c>
      <c r="AU109" s="210" t="s">
        <v>83</v>
      </c>
      <c r="AV109" s="14" t="s">
        <v>134</v>
      </c>
      <c r="AW109" s="14" t="s">
        <v>35</v>
      </c>
      <c r="AX109" s="14" t="s">
        <v>81</v>
      </c>
      <c r="AY109" s="210" t="s">
        <v>127</v>
      </c>
    </row>
    <row r="110" spans="1:65" s="12" customFormat="1" ht="22.9" customHeight="1">
      <c r="B110" s="159"/>
      <c r="C110" s="160"/>
      <c r="D110" s="161" t="s">
        <v>72</v>
      </c>
      <c r="E110" s="173" t="s">
        <v>1306</v>
      </c>
      <c r="F110" s="173" t="s">
        <v>1307</v>
      </c>
      <c r="G110" s="160"/>
      <c r="H110" s="160"/>
      <c r="I110" s="163"/>
      <c r="J110" s="174">
        <f>BK110</f>
        <v>0</v>
      </c>
      <c r="K110" s="160"/>
      <c r="L110" s="165"/>
      <c r="M110" s="166"/>
      <c r="N110" s="167"/>
      <c r="O110" s="167"/>
      <c r="P110" s="168">
        <f>SUM(P111:P113)</f>
        <v>0</v>
      </c>
      <c r="Q110" s="167"/>
      <c r="R110" s="168">
        <f>SUM(R111:R113)</f>
        <v>0</v>
      </c>
      <c r="S110" s="167"/>
      <c r="T110" s="169">
        <f>SUM(T111:T113)</f>
        <v>0</v>
      </c>
      <c r="AR110" s="170" t="s">
        <v>195</v>
      </c>
      <c r="AT110" s="171" t="s">
        <v>72</v>
      </c>
      <c r="AU110" s="171" t="s">
        <v>81</v>
      </c>
      <c r="AY110" s="170" t="s">
        <v>127</v>
      </c>
      <c r="BK110" s="172">
        <f>SUM(BK111:BK113)</f>
        <v>0</v>
      </c>
    </row>
    <row r="111" spans="1:65" s="2" customFormat="1" ht="14.45" customHeight="1">
      <c r="A111" s="36"/>
      <c r="B111" s="37"/>
      <c r="C111" s="175" t="s">
        <v>244</v>
      </c>
      <c r="D111" s="175" t="s">
        <v>130</v>
      </c>
      <c r="E111" s="176" t="s">
        <v>1308</v>
      </c>
      <c r="F111" s="177" t="s">
        <v>1309</v>
      </c>
      <c r="G111" s="178" t="s">
        <v>133</v>
      </c>
      <c r="H111" s="179">
        <v>1</v>
      </c>
      <c r="I111" s="180"/>
      <c r="J111" s="181">
        <f>ROUND(I111*H111,2)</f>
        <v>0</v>
      </c>
      <c r="K111" s="177" t="s">
        <v>174</v>
      </c>
      <c r="L111" s="41"/>
      <c r="M111" s="182" t="s">
        <v>19</v>
      </c>
      <c r="N111" s="183" t="s">
        <v>44</v>
      </c>
      <c r="O111" s="66"/>
      <c r="P111" s="184">
        <f>O111*H111</f>
        <v>0</v>
      </c>
      <c r="Q111" s="184">
        <v>0</v>
      </c>
      <c r="R111" s="184">
        <f>Q111*H111</f>
        <v>0</v>
      </c>
      <c r="S111" s="184">
        <v>0</v>
      </c>
      <c r="T111" s="185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86" t="s">
        <v>936</v>
      </c>
      <c r="AT111" s="186" t="s">
        <v>130</v>
      </c>
      <c r="AU111" s="186" t="s">
        <v>83</v>
      </c>
      <c r="AY111" s="19" t="s">
        <v>127</v>
      </c>
      <c r="BE111" s="187">
        <f>IF(N111="základní",J111,0)</f>
        <v>0</v>
      </c>
      <c r="BF111" s="187">
        <f>IF(N111="snížená",J111,0)</f>
        <v>0</v>
      </c>
      <c r="BG111" s="187">
        <f>IF(N111="zákl. přenesená",J111,0)</f>
        <v>0</v>
      </c>
      <c r="BH111" s="187">
        <f>IF(N111="sníž. přenesená",J111,0)</f>
        <v>0</v>
      </c>
      <c r="BI111" s="187">
        <f>IF(N111="nulová",J111,0)</f>
        <v>0</v>
      </c>
      <c r="BJ111" s="19" t="s">
        <v>81</v>
      </c>
      <c r="BK111" s="187">
        <f>ROUND(I111*H111,2)</f>
        <v>0</v>
      </c>
      <c r="BL111" s="19" t="s">
        <v>936</v>
      </c>
      <c r="BM111" s="186" t="s">
        <v>1310</v>
      </c>
    </row>
    <row r="112" spans="1:65" s="13" customFormat="1">
      <c r="B112" s="188"/>
      <c r="C112" s="189"/>
      <c r="D112" s="190" t="s">
        <v>136</v>
      </c>
      <c r="E112" s="191" t="s">
        <v>19</v>
      </c>
      <c r="F112" s="192" t="s">
        <v>1311</v>
      </c>
      <c r="G112" s="189"/>
      <c r="H112" s="193">
        <v>1</v>
      </c>
      <c r="I112" s="194"/>
      <c r="J112" s="189"/>
      <c r="K112" s="189"/>
      <c r="L112" s="195"/>
      <c r="M112" s="196"/>
      <c r="N112" s="197"/>
      <c r="O112" s="197"/>
      <c r="P112" s="197"/>
      <c r="Q112" s="197"/>
      <c r="R112" s="197"/>
      <c r="S112" s="197"/>
      <c r="T112" s="198"/>
      <c r="AT112" s="199" t="s">
        <v>136</v>
      </c>
      <c r="AU112" s="199" t="s">
        <v>83</v>
      </c>
      <c r="AV112" s="13" t="s">
        <v>83</v>
      </c>
      <c r="AW112" s="13" t="s">
        <v>35</v>
      </c>
      <c r="AX112" s="13" t="s">
        <v>73</v>
      </c>
      <c r="AY112" s="199" t="s">
        <v>127</v>
      </c>
    </row>
    <row r="113" spans="1:51" s="14" customFormat="1">
      <c r="B113" s="200"/>
      <c r="C113" s="201"/>
      <c r="D113" s="190" t="s">
        <v>136</v>
      </c>
      <c r="E113" s="202" t="s">
        <v>19</v>
      </c>
      <c r="F113" s="203" t="s">
        <v>138</v>
      </c>
      <c r="G113" s="201"/>
      <c r="H113" s="204">
        <v>1</v>
      </c>
      <c r="I113" s="205"/>
      <c r="J113" s="201"/>
      <c r="K113" s="201"/>
      <c r="L113" s="206"/>
      <c r="M113" s="221"/>
      <c r="N113" s="222"/>
      <c r="O113" s="222"/>
      <c r="P113" s="222"/>
      <c r="Q113" s="222"/>
      <c r="R113" s="222"/>
      <c r="S113" s="222"/>
      <c r="T113" s="223"/>
      <c r="AT113" s="210" t="s">
        <v>136</v>
      </c>
      <c r="AU113" s="210" t="s">
        <v>83</v>
      </c>
      <c r="AV113" s="14" t="s">
        <v>134</v>
      </c>
      <c r="AW113" s="14" t="s">
        <v>35</v>
      </c>
      <c r="AX113" s="14" t="s">
        <v>81</v>
      </c>
      <c r="AY113" s="210" t="s">
        <v>127</v>
      </c>
    </row>
    <row r="114" spans="1:51" s="2" customFormat="1" ht="6.95" customHeight="1">
      <c r="A114" s="36"/>
      <c r="B114" s="49"/>
      <c r="C114" s="50"/>
      <c r="D114" s="50"/>
      <c r="E114" s="50"/>
      <c r="F114" s="50"/>
      <c r="G114" s="50"/>
      <c r="H114" s="50"/>
      <c r="I114" s="50"/>
      <c r="J114" s="50"/>
      <c r="K114" s="50"/>
      <c r="L114" s="41"/>
      <c r="M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</sheetData>
  <sheetProtection algorithmName="SHA-512" hashValue="LAZzcUEgDb9hFZPT8gFrgr53XFo50D0B/vHzv3OfGGwDQ3xv/9k/9p3YTbMWZ6EWj151KO2CklGSmsGbKIFw9Q==" saltValue="1juxPSxuLyPBaQSLA+ITaein4HRGPJoqs//mm5Ddo/bphqga53jypLT7MezAT5UO5FDUK9P0QhKBcwSD6nTKnA==" spinCount="100000" sheet="1" objects="1" scenarios="1" formatColumns="0" formatRows="0" autoFilter="0"/>
  <autoFilter ref="C84:K113" xr:uid="{00000000-0009-0000-0000-000006000000}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91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AT2" s="19" t="s">
        <v>101</v>
      </c>
    </row>
    <row r="3" spans="1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1:46" s="1" customFormat="1" ht="24.95" customHeight="1">
      <c r="B4" s="22"/>
      <c r="D4" s="105" t="s">
        <v>102</v>
      </c>
      <c r="L4" s="22"/>
      <c r="M4" s="106" t="s">
        <v>10</v>
      </c>
      <c r="AT4" s="19" t="s">
        <v>4</v>
      </c>
    </row>
    <row r="5" spans="1:46" s="1" customFormat="1" ht="6.95" customHeight="1">
      <c r="B5" s="22"/>
      <c r="L5" s="22"/>
    </row>
    <row r="6" spans="1:46" s="1" customFormat="1" ht="12" customHeight="1">
      <c r="B6" s="22"/>
      <c r="D6" s="107" t="s">
        <v>16</v>
      </c>
      <c r="L6" s="22"/>
    </row>
    <row r="7" spans="1:46" s="1" customFormat="1" ht="16.5" customHeight="1">
      <c r="B7" s="22"/>
      <c r="E7" s="383" t="str">
        <f>'Rekapitulace stavby'!K6</f>
        <v>PID Na Hlavní, zast. Březiněves, Praha 8</v>
      </c>
      <c r="F7" s="384"/>
      <c r="G7" s="384"/>
      <c r="H7" s="384"/>
      <c r="L7" s="22"/>
    </row>
    <row r="8" spans="1:46" s="2" customFormat="1" ht="12" customHeight="1">
      <c r="A8" s="36"/>
      <c r="B8" s="41"/>
      <c r="C8" s="36"/>
      <c r="D8" s="107" t="s">
        <v>103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85" t="s">
        <v>1312</v>
      </c>
      <c r="F9" s="386"/>
      <c r="G9" s="386"/>
      <c r="H9" s="386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4. 12. 2020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7" t="str">
        <f>'Rekapitulace stavby'!E14</f>
        <v>Vyplň údaj</v>
      </c>
      <c r="F18" s="388"/>
      <c r="G18" s="388"/>
      <c r="H18" s="388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tr">
        <f>IF('Rekapitulace stavby'!AN16="","",'Rekapitulace stavby'!AN16)</f>
        <v/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tr">
        <f>IF('Rekapitulace stavby'!E17="","",'Rekapitulace stavby'!E17)</f>
        <v xml:space="preserve"> </v>
      </c>
      <c r="F21" s="36"/>
      <c r="G21" s="36"/>
      <c r="H21" s="36"/>
      <c r="I21" s="107" t="s">
        <v>29</v>
      </c>
      <c r="J21" s="109" t="str">
        <f>IF('Rekapitulace stavby'!AN17="","",'Rekapitulace stavby'!AN17)</f>
        <v/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36</v>
      </c>
      <c r="E23" s="36"/>
      <c r="F23" s="36"/>
      <c r="G23" s="36"/>
      <c r="H23" s="36"/>
      <c r="I23" s="107" t="s">
        <v>26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29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37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9" t="s">
        <v>19</v>
      </c>
      <c r="F27" s="389"/>
      <c r="G27" s="389"/>
      <c r="H27" s="389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39</v>
      </c>
      <c r="E30" s="36"/>
      <c r="F30" s="36"/>
      <c r="G30" s="36"/>
      <c r="H30" s="36"/>
      <c r="I30" s="36"/>
      <c r="J30" s="116">
        <f>ROUND(J83, 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41</v>
      </c>
      <c r="G32" s="36"/>
      <c r="H32" s="36"/>
      <c r="I32" s="117" t="s">
        <v>40</v>
      </c>
      <c r="J32" s="117" t="s">
        <v>42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43</v>
      </c>
      <c r="E33" s="107" t="s">
        <v>44</v>
      </c>
      <c r="F33" s="119">
        <f>ROUND((SUM(BE83:BE90)),  2)</f>
        <v>0</v>
      </c>
      <c r="G33" s="36"/>
      <c r="H33" s="36"/>
      <c r="I33" s="120">
        <v>0.21</v>
      </c>
      <c r="J33" s="119">
        <f>ROUND(((SUM(BE83:BE90))*I33),  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45</v>
      </c>
      <c r="F34" s="119">
        <f>ROUND((SUM(BF83:BF90)),  2)</f>
        <v>0</v>
      </c>
      <c r="G34" s="36"/>
      <c r="H34" s="36"/>
      <c r="I34" s="120">
        <v>0.15</v>
      </c>
      <c r="J34" s="119">
        <f>ROUND(((SUM(BF83:BF90))*I34),  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07" t="s">
        <v>46</v>
      </c>
      <c r="F35" s="119">
        <f>ROUND((SUM(BG83:BG90)),  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07" t="s">
        <v>47</v>
      </c>
      <c r="F36" s="119">
        <f>ROUND((SUM(BH83:BH90)),  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07" t="s">
        <v>48</v>
      </c>
      <c r="F37" s="119">
        <f>ROUND((SUM(BI83:BI90)),  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49</v>
      </c>
      <c r="E39" s="123"/>
      <c r="F39" s="123"/>
      <c r="G39" s="124" t="s">
        <v>50</v>
      </c>
      <c r="H39" s="125" t="s">
        <v>51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105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1" t="str">
        <f>E7</f>
        <v>PID Na Hlavní, zast. Březiněves, Praha 8</v>
      </c>
      <c r="F48" s="382"/>
      <c r="G48" s="382"/>
      <c r="H48" s="382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103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69" t="str">
        <f>E9</f>
        <v>SO 901 - Vedlejší rozpočtové náklady - VRN</v>
      </c>
      <c r="F50" s="380"/>
      <c r="G50" s="380"/>
      <c r="H50" s="380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1" t="s">
        <v>21</v>
      </c>
      <c r="D52" s="38"/>
      <c r="E52" s="38"/>
      <c r="F52" s="29" t="str">
        <f>F12</f>
        <v>Praha 8</v>
      </c>
      <c r="G52" s="38"/>
      <c r="H52" s="38"/>
      <c r="I52" s="31" t="s">
        <v>23</v>
      </c>
      <c r="J52" s="61" t="str">
        <f>IF(J12="","",J12)</f>
        <v>4. 12. 2020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5.2" customHeight="1">
      <c r="A54" s="36"/>
      <c r="B54" s="37"/>
      <c r="C54" s="31" t="s">
        <v>25</v>
      </c>
      <c r="D54" s="38"/>
      <c r="E54" s="38"/>
      <c r="F54" s="29" t="str">
        <f>E15</f>
        <v>TSK a.s.</v>
      </c>
      <c r="G54" s="38"/>
      <c r="H54" s="38"/>
      <c r="I54" s="31" t="s">
        <v>33</v>
      </c>
      <c r="J54" s="34" t="str">
        <f>E21</f>
        <v xml:space="preserve"> 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32" t="s">
        <v>106</v>
      </c>
      <c r="D57" s="133"/>
      <c r="E57" s="133"/>
      <c r="F57" s="133"/>
      <c r="G57" s="133"/>
      <c r="H57" s="133"/>
      <c r="I57" s="133"/>
      <c r="J57" s="134" t="s">
        <v>107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71</v>
      </c>
      <c r="D59" s="38"/>
      <c r="E59" s="38"/>
      <c r="F59" s="38"/>
      <c r="G59" s="38"/>
      <c r="H59" s="38"/>
      <c r="I59" s="38"/>
      <c r="J59" s="79">
        <f>J83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108</v>
      </c>
    </row>
    <row r="60" spans="1:47" s="9" customFormat="1" ht="24.95" customHeight="1">
      <c r="B60" s="136"/>
      <c r="C60" s="137"/>
      <c r="D60" s="138" t="s">
        <v>806</v>
      </c>
      <c r="E60" s="139"/>
      <c r="F60" s="139"/>
      <c r="G60" s="139"/>
      <c r="H60" s="139"/>
      <c r="I60" s="139"/>
      <c r="J60" s="140">
        <f>J84</f>
        <v>0</v>
      </c>
      <c r="K60" s="137"/>
      <c r="L60" s="141"/>
    </row>
    <row r="61" spans="1:47" s="10" customFormat="1" ht="19.899999999999999" customHeight="1">
      <c r="B61" s="142"/>
      <c r="C61" s="143"/>
      <c r="D61" s="144" t="s">
        <v>808</v>
      </c>
      <c r="E61" s="145"/>
      <c r="F61" s="145"/>
      <c r="G61" s="145"/>
      <c r="H61" s="145"/>
      <c r="I61" s="145"/>
      <c r="J61" s="146">
        <f>J85</f>
        <v>0</v>
      </c>
      <c r="K61" s="143"/>
      <c r="L61" s="147"/>
    </row>
    <row r="62" spans="1:47" s="10" customFormat="1" ht="19.899999999999999" customHeight="1">
      <c r="B62" s="142"/>
      <c r="C62" s="143"/>
      <c r="D62" s="144" t="s">
        <v>1313</v>
      </c>
      <c r="E62" s="145"/>
      <c r="F62" s="145"/>
      <c r="G62" s="145"/>
      <c r="H62" s="145"/>
      <c r="I62" s="145"/>
      <c r="J62" s="146">
        <f>J87</f>
        <v>0</v>
      </c>
      <c r="K62" s="143"/>
      <c r="L62" s="147"/>
    </row>
    <row r="63" spans="1:47" s="10" customFormat="1" ht="19.899999999999999" customHeight="1">
      <c r="B63" s="142"/>
      <c r="C63" s="143"/>
      <c r="D63" s="144" t="s">
        <v>1266</v>
      </c>
      <c r="E63" s="145"/>
      <c r="F63" s="145"/>
      <c r="G63" s="145"/>
      <c r="H63" s="145"/>
      <c r="I63" s="145"/>
      <c r="J63" s="146">
        <f>J89</f>
        <v>0</v>
      </c>
      <c r="K63" s="143"/>
      <c r="L63" s="147"/>
    </row>
    <row r="64" spans="1:47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5" customHeight="1">
      <c r="A65" s="3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5" customHeight="1">
      <c r="A69" s="36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5" customHeight="1">
      <c r="A70" s="36"/>
      <c r="B70" s="37"/>
      <c r="C70" s="25" t="s">
        <v>112</v>
      </c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16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81" t="str">
        <f>E7</f>
        <v>PID Na Hlavní, zast. Březiněves, Praha 8</v>
      </c>
      <c r="F73" s="382"/>
      <c r="G73" s="382"/>
      <c r="H73" s="382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103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69" t="str">
        <f>E9</f>
        <v>SO 901 - Vedlejší rozpočtové náklady - VRN</v>
      </c>
      <c r="F75" s="380"/>
      <c r="G75" s="380"/>
      <c r="H75" s="380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21</v>
      </c>
      <c r="D77" s="38"/>
      <c r="E77" s="38"/>
      <c r="F77" s="29" t="str">
        <f>F12</f>
        <v>Praha 8</v>
      </c>
      <c r="G77" s="38"/>
      <c r="H77" s="38"/>
      <c r="I77" s="31" t="s">
        <v>23</v>
      </c>
      <c r="J77" s="61" t="str">
        <f>IF(J12="","",J12)</f>
        <v>4. 12. 2020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5.2" customHeight="1">
      <c r="A79" s="36"/>
      <c r="B79" s="37"/>
      <c r="C79" s="31" t="s">
        <v>25</v>
      </c>
      <c r="D79" s="38"/>
      <c r="E79" s="38"/>
      <c r="F79" s="29" t="str">
        <f>E15</f>
        <v>TSK a.s.</v>
      </c>
      <c r="G79" s="38"/>
      <c r="H79" s="38"/>
      <c r="I79" s="31" t="s">
        <v>33</v>
      </c>
      <c r="J79" s="34" t="str">
        <f>E21</f>
        <v xml:space="preserve"> 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1" t="s">
        <v>31</v>
      </c>
      <c r="D80" s="38"/>
      <c r="E80" s="38"/>
      <c r="F80" s="29" t="str">
        <f>IF(E18="","",E18)</f>
        <v>Vyplň údaj</v>
      </c>
      <c r="G80" s="38"/>
      <c r="H80" s="38"/>
      <c r="I80" s="31" t="s">
        <v>36</v>
      </c>
      <c r="J80" s="34" t="str">
        <f>E24</f>
        <v xml:space="preserve"> 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5" s="11" customFormat="1" ht="29.25" customHeight="1">
      <c r="A82" s="148"/>
      <c r="B82" s="149"/>
      <c r="C82" s="150" t="s">
        <v>113</v>
      </c>
      <c r="D82" s="151" t="s">
        <v>58</v>
      </c>
      <c r="E82" s="151" t="s">
        <v>54</v>
      </c>
      <c r="F82" s="151" t="s">
        <v>55</v>
      </c>
      <c r="G82" s="151" t="s">
        <v>114</v>
      </c>
      <c r="H82" s="151" t="s">
        <v>115</v>
      </c>
      <c r="I82" s="151" t="s">
        <v>116</v>
      </c>
      <c r="J82" s="151" t="s">
        <v>107</v>
      </c>
      <c r="K82" s="152" t="s">
        <v>117</v>
      </c>
      <c r="L82" s="153"/>
      <c r="M82" s="70" t="s">
        <v>19</v>
      </c>
      <c r="N82" s="71" t="s">
        <v>43</v>
      </c>
      <c r="O82" s="71" t="s">
        <v>118</v>
      </c>
      <c r="P82" s="71" t="s">
        <v>119</v>
      </c>
      <c r="Q82" s="71" t="s">
        <v>120</v>
      </c>
      <c r="R82" s="71" t="s">
        <v>121</v>
      </c>
      <c r="S82" s="71" t="s">
        <v>122</v>
      </c>
      <c r="T82" s="72" t="s">
        <v>123</v>
      </c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</row>
    <row r="83" spans="1:65" s="2" customFormat="1" ht="22.9" customHeight="1">
      <c r="A83" s="36"/>
      <c r="B83" s="37"/>
      <c r="C83" s="77" t="s">
        <v>124</v>
      </c>
      <c r="D83" s="38"/>
      <c r="E83" s="38"/>
      <c r="F83" s="38"/>
      <c r="G83" s="38"/>
      <c r="H83" s="38"/>
      <c r="I83" s="38"/>
      <c r="J83" s="154">
        <f>BK83</f>
        <v>0</v>
      </c>
      <c r="K83" s="38"/>
      <c r="L83" s="41"/>
      <c r="M83" s="73"/>
      <c r="N83" s="155"/>
      <c r="O83" s="74"/>
      <c r="P83" s="156">
        <f>P84</f>
        <v>0</v>
      </c>
      <c r="Q83" s="74"/>
      <c r="R83" s="156">
        <f>R84</f>
        <v>0</v>
      </c>
      <c r="S83" s="74"/>
      <c r="T83" s="157">
        <f>T84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9" t="s">
        <v>72</v>
      </c>
      <c r="AU83" s="19" t="s">
        <v>108</v>
      </c>
      <c r="BK83" s="158">
        <f>BK84</f>
        <v>0</v>
      </c>
    </row>
    <row r="84" spans="1:65" s="12" customFormat="1" ht="25.9" customHeight="1">
      <c r="B84" s="159"/>
      <c r="C84" s="160"/>
      <c r="D84" s="161" t="s">
        <v>72</v>
      </c>
      <c r="E84" s="162" t="s">
        <v>930</v>
      </c>
      <c r="F84" s="162" t="s">
        <v>931</v>
      </c>
      <c r="G84" s="160"/>
      <c r="H84" s="160"/>
      <c r="I84" s="163"/>
      <c r="J84" s="164">
        <f>BK84</f>
        <v>0</v>
      </c>
      <c r="K84" s="160"/>
      <c r="L84" s="165"/>
      <c r="M84" s="166"/>
      <c r="N84" s="167"/>
      <c r="O84" s="167"/>
      <c r="P84" s="168">
        <f>P85+P87+P89</f>
        <v>0</v>
      </c>
      <c r="Q84" s="167"/>
      <c r="R84" s="168">
        <f>R85+R87+R89</f>
        <v>0</v>
      </c>
      <c r="S84" s="167"/>
      <c r="T84" s="169">
        <f>T85+T87+T89</f>
        <v>0</v>
      </c>
      <c r="AR84" s="170" t="s">
        <v>195</v>
      </c>
      <c r="AT84" s="171" t="s">
        <v>72</v>
      </c>
      <c r="AU84" s="171" t="s">
        <v>73</v>
      </c>
      <c r="AY84" s="170" t="s">
        <v>127</v>
      </c>
      <c r="BK84" s="172">
        <f>BK85+BK87+BK89</f>
        <v>0</v>
      </c>
    </row>
    <row r="85" spans="1:65" s="12" customFormat="1" ht="22.9" customHeight="1">
      <c r="B85" s="159"/>
      <c r="C85" s="160"/>
      <c r="D85" s="161" t="s">
        <v>72</v>
      </c>
      <c r="E85" s="173" t="s">
        <v>944</v>
      </c>
      <c r="F85" s="173" t="s">
        <v>945</v>
      </c>
      <c r="G85" s="160"/>
      <c r="H85" s="160"/>
      <c r="I85" s="163"/>
      <c r="J85" s="174">
        <f>BK85</f>
        <v>0</v>
      </c>
      <c r="K85" s="160"/>
      <c r="L85" s="165"/>
      <c r="M85" s="166"/>
      <c r="N85" s="167"/>
      <c r="O85" s="167"/>
      <c r="P85" s="168">
        <f>P86</f>
        <v>0</v>
      </c>
      <c r="Q85" s="167"/>
      <c r="R85" s="168">
        <f>R86</f>
        <v>0</v>
      </c>
      <c r="S85" s="167"/>
      <c r="T85" s="169">
        <f>T86</f>
        <v>0</v>
      </c>
      <c r="AR85" s="170" t="s">
        <v>195</v>
      </c>
      <c r="AT85" s="171" t="s">
        <v>72</v>
      </c>
      <c r="AU85" s="171" t="s">
        <v>81</v>
      </c>
      <c r="AY85" s="170" t="s">
        <v>127</v>
      </c>
      <c r="BK85" s="172">
        <f>BK86</f>
        <v>0</v>
      </c>
    </row>
    <row r="86" spans="1:65" s="2" customFormat="1" ht="14.45" customHeight="1">
      <c r="A86" s="36"/>
      <c r="B86" s="37"/>
      <c r="C86" s="175" t="s">
        <v>81</v>
      </c>
      <c r="D86" s="175" t="s">
        <v>130</v>
      </c>
      <c r="E86" s="176" t="s">
        <v>1314</v>
      </c>
      <c r="F86" s="177" t="s">
        <v>945</v>
      </c>
      <c r="G86" s="178" t="s">
        <v>133</v>
      </c>
      <c r="H86" s="179">
        <v>1</v>
      </c>
      <c r="I86" s="180"/>
      <c r="J86" s="181">
        <f>ROUND(I86*H86,2)</f>
        <v>0</v>
      </c>
      <c r="K86" s="177" t="s">
        <v>174</v>
      </c>
      <c r="L86" s="41"/>
      <c r="M86" s="182" t="s">
        <v>19</v>
      </c>
      <c r="N86" s="183" t="s">
        <v>44</v>
      </c>
      <c r="O86" s="66"/>
      <c r="P86" s="184">
        <f>O86*H86</f>
        <v>0</v>
      </c>
      <c r="Q86" s="184">
        <v>0</v>
      </c>
      <c r="R86" s="184">
        <f>Q86*H86</f>
        <v>0</v>
      </c>
      <c r="S86" s="184">
        <v>0</v>
      </c>
      <c r="T86" s="185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936</v>
      </c>
      <c r="AT86" s="186" t="s">
        <v>130</v>
      </c>
      <c r="AU86" s="186" t="s">
        <v>83</v>
      </c>
      <c r="AY86" s="19" t="s">
        <v>127</v>
      </c>
      <c r="BE86" s="187">
        <f>IF(N86="základní",J86,0)</f>
        <v>0</v>
      </c>
      <c r="BF86" s="187">
        <f>IF(N86="snížená",J86,0)</f>
        <v>0</v>
      </c>
      <c r="BG86" s="187">
        <f>IF(N86="zákl. přenesená",J86,0)</f>
        <v>0</v>
      </c>
      <c r="BH86" s="187">
        <f>IF(N86="sníž. přenesená",J86,0)</f>
        <v>0</v>
      </c>
      <c r="BI86" s="187">
        <f>IF(N86="nulová",J86,0)</f>
        <v>0</v>
      </c>
      <c r="BJ86" s="19" t="s">
        <v>81</v>
      </c>
      <c r="BK86" s="187">
        <f>ROUND(I86*H86,2)</f>
        <v>0</v>
      </c>
      <c r="BL86" s="19" t="s">
        <v>936</v>
      </c>
      <c r="BM86" s="186" t="s">
        <v>1315</v>
      </c>
    </row>
    <row r="87" spans="1:65" s="12" customFormat="1" ht="22.9" customHeight="1">
      <c r="B87" s="159"/>
      <c r="C87" s="160"/>
      <c r="D87" s="161" t="s">
        <v>72</v>
      </c>
      <c r="E87" s="173" t="s">
        <v>1316</v>
      </c>
      <c r="F87" s="173" t="s">
        <v>1317</v>
      </c>
      <c r="G87" s="160"/>
      <c r="H87" s="160"/>
      <c r="I87" s="163"/>
      <c r="J87" s="174">
        <f>BK87</f>
        <v>0</v>
      </c>
      <c r="K87" s="160"/>
      <c r="L87" s="165"/>
      <c r="M87" s="166"/>
      <c r="N87" s="167"/>
      <c r="O87" s="167"/>
      <c r="P87" s="168">
        <f>P88</f>
        <v>0</v>
      </c>
      <c r="Q87" s="167"/>
      <c r="R87" s="168">
        <f>R88</f>
        <v>0</v>
      </c>
      <c r="S87" s="167"/>
      <c r="T87" s="169">
        <f>T88</f>
        <v>0</v>
      </c>
      <c r="AR87" s="170" t="s">
        <v>195</v>
      </c>
      <c r="AT87" s="171" t="s">
        <v>72</v>
      </c>
      <c r="AU87" s="171" t="s">
        <v>81</v>
      </c>
      <c r="AY87" s="170" t="s">
        <v>127</v>
      </c>
      <c r="BK87" s="172">
        <f>BK88</f>
        <v>0</v>
      </c>
    </row>
    <row r="88" spans="1:65" s="2" customFormat="1" ht="14.45" customHeight="1">
      <c r="A88" s="36"/>
      <c r="B88" s="37"/>
      <c r="C88" s="175" t="s">
        <v>83</v>
      </c>
      <c r="D88" s="175" t="s">
        <v>130</v>
      </c>
      <c r="E88" s="176" t="s">
        <v>1318</v>
      </c>
      <c r="F88" s="177" t="s">
        <v>1317</v>
      </c>
      <c r="G88" s="178" t="s">
        <v>133</v>
      </c>
      <c r="H88" s="179">
        <v>1</v>
      </c>
      <c r="I88" s="180"/>
      <c r="J88" s="181">
        <f>ROUND(I88*H88,2)</f>
        <v>0</v>
      </c>
      <c r="K88" s="177" t="s">
        <v>174</v>
      </c>
      <c r="L88" s="41"/>
      <c r="M88" s="182" t="s">
        <v>19</v>
      </c>
      <c r="N88" s="183" t="s">
        <v>44</v>
      </c>
      <c r="O88" s="66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936</v>
      </c>
      <c r="AT88" s="186" t="s">
        <v>130</v>
      </c>
      <c r="AU88" s="186" t="s">
        <v>83</v>
      </c>
      <c r="AY88" s="19" t="s">
        <v>127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9" t="s">
        <v>81</v>
      </c>
      <c r="BK88" s="187">
        <f>ROUND(I88*H88,2)</f>
        <v>0</v>
      </c>
      <c r="BL88" s="19" t="s">
        <v>936</v>
      </c>
      <c r="BM88" s="186" t="s">
        <v>1319</v>
      </c>
    </row>
    <row r="89" spans="1:65" s="12" customFormat="1" ht="22.9" customHeight="1">
      <c r="B89" s="159"/>
      <c r="C89" s="160"/>
      <c r="D89" s="161" t="s">
        <v>72</v>
      </c>
      <c r="E89" s="173" t="s">
        <v>1297</v>
      </c>
      <c r="F89" s="173" t="s">
        <v>1298</v>
      </c>
      <c r="G89" s="160"/>
      <c r="H89" s="160"/>
      <c r="I89" s="163"/>
      <c r="J89" s="174">
        <f>BK89</f>
        <v>0</v>
      </c>
      <c r="K89" s="160"/>
      <c r="L89" s="165"/>
      <c r="M89" s="166"/>
      <c r="N89" s="167"/>
      <c r="O89" s="167"/>
      <c r="P89" s="168">
        <f>P90</f>
        <v>0</v>
      </c>
      <c r="Q89" s="167"/>
      <c r="R89" s="168">
        <f>R90</f>
        <v>0</v>
      </c>
      <c r="S89" s="167"/>
      <c r="T89" s="169">
        <f>T90</f>
        <v>0</v>
      </c>
      <c r="AR89" s="170" t="s">
        <v>195</v>
      </c>
      <c r="AT89" s="171" t="s">
        <v>72</v>
      </c>
      <c r="AU89" s="171" t="s">
        <v>81</v>
      </c>
      <c r="AY89" s="170" t="s">
        <v>127</v>
      </c>
      <c r="BK89" s="172">
        <f>BK90</f>
        <v>0</v>
      </c>
    </row>
    <row r="90" spans="1:65" s="2" customFormat="1" ht="14.45" customHeight="1">
      <c r="A90" s="36"/>
      <c r="B90" s="37"/>
      <c r="C90" s="175" t="s">
        <v>144</v>
      </c>
      <c r="D90" s="175" t="s">
        <v>130</v>
      </c>
      <c r="E90" s="176" t="s">
        <v>1320</v>
      </c>
      <c r="F90" s="177" t="s">
        <v>1298</v>
      </c>
      <c r="G90" s="178" t="s">
        <v>133</v>
      </c>
      <c r="H90" s="179">
        <v>1</v>
      </c>
      <c r="I90" s="180"/>
      <c r="J90" s="181">
        <f>ROUND(I90*H90,2)</f>
        <v>0</v>
      </c>
      <c r="K90" s="177" t="s">
        <v>174</v>
      </c>
      <c r="L90" s="41"/>
      <c r="M90" s="234" t="s">
        <v>19</v>
      </c>
      <c r="N90" s="235" t="s">
        <v>44</v>
      </c>
      <c r="O90" s="236"/>
      <c r="P90" s="237">
        <f>O90*H90</f>
        <v>0</v>
      </c>
      <c r="Q90" s="237">
        <v>0</v>
      </c>
      <c r="R90" s="237">
        <f>Q90*H90</f>
        <v>0</v>
      </c>
      <c r="S90" s="237">
        <v>0</v>
      </c>
      <c r="T90" s="238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936</v>
      </c>
      <c r="AT90" s="186" t="s">
        <v>130</v>
      </c>
      <c r="AU90" s="186" t="s">
        <v>83</v>
      </c>
      <c r="AY90" s="19" t="s">
        <v>127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81</v>
      </c>
      <c r="BK90" s="187">
        <f>ROUND(I90*H90,2)</f>
        <v>0</v>
      </c>
      <c r="BL90" s="19" t="s">
        <v>936</v>
      </c>
      <c r="BM90" s="186" t="s">
        <v>1321</v>
      </c>
    </row>
    <row r="91" spans="1:65" s="2" customFormat="1" ht="6.95" customHeight="1">
      <c r="A91" s="36"/>
      <c r="B91" s="49"/>
      <c r="C91" s="50"/>
      <c r="D91" s="50"/>
      <c r="E91" s="50"/>
      <c r="F91" s="50"/>
      <c r="G91" s="50"/>
      <c r="H91" s="50"/>
      <c r="I91" s="50"/>
      <c r="J91" s="50"/>
      <c r="K91" s="50"/>
      <c r="L91" s="41"/>
      <c r="M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</sheetData>
  <sheetProtection algorithmName="SHA-512" hashValue="UxKx9xGlkRXFiYUSIaznAe6PcvWOB6NammWd2ahSG60ZcxMGXRTPXRtYacnaLGs78Ev/IAlFuHDkJq2vSGA7nQ==" saltValue="jv8iETpH914PV246i42/93MzS6nZIu2XEPGXfCZkhm1G1UoUY4WMX4KOHX7GfTgWcIVwRwvBMYRN7tVASqG8Aw==" spinCount="100000" sheet="1" objects="1" scenarios="1" formatColumns="0" formatRows="0" autoFilter="0"/>
  <autoFilter ref="C82:K90" xr:uid="{00000000-0009-0000-0000-000007000000}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218"/>
  <sheetViews>
    <sheetView showGridLines="0" zoomScale="110" zoomScaleNormal="110" workbookViewId="0"/>
  </sheetViews>
  <sheetFormatPr defaultRowHeight="11.25"/>
  <cols>
    <col min="1" max="1" width="8.33203125" style="259" customWidth="1"/>
    <col min="2" max="2" width="1.6640625" style="259" customWidth="1"/>
    <col min="3" max="4" width="5" style="259" customWidth="1"/>
    <col min="5" max="5" width="11.6640625" style="259" customWidth="1"/>
    <col min="6" max="6" width="9.1640625" style="259" customWidth="1"/>
    <col min="7" max="7" width="5" style="259" customWidth="1"/>
    <col min="8" max="8" width="77.83203125" style="259" customWidth="1"/>
    <col min="9" max="10" width="20" style="259" customWidth="1"/>
    <col min="11" max="11" width="1.6640625" style="259" customWidth="1"/>
  </cols>
  <sheetData>
    <row r="1" spans="2:11" s="1" customFormat="1" ht="37.5" customHeight="1"/>
    <row r="2" spans="2:11" s="1" customFormat="1" ht="7.5" customHeight="1">
      <c r="B2" s="260"/>
      <c r="C2" s="261"/>
      <c r="D2" s="261"/>
      <c r="E2" s="261"/>
      <c r="F2" s="261"/>
      <c r="G2" s="261"/>
      <c r="H2" s="261"/>
      <c r="I2" s="261"/>
      <c r="J2" s="261"/>
      <c r="K2" s="262"/>
    </row>
    <row r="3" spans="2:11" s="17" customFormat="1" ht="45" customHeight="1">
      <c r="B3" s="263"/>
      <c r="C3" s="391" t="s">
        <v>1322</v>
      </c>
      <c r="D3" s="391"/>
      <c r="E3" s="391"/>
      <c r="F3" s="391"/>
      <c r="G3" s="391"/>
      <c r="H3" s="391"/>
      <c r="I3" s="391"/>
      <c r="J3" s="391"/>
      <c r="K3" s="264"/>
    </row>
    <row r="4" spans="2:11" s="1" customFormat="1" ht="25.5" customHeight="1">
      <c r="B4" s="265"/>
      <c r="C4" s="392" t="s">
        <v>1323</v>
      </c>
      <c r="D4" s="392"/>
      <c r="E4" s="392"/>
      <c r="F4" s="392"/>
      <c r="G4" s="392"/>
      <c r="H4" s="392"/>
      <c r="I4" s="392"/>
      <c r="J4" s="392"/>
      <c r="K4" s="266"/>
    </row>
    <row r="5" spans="2:11" s="1" customFormat="1" ht="5.25" customHeight="1">
      <c r="B5" s="265"/>
      <c r="C5" s="267"/>
      <c r="D5" s="267"/>
      <c r="E5" s="267"/>
      <c r="F5" s="267"/>
      <c r="G5" s="267"/>
      <c r="H5" s="267"/>
      <c r="I5" s="267"/>
      <c r="J5" s="267"/>
      <c r="K5" s="266"/>
    </row>
    <row r="6" spans="2:11" s="1" customFormat="1" ht="15" customHeight="1">
      <c r="B6" s="265"/>
      <c r="C6" s="390" t="s">
        <v>1324</v>
      </c>
      <c r="D6" s="390"/>
      <c r="E6" s="390"/>
      <c r="F6" s="390"/>
      <c r="G6" s="390"/>
      <c r="H6" s="390"/>
      <c r="I6" s="390"/>
      <c r="J6" s="390"/>
      <c r="K6" s="266"/>
    </row>
    <row r="7" spans="2:11" s="1" customFormat="1" ht="15" customHeight="1">
      <c r="B7" s="269"/>
      <c r="C7" s="390" t="s">
        <v>1325</v>
      </c>
      <c r="D7" s="390"/>
      <c r="E7" s="390"/>
      <c r="F7" s="390"/>
      <c r="G7" s="390"/>
      <c r="H7" s="390"/>
      <c r="I7" s="390"/>
      <c r="J7" s="390"/>
      <c r="K7" s="266"/>
    </row>
    <row r="8" spans="2:11" s="1" customFormat="1" ht="12.75" customHeight="1">
      <c r="B8" s="269"/>
      <c r="C8" s="268"/>
      <c r="D8" s="268"/>
      <c r="E8" s="268"/>
      <c r="F8" s="268"/>
      <c r="G8" s="268"/>
      <c r="H8" s="268"/>
      <c r="I8" s="268"/>
      <c r="J8" s="268"/>
      <c r="K8" s="266"/>
    </row>
    <row r="9" spans="2:11" s="1" customFormat="1" ht="15" customHeight="1">
      <c r="B9" s="269"/>
      <c r="C9" s="390" t="s">
        <v>1326</v>
      </c>
      <c r="D9" s="390"/>
      <c r="E9" s="390"/>
      <c r="F9" s="390"/>
      <c r="G9" s="390"/>
      <c r="H9" s="390"/>
      <c r="I9" s="390"/>
      <c r="J9" s="390"/>
      <c r="K9" s="266"/>
    </row>
    <row r="10" spans="2:11" s="1" customFormat="1" ht="15" customHeight="1">
      <c r="B10" s="269"/>
      <c r="C10" s="268"/>
      <c r="D10" s="390" t="s">
        <v>1327</v>
      </c>
      <c r="E10" s="390"/>
      <c r="F10" s="390"/>
      <c r="G10" s="390"/>
      <c r="H10" s="390"/>
      <c r="I10" s="390"/>
      <c r="J10" s="390"/>
      <c r="K10" s="266"/>
    </row>
    <row r="11" spans="2:11" s="1" customFormat="1" ht="15" customHeight="1">
      <c r="B11" s="269"/>
      <c r="C11" s="270"/>
      <c r="D11" s="390" t="s">
        <v>1328</v>
      </c>
      <c r="E11" s="390"/>
      <c r="F11" s="390"/>
      <c r="G11" s="390"/>
      <c r="H11" s="390"/>
      <c r="I11" s="390"/>
      <c r="J11" s="390"/>
      <c r="K11" s="266"/>
    </row>
    <row r="12" spans="2:11" s="1" customFormat="1" ht="15" customHeight="1">
      <c r="B12" s="269"/>
      <c r="C12" s="270"/>
      <c r="D12" s="268"/>
      <c r="E12" s="268"/>
      <c r="F12" s="268"/>
      <c r="G12" s="268"/>
      <c r="H12" s="268"/>
      <c r="I12" s="268"/>
      <c r="J12" s="268"/>
      <c r="K12" s="266"/>
    </row>
    <row r="13" spans="2:11" s="1" customFormat="1" ht="15" customHeight="1">
      <c r="B13" s="269"/>
      <c r="C13" s="270"/>
      <c r="D13" s="271" t="s">
        <v>1329</v>
      </c>
      <c r="E13" s="268"/>
      <c r="F13" s="268"/>
      <c r="G13" s="268"/>
      <c r="H13" s="268"/>
      <c r="I13" s="268"/>
      <c r="J13" s="268"/>
      <c r="K13" s="266"/>
    </row>
    <row r="14" spans="2:11" s="1" customFormat="1" ht="12.75" customHeight="1">
      <c r="B14" s="269"/>
      <c r="C14" s="270"/>
      <c r="D14" s="270"/>
      <c r="E14" s="270"/>
      <c r="F14" s="270"/>
      <c r="G14" s="270"/>
      <c r="H14" s="270"/>
      <c r="I14" s="270"/>
      <c r="J14" s="270"/>
      <c r="K14" s="266"/>
    </row>
    <row r="15" spans="2:11" s="1" customFormat="1" ht="15" customHeight="1">
      <c r="B15" s="269"/>
      <c r="C15" s="270"/>
      <c r="D15" s="390" t="s">
        <v>1330</v>
      </c>
      <c r="E15" s="390"/>
      <c r="F15" s="390"/>
      <c r="G15" s="390"/>
      <c r="H15" s="390"/>
      <c r="I15" s="390"/>
      <c r="J15" s="390"/>
      <c r="K15" s="266"/>
    </row>
    <row r="16" spans="2:11" s="1" customFormat="1" ht="15" customHeight="1">
      <c r="B16" s="269"/>
      <c r="C16" s="270"/>
      <c r="D16" s="390" t="s">
        <v>1331</v>
      </c>
      <c r="E16" s="390"/>
      <c r="F16" s="390"/>
      <c r="G16" s="390"/>
      <c r="H16" s="390"/>
      <c r="I16" s="390"/>
      <c r="J16" s="390"/>
      <c r="K16" s="266"/>
    </row>
    <row r="17" spans="2:11" s="1" customFormat="1" ht="15" customHeight="1">
      <c r="B17" s="269"/>
      <c r="C17" s="270"/>
      <c r="D17" s="390" t="s">
        <v>1332</v>
      </c>
      <c r="E17" s="390"/>
      <c r="F17" s="390"/>
      <c r="G17" s="390"/>
      <c r="H17" s="390"/>
      <c r="I17" s="390"/>
      <c r="J17" s="390"/>
      <c r="K17" s="266"/>
    </row>
    <row r="18" spans="2:11" s="1" customFormat="1" ht="15" customHeight="1">
      <c r="B18" s="269"/>
      <c r="C18" s="270"/>
      <c r="D18" s="270"/>
      <c r="E18" s="272" t="s">
        <v>80</v>
      </c>
      <c r="F18" s="390" t="s">
        <v>1333</v>
      </c>
      <c r="G18" s="390"/>
      <c r="H18" s="390"/>
      <c r="I18" s="390"/>
      <c r="J18" s="390"/>
      <c r="K18" s="266"/>
    </row>
    <row r="19" spans="2:11" s="1" customFormat="1" ht="15" customHeight="1">
      <c r="B19" s="269"/>
      <c r="C19" s="270"/>
      <c r="D19" s="270"/>
      <c r="E19" s="272" t="s">
        <v>1334</v>
      </c>
      <c r="F19" s="390" t="s">
        <v>1335</v>
      </c>
      <c r="G19" s="390"/>
      <c r="H19" s="390"/>
      <c r="I19" s="390"/>
      <c r="J19" s="390"/>
      <c r="K19" s="266"/>
    </row>
    <row r="20" spans="2:11" s="1" customFormat="1" ht="15" customHeight="1">
      <c r="B20" s="269"/>
      <c r="C20" s="270"/>
      <c r="D20" s="270"/>
      <c r="E20" s="272" t="s">
        <v>1336</v>
      </c>
      <c r="F20" s="390" t="s">
        <v>1337</v>
      </c>
      <c r="G20" s="390"/>
      <c r="H20" s="390"/>
      <c r="I20" s="390"/>
      <c r="J20" s="390"/>
      <c r="K20" s="266"/>
    </row>
    <row r="21" spans="2:11" s="1" customFormat="1" ht="15" customHeight="1">
      <c r="B21" s="269"/>
      <c r="C21" s="270"/>
      <c r="D21" s="270"/>
      <c r="E21" s="272" t="s">
        <v>1338</v>
      </c>
      <c r="F21" s="390" t="s">
        <v>1339</v>
      </c>
      <c r="G21" s="390"/>
      <c r="H21" s="390"/>
      <c r="I21" s="390"/>
      <c r="J21" s="390"/>
      <c r="K21" s="266"/>
    </row>
    <row r="22" spans="2:11" s="1" customFormat="1" ht="15" customHeight="1">
      <c r="B22" s="269"/>
      <c r="C22" s="270"/>
      <c r="D22" s="270"/>
      <c r="E22" s="272" t="s">
        <v>1340</v>
      </c>
      <c r="F22" s="390" t="s">
        <v>1341</v>
      </c>
      <c r="G22" s="390"/>
      <c r="H22" s="390"/>
      <c r="I22" s="390"/>
      <c r="J22" s="390"/>
      <c r="K22" s="266"/>
    </row>
    <row r="23" spans="2:11" s="1" customFormat="1" ht="15" customHeight="1">
      <c r="B23" s="269"/>
      <c r="C23" s="270"/>
      <c r="D23" s="270"/>
      <c r="E23" s="272" t="s">
        <v>1342</v>
      </c>
      <c r="F23" s="390" t="s">
        <v>1343</v>
      </c>
      <c r="G23" s="390"/>
      <c r="H23" s="390"/>
      <c r="I23" s="390"/>
      <c r="J23" s="390"/>
      <c r="K23" s="266"/>
    </row>
    <row r="24" spans="2:11" s="1" customFormat="1" ht="12.75" customHeight="1">
      <c r="B24" s="269"/>
      <c r="C24" s="270"/>
      <c r="D24" s="270"/>
      <c r="E24" s="270"/>
      <c r="F24" s="270"/>
      <c r="G24" s="270"/>
      <c r="H24" s="270"/>
      <c r="I24" s="270"/>
      <c r="J24" s="270"/>
      <c r="K24" s="266"/>
    </row>
    <row r="25" spans="2:11" s="1" customFormat="1" ht="15" customHeight="1">
      <c r="B25" s="269"/>
      <c r="C25" s="390" t="s">
        <v>1344</v>
      </c>
      <c r="D25" s="390"/>
      <c r="E25" s="390"/>
      <c r="F25" s="390"/>
      <c r="G25" s="390"/>
      <c r="H25" s="390"/>
      <c r="I25" s="390"/>
      <c r="J25" s="390"/>
      <c r="K25" s="266"/>
    </row>
    <row r="26" spans="2:11" s="1" customFormat="1" ht="15" customHeight="1">
      <c r="B26" s="269"/>
      <c r="C26" s="390" t="s">
        <v>1345</v>
      </c>
      <c r="D26" s="390"/>
      <c r="E26" s="390"/>
      <c r="F26" s="390"/>
      <c r="G26" s="390"/>
      <c r="H26" s="390"/>
      <c r="I26" s="390"/>
      <c r="J26" s="390"/>
      <c r="K26" s="266"/>
    </row>
    <row r="27" spans="2:11" s="1" customFormat="1" ht="15" customHeight="1">
      <c r="B27" s="269"/>
      <c r="C27" s="268"/>
      <c r="D27" s="390" t="s">
        <v>1346</v>
      </c>
      <c r="E27" s="390"/>
      <c r="F27" s="390"/>
      <c r="G27" s="390"/>
      <c r="H27" s="390"/>
      <c r="I27" s="390"/>
      <c r="J27" s="390"/>
      <c r="K27" s="266"/>
    </row>
    <row r="28" spans="2:11" s="1" customFormat="1" ht="15" customHeight="1">
      <c r="B28" s="269"/>
      <c r="C28" s="270"/>
      <c r="D28" s="390" t="s">
        <v>1347</v>
      </c>
      <c r="E28" s="390"/>
      <c r="F28" s="390"/>
      <c r="G28" s="390"/>
      <c r="H28" s="390"/>
      <c r="I28" s="390"/>
      <c r="J28" s="390"/>
      <c r="K28" s="266"/>
    </row>
    <row r="29" spans="2:11" s="1" customFormat="1" ht="12.75" customHeight="1">
      <c r="B29" s="269"/>
      <c r="C29" s="270"/>
      <c r="D29" s="270"/>
      <c r="E29" s="270"/>
      <c r="F29" s="270"/>
      <c r="G29" s="270"/>
      <c r="H29" s="270"/>
      <c r="I29" s="270"/>
      <c r="J29" s="270"/>
      <c r="K29" s="266"/>
    </row>
    <row r="30" spans="2:11" s="1" customFormat="1" ht="15" customHeight="1">
      <c r="B30" s="269"/>
      <c r="C30" s="270"/>
      <c r="D30" s="390" t="s">
        <v>1348</v>
      </c>
      <c r="E30" s="390"/>
      <c r="F30" s="390"/>
      <c r="G30" s="390"/>
      <c r="H30" s="390"/>
      <c r="I30" s="390"/>
      <c r="J30" s="390"/>
      <c r="K30" s="266"/>
    </row>
    <row r="31" spans="2:11" s="1" customFormat="1" ht="15" customHeight="1">
      <c r="B31" s="269"/>
      <c r="C31" s="270"/>
      <c r="D31" s="390" t="s">
        <v>1349</v>
      </c>
      <c r="E31" s="390"/>
      <c r="F31" s="390"/>
      <c r="G31" s="390"/>
      <c r="H31" s="390"/>
      <c r="I31" s="390"/>
      <c r="J31" s="390"/>
      <c r="K31" s="266"/>
    </row>
    <row r="32" spans="2:11" s="1" customFormat="1" ht="12.75" customHeight="1">
      <c r="B32" s="269"/>
      <c r="C32" s="270"/>
      <c r="D32" s="270"/>
      <c r="E32" s="270"/>
      <c r="F32" s="270"/>
      <c r="G32" s="270"/>
      <c r="H32" s="270"/>
      <c r="I32" s="270"/>
      <c r="J32" s="270"/>
      <c r="K32" s="266"/>
    </row>
    <row r="33" spans="2:11" s="1" customFormat="1" ht="15" customHeight="1">
      <c r="B33" s="269"/>
      <c r="C33" s="270"/>
      <c r="D33" s="390" t="s">
        <v>1350</v>
      </c>
      <c r="E33" s="390"/>
      <c r="F33" s="390"/>
      <c r="G33" s="390"/>
      <c r="H33" s="390"/>
      <c r="I33" s="390"/>
      <c r="J33" s="390"/>
      <c r="K33" s="266"/>
    </row>
    <row r="34" spans="2:11" s="1" customFormat="1" ht="15" customHeight="1">
      <c r="B34" s="269"/>
      <c r="C34" s="270"/>
      <c r="D34" s="390" t="s">
        <v>1351</v>
      </c>
      <c r="E34" s="390"/>
      <c r="F34" s="390"/>
      <c r="G34" s="390"/>
      <c r="H34" s="390"/>
      <c r="I34" s="390"/>
      <c r="J34" s="390"/>
      <c r="K34" s="266"/>
    </row>
    <row r="35" spans="2:11" s="1" customFormat="1" ht="15" customHeight="1">
      <c r="B35" s="269"/>
      <c r="C35" s="270"/>
      <c r="D35" s="390" t="s">
        <v>1352</v>
      </c>
      <c r="E35" s="390"/>
      <c r="F35" s="390"/>
      <c r="G35" s="390"/>
      <c r="H35" s="390"/>
      <c r="I35" s="390"/>
      <c r="J35" s="390"/>
      <c r="K35" s="266"/>
    </row>
    <row r="36" spans="2:11" s="1" customFormat="1" ht="15" customHeight="1">
      <c r="B36" s="269"/>
      <c r="C36" s="270"/>
      <c r="D36" s="268"/>
      <c r="E36" s="271" t="s">
        <v>113</v>
      </c>
      <c r="F36" s="268"/>
      <c r="G36" s="390" t="s">
        <v>1353</v>
      </c>
      <c r="H36" s="390"/>
      <c r="I36" s="390"/>
      <c r="J36" s="390"/>
      <c r="K36" s="266"/>
    </row>
    <row r="37" spans="2:11" s="1" customFormat="1" ht="30.75" customHeight="1">
      <c r="B37" s="269"/>
      <c r="C37" s="270"/>
      <c r="D37" s="268"/>
      <c r="E37" s="271" t="s">
        <v>1354</v>
      </c>
      <c r="F37" s="268"/>
      <c r="G37" s="390" t="s">
        <v>1355</v>
      </c>
      <c r="H37" s="390"/>
      <c r="I37" s="390"/>
      <c r="J37" s="390"/>
      <c r="K37" s="266"/>
    </row>
    <row r="38" spans="2:11" s="1" customFormat="1" ht="15" customHeight="1">
      <c r="B38" s="269"/>
      <c r="C38" s="270"/>
      <c r="D38" s="268"/>
      <c r="E38" s="271" t="s">
        <v>54</v>
      </c>
      <c r="F38" s="268"/>
      <c r="G38" s="390" t="s">
        <v>1356</v>
      </c>
      <c r="H38" s="390"/>
      <c r="I38" s="390"/>
      <c r="J38" s="390"/>
      <c r="K38" s="266"/>
    </row>
    <row r="39" spans="2:11" s="1" customFormat="1" ht="15" customHeight="1">
      <c r="B39" s="269"/>
      <c r="C39" s="270"/>
      <c r="D39" s="268"/>
      <c r="E39" s="271" t="s">
        <v>55</v>
      </c>
      <c r="F39" s="268"/>
      <c r="G39" s="390" t="s">
        <v>1357</v>
      </c>
      <c r="H39" s="390"/>
      <c r="I39" s="390"/>
      <c r="J39" s="390"/>
      <c r="K39" s="266"/>
    </row>
    <row r="40" spans="2:11" s="1" customFormat="1" ht="15" customHeight="1">
      <c r="B40" s="269"/>
      <c r="C40" s="270"/>
      <c r="D40" s="268"/>
      <c r="E40" s="271" t="s">
        <v>114</v>
      </c>
      <c r="F40" s="268"/>
      <c r="G40" s="390" t="s">
        <v>1358</v>
      </c>
      <c r="H40" s="390"/>
      <c r="I40" s="390"/>
      <c r="J40" s="390"/>
      <c r="K40" s="266"/>
    </row>
    <row r="41" spans="2:11" s="1" customFormat="1" ht="15" customHeight="1">
      <c r="B41" s="269"/>
      <c r="C41" s="270"/>
      <c r="D41" s="268"/>
      <c r="E41" s="271" t="s">
        <v>115</v>
      </c>
      <c r="F41" s="268"/>
      <c r="G41" s="390" t="s">
        <v>1359</v>
      </c>
      <c r="H41" s="390"/>
      <c r="I41" s="390"/>
      <c r="J41" s="390"/>
      <c r="K41" s="266"/>
    </row>
    <row r="42" spans="2:11" s="1" customFormat="1" ht="15" customHeight="1">
      <c r="B42" s="269"/>
      <c r="C42" s="270"/>
      <c r="D42" s="268"/>
      <c r="E42" s="271" t="s">
        <v>1360</v>
      </c>
      <c r="F42" s="268"/>
      <c r="G42" s="390" t="s">
        <v>1361</v>
      </c>
      <c r="H42" s="390"/>
      <c r="I42" s="390"/>
      <c r="J42" s="390"/>
      <c r="K42" s="266"/>
    </row>
    <row r="43" spans="2:11" s="1" customFormat="1" ht="15" customHeight="1">
      <c r="B43" s="269"/>
      <c r="C43" s="270"/>
      <c r="D43" s="268"/>
      <c r="E43" s="271"/>
      <c r="F43" s="268"/>
      <c r="G43" s="390" t="s">
        <v>1362</v>
      </c>
      <c r="H43" s="390"/>
      <c r="I43" s="390"/>
      <c r="J43" s="390"/>
      <c r="K43" s="266"/>
    </row>
    <row r="44" spans="2:11" s="1" customFormat="1" ht="15" customHeight="1">
      <c r="B44" s="269"/>
      <c r="C44" s="270"/>
      <c r="D44" s="268"/>
      <c r="E44" s="271" t="s">
        <v>1363</v>
      </c>
      <c r="F44" s="268"/>
      <c r="G44" s="390" t="s">
        <v>1364</v>
      </c>
      <c r="H44" s="390"/>
      <c r="I44" s="390"/>
      <c r="J44" s="390"/>
      <c r="K44" s="266"/>
    </row>
    <row r="45" spans="2:11" s="1" customFormat="1" ht="15" customHeight="1">
      <c r="B45" s="269"/>
      <c r="C45" s="270"/>
      <c r="D45" s="268"/>
      <c r="E45" s="271" t="s">
        <v>117</v>
      </c>
      <c r="F45" s="268"/>
      <c r="G45" s="390" t="s">
        <v>1365</v>
      </c>
      <c r="H45" s="390"/>
      <c r="I45" s="390"/>
      <c r="J45" s="390"/>
      <c r="K45" s="266"/>
    </row>
    <row r="46" spans="2:11" s="1" customFormat="1" ht="12.75" customHeight="1">
      <c r="B46" s="269"/>
      <c r="C46" s="270"/>
      <c r="D46" s="268"/>
      <c r="E46" s="268"/>
      <c r="F46" s="268"/>
      <c r="G46" s="268"/>
      <c r="H46" s="268"/>
      <c r="I46" s="268"/>
      <c r="J46" s="268"/>
      <c r="K46" s="266"/>
    </row>
    <row r="47" spans="2:11" s="1" customFormat="1" ht="15" customHeight="1">
      <c r="B47" s="269"/>
      <c r="C47" s="270"/>
      <c r="D47" s="390" t="s">
        <v>1366</v>
      </c>
      <c r="E47" s="390"/>
      <c r="F47" s="390"/>
      <c r="G47" s="390"/>
      <c r="H47" s="390"/>
      <c r="I47" s="390"/>
      <c r="J47" s="390"/>
      <c r="K47" s="266"/>
    </row>
    <row r="48" spans="2:11" s="1" customFormat="1" ht="15" customHeight="1">
      <c r="B48" s="269"/>
      <c r="C48" s="270"/>
      <c r="D48" s="270"/>
      <c r="E48" s="390" t="s">
        <v>1367</v>
      </c>
      <c r="F48" s="390"/>
      <c r="G48" s="390"/>
      <c r="H48" s="390"/>
      <c r="I48" s="390"/>
      <c r="J48" s="390"/>
      <c r="K48" s="266"/>
    </row>
    <row r="49" spans="2:11" s="1" customFormat="1" ht="15" customHeight="1">
      <c r="B49" s="269"/>
      <c r="C49" s="270"/>
      <c r="D49" s="270"/>
      <c r="E49" s="390" t="s">
        <v>1368</v>
      </c>
      <c r="F49" s="390"/>
      <c r="G49" s="390"/>
      <c r="H49" s="390"/>
      <c r="I49" s="390"/>
      <c r="J49" s="390"/>
      <c r="K49" s="266"/>
    </row>
    <row r="50" spans="2:11" s="1" customFormat="1" ht="15" customHeight="1">
      <c r="B50" s="269"/>
      <c r="C50" s="270"/>
      <c r="D50" s="270"/>
      <c r="E50" s="390" t="s">
        <v>1369</v>
      </c>
      <c r="F50" s="390"/>
      <c r="G50" s="390"/>
      <c r="H50" s="390"/>
      <c r="I50" s="390"/>
      <c r="J50" s="390"/>
      <c r="K50" s="266"/>
    </row>
    <row r="51" spans="2:11" s="1" customFormat="1" ht="15" customHeight="1">
      <c r="B51" s="269"/>
      <c r="C51" s="270"/>
      <c r="D51" s="390" t="s">
        <v>1370</v>
      </c>
      <c r="E51" s="390"/>
      <c r="F51" s="390"/>
      <c r="G51" s="390"/>
      <c r="H51" s="390"/>
      <c r="I51" s="390"/>
      <c r="J51" s="390"/>
      <c r="K51" s="266"/>
    </row>
    <row r="52" spans="2:11" s="1" customFormat="1" ht="25.5" customHeight="1">
      <c r="B52" s="265"/>
      <c r="C52" s="392" t="s">
        <v>1371</v>
      </c>
      <c r="D52" s="392"/>
      <c r="E52" s="392"/>
      <c r="F52" s="392"/>
      <c r="G52" s="392"/>
      <c r="H52" s="392"/>
      <c r="I52" s="392"/>
      <c r="J52" s="392"/>
      <c r="K52" s="266"/>
    </row>
    <row r="53" spans="2:11" s="1" customFormat="1" ht="5.25" customHeight="1">
      <c r="B53" s="265"/>
      <c r="C53" s="267"/>
      <c r="D53" s="267"/>
      <c r="E53" s="267"/>
      <c r="F53" s="267"/>
      <c r="G53" s="267"/>
      <c r="H53" s="267"/>
      <c r="I53" s="267"/>
      <c r="J53" s="267"/>
      <c r="K53" s="266"/>
    </row>
    <row r="54" spans="2:11" s="1" customFormat="1" ht="15" customHeight="1">
      <c r="B54" s="265"/>
      <c r="C54" s="390" t="s">
        <v>1372</v>
      </c>
      <c r="D54" s="390"/>
      <c r="E54" s="390"/>
      <c r="F54" s="390"/>
      <c r="G54" s="390"/>
      <c r="H54" s="390"/>
      <c r="I54" s="390"/>
      <c r="J54" s="390"/>
      <c r="K54" s="266"/>
    </row>
    <row r="55" spans="2:11" s="1" customFormat="1" ht="15" customHeight="1">
      <c r="B55" s="265"/>
      <c r="C55" s="390" t="s">
        <v>1373</v>
      </c>
      <c r="D55" s="390"/>
      <c r="E55" s="390"/>
      <c r="F55" s="390"/>
      <c r="G55" s="390"/>
      <c r="H55" s="390"/>
      <c r="I55" s="390"/>
      <c r="J55" s="390"/>
      <c r="K55" s="266"/>
    </row>
    <row r="56" spans="2:11" s="1" customFormat="1" ht="12.75" customHeight="1">
      <c r="B56" s="265"/>
      <c r="C56" s="268"/>
      <c r="D56" s="268"/>
      <c r="E56" s="268"/>
      <c r="F56" s="268"/>
      <c r="G56" s="268"/>
      <c r="H56" s="268"/>
      <c r="I56" s="268"/>
      <c r="J56" s="268"/>
      <c r="K56" s="266"/>
    </row>
    <row r="57" spans="2:11" s="1" customFormat="1" ht="15" customHeight="1">
      <c r="B57" s="265"/>
      <c r="C57" s="390" t="s">
        <v>1374</v>
      </c>
      <c r="D57" s="390"/>
      <c r="E57" s="390"/>
      <c r="F57" s="390"/>
      <c r="G57" s="390"/>
      <c r="H57" s="390"/>
      <c r="I57" s="390"/>
      <c r="J57" s="390"/>
      <c r="K57" s="266"/>
    </row>
    <row r="58" spans="2:11" s="1" customFormat="1" ht="15" customHeight="1">
      <c r="B58" s="265"/>
      <c r="C58" s="270"/>
      <c r="D58" s="390" t="s">
        <v>1375</v>
      </c>
      <c r="E58" s="390"/>
      <c r="F58" s="390"/>
      <c r="G58" s="390"/>
      <c r="H58" s="390"/>
      <c r="I58" s="390"/>
      <c r="J58" s="390"/>
      <c r="K58" s="266"/>
    </row>
    <row r="59" spans="2:11" s="1" customFormat="1" ht="15" customHeight="1">
      <c r="B59" s="265"/>
      <c r="C59" s="270"/>
      <c r="D59" s="390" t="s">
        <v>1376</v>
      </c>
      <c r="E59" s="390"/>
      <c r="F59" s="390"/>
      <c r="G59" s="390"/>
      <c r="H59" s="390"/>
      <c r="I59" s="390"/>
      <c r="J59" s="390"/>
      <c r="K59" s="266"/>
    </row>
    <row r="60" spans="2:11" s="1" customFormat="1" ht="15" customHeight="1">
      <c r="B60" s="265"/>
      <c r="C60" s="270"/>
      <c r="D60" s="390" t="s">
        <v>1377</v>
      </c>
      <c r="E60" s="390"/>
      <c r="F60" s="390"/>
      <c r="G60" s="390"/>
      <c r="H60" s="390"/>
      <c r="I60" s="390"/>
      <c r="J60" s="390"/>
      <c r="K60" s="266"/>
    </row>
    <row r="61" spans="2:11" s="1" customFormat="1" ht="15" customHeight="1">
      <c r="B61" s="265"/>
      <c r="C61" s="270"/>
      <c r="D61" s="390" t="s">
        <v>1378</v>
      </c>
      <c r="E61" s="390"/>
      <c r="F61" s="390"/>
      <c r="G61" s="390"/>
      <c r="H61" s="390"/>
      <c r="I61" s="390"/>
      <c r="J61" s="390"/>
      <c r="K61" s="266"/>
    </row>
    <row r="62" spans="2:11" s="1" customFormat="1" ht="15" customHeight="1">
      <c r="B62" s="265"/>
      <c r="C62" s="270"/>
      <c r="D62" s="394" t="s">
        <v>1379</v>
      </c>
      <c r="E62" s="394"/>
      <c r="F62" s="394"/>
      <c r="G62" s="394"/>
      <c r="H62" s="394"/>
      <c r="I62" s="394"/>
      <c r="J62" s="394"/>
      <c r="K62" s="266"/>
    </row>
    <row r="63" spans="2:11" s="1" customFormat="1" ht="15" customHeight="1">
      <c r="B63" s="265"/>
      <c r="C63" s="270"/>
      <c r="D63" s="390" t="s">
        <v>1380</v>
      </c>
      <c r="E63" s="390"/>
      <c r="F63" s="390"/>
      <c r="G63" s="390"/>
      <c r="H63" s="390"/>
      <c r="I63" s="390"/>
      <c r="J63" s="390"/>
      <c r="K63" s="266"/>
    </row>
    <row r="64" spans="2:11" s="1" customFormat="1" ht="12.75" customHeight="1">
      <c r="B64" s="265"/>
      <c r="C64" s="270"/>
      <c r="D64" s="270"/>
      <c r="E64" s="273"/>
      <c r="F64" s="270"/>
      <c r="G64" s="270"/>
      <c r="H64" s="270"/>
      <c r="I64" s="270"/>
      <c r="J64" s="270"/>
      <c r="K64" s="266"/>
    </row>
    <row r="65" spans="2:11" s="1" customFormat="1" ht="15" customHeight="1">
      <c r="B65" s="265"/>
      <c r="C65" s="270"/>
      <c r="D65" s="390" t="s">
        <v>1381</v>
      </c>
      <c r="E65" s="390"/>
      <c r="F65" s="390"/>
      <c r="G65" s="390"/>
      <c r="H65" s="390"/>
      <c r="I65" s="390"/>
      <c r="J65" s="390"/>
      <c r="K65" s="266"/>
    </row>
    <row r="66" spans="2:11" s="1" customFormat="1" ht="15" customHeight="1">
      <c r="B66" s="265"/>
      <c r="C66" s="270"/>
      <c r="D66" s="394" t="s">
        <v>1382</v>
      </c>
      <c r="E66" s="394"/>
      <c r="F66" s="394"/>
      <c r="G66" s="394"/>
      <c r="H66" s="394"/>
      <c r="I66" s="394"/>
      <c r="J66" s="394"/>
      <c r="K66" s="266"/>
    </row>
    <row r="67" spans="2:11" s="1" customFormat="1" ht="15" customHeight="1">
      <c r="B67" s="265"/>
      <c r="C67" s="270"/>
      <c r="D67" s="390" t="s">
        <v>1383</v>
      </c>
      <c r="E67" s="390"/>
      <c r="F67" s="390"/>
      <c r="G67" s="390"/>
      <c r="H67" s="390"/>
      <c r="I67" s="390"/>
      <c r="J67" s="390"/>
      <c r="K67" s="266"/>
    </row>
    <row r="68" spans="2:11" s="1" customFormat="1" ht="15" customHeight="1">
      <c r="B68" s="265"/>
      <c r="C68" s="270"/>
      <c r="D68" s="390" t="s">
        <v>1384</v>
      </c>
      <c r="E68" s="390"/>
      <c r="F68" s="390"/>
      <c r="G68" s="390"/>
      <c r="H68" s="390"/>
      <c r="I68" s="390"/>
      <c r="J68" s="390"/>
      <c r="K68" s="266"/>
    </row>
    <row r="69" spans="2:11" s="1" customFormat="1" ht="15" customHeight="1">
      <c r="B69" s="265"/>
      <c r="C69" s="270"/>
      <c r="D69" s="390" t="s">
        <v>1385</v>
      </c>
      <c r="E69" s="390"/>
      <c r="F69" s="390"/>
      <c r="G69" s="390"/>
      <c r="H69" s="390"/>
      <c r="I69" s="390"/>
      <c r="J69" s="390"/>
      <c r="K69" s="266"/>
    </row>
    <row r="70" spans="2:11" s="1" customFormat="1" ht="15" customHeight="1">
      <c r="B70" s="265"/>
      <c r="C70" s="270"/>
      <c r="D70" s="390" t="s">
        <v>1386</v>
      </c>
      <c r="E70" s="390"/>
      <c r="F70" s="390"/>
      <c r="G70" s="390"/>
      <c r="H70" s="390"/>
      <c r="I70" s="390"/>
      <c r="J70" s="390"/>
      <c r="K70" s="266"/>
    </row>
    <row r="71" spans="2:11" s="1" customFormat="1" ht="12.75" customHeight="1">
      <c r="B71" s="274"/>
      <c r="C71" s="275"/>
      <c r="D71" s="275"/>
      <c r="E71" s="275"/>
      <c r="F71" s="275"/>
      <c r="G71" s="275"/>
      <c r="H71" s="275"/>
      <c r="I71" s="275"/>
      <c r="J71" s="275"/>
      <c r="K71" s="276"/>
    </row>
    <row r="72" spans="2:11" s="1" customFormat="1" ht="18.75" customHeight="1">
      <c r="B72" s="277"/>
      <c r="C72" s="277"/>
      <c r="D72" s="277"/>
      <c r="E72" s="277"/>
      <c r="F72" s="277"/>
      <c r="G72" s="277"/>
      <c r="H72" s="277"/>
      <c r="I72" s="277"/>
      <c r="J72" s="277"/>
      <c r="K72" s="278"/>
    </row>
    <row r="73" spans="2:11" s="1" customFormat="1" ht="18.75" customHeight="1">
      <c r="B73" s="278"/>
      <c r="C73" s="278"/>
      <c r="D73" s="278"/>
      <c r="E73" s="278"/>
      <c r="F73" s="278"/>
      <c r="G73" s="278"/>
      <c r="H73" s="278"/>
      <c r="I73" s="278"/>
      <c r="J73" s="278"/>
      <c r="K73" s="278"/>
    </row>
    <row r="74" spans="2:11" s="1" customFormat="1" ht="7.5" customHeight="1">
      <c r="B74" s="279"/>
      <c r="C74" s="280"/>
      <c r="D74" s="280"/>
      <c r="E74" s="280"/>
      <c r="F74" s="280"/>
      <c r="G74" s="280"/>
      <c r="H74" s="280"/>
      <c r="I74" s="280"/>
      <c r="J74" s="280"/>
      <c r="K74" s="281"/>
    </row>
    <row r="75" spans="2:11" s="1" customFormat="1" ht="45" customHeight="1">
      <c r="B75" s="282"/>
      <c r="C75" s="393" t="s">
        <v>1387</v>
      </c>
      <c r="D75" s="393"/>
      <c r="E75" s="393"/>
      <c r="F75" s="393"/>
      <c r="G75" s="393"/>
      <c r="H75" s="393"/>
      <c r="I75" s="393"/>
      <c r="J75" s="393"/>
      <c r="K75" s="283"/>
    </row>
    <row r="76" spans="2:11" s="1" customFormat="1" ht="17.25" customHeight="1">
      <c r="B76" s="282"/>
      <c r="C76" s="284" t="s">
        <v>1388</v>
      </c>
      <c r="D76" s="284"/>
      <c r="E76" s="284"/>
      <c r="F76" s="284" t="s">
        <v>1389</v>
      </c>
      <c r="G76" s="285"/>
      <c r="H76" s="284" t="s">
        <v>55</v>
      </c>
      <c r="I76" s="284" t="s">
        <v>58</v>
      </c>
      <c r="J76" s="284" t="s">
        <v>1390</v>
      </c>
      <c r="K76" s="283"/>
    </row>
    <row r="77" spans="2:11" s="1" customFormat="1" ht="17.25" customHeight="1">
      <c r="B77" s="282"/>
      <c r="C77" s="286" t="s">
        <v>1391</v>
      </c>
      <c r="D77" s="286"/>
      <c r="E77" s="286"/>
      <c r="F77" s="287" t="s">
        <v>1392</v>
      </c>
      <c r="G77" s="288"/>
      <c r="H77" s="286"/>
      <c r="I77" s="286"/>
      <c r="J77" s="286" t="s">
        <v>1393</v>
      </c>
      <c r="K77" s="283"/>
    </row>
    <row r="78" spans="2:11" s="1" customFormat="1" ht="5.25" customHeight="1">
      <c r="B78" s="282"/>
      <c r="C78" s="289"/>
      <c r="D78" s="289"/>
      <c r="E78" s="289"/>
      <c r="F78" s="289"/>
      <c r="G78" s="290"/>
      <c r="H78" s="289"/>
      <c r="I78" s="289"/>
      <c r="J78" s="289"/>
      <c r="K78" s="283"/>
    </row>
    <row r="79" spans="2:11" s="1" customFormat="1" ht="15" customHeight="1">
      <c r="B79" s="282"/>
      <c r="C79" s="271" t="s">
        <v>54</v>
      </c>
      <c r="D79" s="291"/>
      <c r="E79" s="291"/>
      <c r="F79" s="292" t="s">
        <v>1394</v>
      </c>
      <c r="G79" s="293"/>
      <c r="H79" s="271" t="s">
        <v>1395</v>
      </c>
      <c r="I79" s="271" t="s">
        <v>1396</v>
      </c>
      <c r="J79" s="271">
        <v>20</v>
      </c>
      <c r="K79" s="283"/>
    </row>
    <row r="80" spans="2:11" s="1" customFormat="1" ht="15" customHeight="1">
      <c r="B80" s="282"/>
      <c r="C80" s="271" t="s">
        <v>1397</v>
      </c>
      <c r="D80" s="271"/>
      <c r="E80" s="271"/>
      <c r="F80" s="292" t="s">
        <v>1394</v>
      </c>
      <c r="G80" s="293"/>
      <c r="H80" s="271" t="s">
        <v>1398</v>
      </c>
      <c r="I80" s="271" t="s">
        <v>1396</v>
      </c>
      <c r="J80" s="271">
        <v>120</v>
      </c>
      <c r="K80" s="283"/>
    </row>
    <row r="81" spans="2:11" s="1" customFormat="1" ht="15" customHeight="1">
      <c r="B81" s="294"/>
      <c r="C81" s="271" t="s">
        <v>1399</v>
      </c>
      <c r="D81" s="271"/>
      <c r="E81" s="271"/>
      <c r="F81" s="292" t="s">
        <v>1400</v>
      </c>
      <c r="G81" s="293"/>
      <c r="H81" s="271" t="s">
        <v>1401</v>
      </c>
      <c r="I81" s="271" t="s">
        <v>1396</v>
      </c>
      <c r="J81" s="271">
        <v>50</v>
      </c>
      <c r="K81" s="283"/>
    </row>
    <row r="82" spans="2:11" s="1" customFormat="1" ht="15" customHeight="1">
      <c r="B82" s="294"/>
      <c r="C82" s="271" t="s">
        <v>1402</v>
      </c>
      <c r="D82" s="271"/>
      <c r="E82" s="271"/>
      <c r="F82" s="292" t="s">
        <v>1394</v>
      </c>
      <c r="G82" s="293"/>
      <c r="H82" s="271" t="s">
        <v>1403</v>
      </c>
      <c r="I82" s="271" t="s">
        <v>1404</v>
      </c>
      <c r="J82" s="271"/>
      <c r="K82" s="283"/>
    </row>
    <row r="83" spans="2:11" s="1" customFormat="1" ht="15" customHeight="1">
      <c r="B83" s="294"/>
      <c r="C83" s="295" t="s">
        <v>1405</v>
      </c>
      <c r="D83" s="295"/>
      <c r="E83" s="295"/>
      <c r="F83" s="296" t="s">
        <v>1400</v>
      </c>
      <c r="G83" s="295"/>
      <c r="H83" s="295" t="s">
        <v>1406</v>
      </c>
      <c r="I83" s="295" t="s">
        <v>1396</v>
      </c>
      <c r="J83" s="295">
        <v>15</v>
      </c>
      <c r="K83" s="283"/>
    </row>
    <row r="84" spans="2:11" s="1" customFormat="1" ht="15" customHeight="1">
      <c r="B84" s="294"/>
      <c r="C84" s="295" t="s">
        <v>1407</v>
      </c>
      <c r="D84" s="295"/>
      <c r="E84" s="295"/>
      <c r="F84" s="296" t="s">
        <v>1400</v>
      </c>
      <c r="G84" s="295"/>
      <c r="H84" s="295" t="s">
        <v>1408</v>
      </c>
      <c r="I84" s="295" t="s">
        <v>1396</v>
      </c>
      <c r="J84" s="295">
        <v>15</v>
      </c>
      <c r="K84" s="283"/>
    </row>
    <row r="85" spans="2:11" s="1" customFormat="1" ht="15" customHeight="1">
      <c r="B85" s="294"/>
      <c r="C85" s="295" t="s">
        <v>1409</v>
      </c>
      <c r="D85" s="295"/>
      <c r="E85" s="295"/>
      <c r="F85" s="296" t="s">
        <v>1400</v>
      </c>
      <c r="G85" s="295"/>
      <c r="H85" s="295" t="s">
        <v>1410</v>
      </c>
      <c r="I85" s="295" t="s">
        <v>1396</v>
      </c>
      <c r="J85" s="295">
        <v>20</v>
      </c>
      <c r="K85" s="283"/>
    </row>
    <row r="86" spans="2:11" s="1" customFormat="1" ht="15" customHeight="1">
      <c r="B86" s="294"/>
      <c r="C86" s="295" t="s">
        <v>1411</v>
      </c>
      <c r="D86" s="295"/>
      <c r="E86" s="295"/>
      <c r="F86" s="296" t="s">
        <v>1400</v>
      </c>
      <c r="G86" s="295"/>
      <c r="H86" s="295" t="s">
        <v>1412</v>
      </c>
      <c r="I86" s="295" t="s">
        <v>1396</v>
      </c>
      <c r="J86" s="295">
        <v>20</v>
      </c>
      <c r="K86" s="283"/>
    </row>
    <row r="87" spans="2:11" s="1" customFormat="1" ht="15" customHeight="1">
      <c r="B87" s="294"/>
      <c r="C87" s="271" t="s">
        <v>1413</v>
      </c>
      <c r="D87" s="271"/>
      <c r="E87" s="271"/>
      <c r="F87" s="292" t="s">
        <v>1400</v>
      </c>
      <c r="G87" s="293"/>
      <c r="H87" s="271" t="s">
        <v>1414</v>
      </c>
      <c r="I87" s="271" t="s">
        <v>1396</v>
      </c>
      <c r="J87" s="271">
        <v>50</v>
      </c>
      <c r="K87" s="283"/>
    </row>
    <row r="88" spans="2:11" s="1" customFormat="1" ht="15" customHeight="1">
      <c r="B88" s="294"/>
      <c r="C88" s="271" t="s">
        <v>1415</v>
      </c>
      <c r="D88" s="271"/>
      <c r="E88" s="271"/>
      <c r="F88" s="292" t="s">
        <v>1400</v>
      </c>
      <c r="G88" s="293"/>
      <c r="H88" s="271" t="s">
        <v>1416</v>
      </c>
      <c r="I88" s="271" t="s">
        <v>1396</v>
      </c>
      <c r="J88" s="271">
        <v>20</v>
      </c>
      <c r="K88" s="283"/>
    </row>
    <row r="89" spans="2:11" s="1" customFormat="1" ht="15" customHeight="1">
      <c r="B89" s="294"/>
      <c r="C89" s="271" t="s">
        <v>1417</v>
      </c>
      <c r="D89" s="271"/>
      <c r="E89" s="271"/>
      <c r="F89" s="292" t="s">
        <v>1400</v>
      </c>
      <c r="G89" s="293"/>
      <c r="H89" s="271" t="s">
        <v>1418</v>
      </c>
      <c r="I89" s="271" t="s">
        <v>1396</v>
      </c>
      <c r="J89" s="271">
        <v>20</v>
      </c>
      <c r="K89" s="283"/>
    </row>
    <row r="90" spans="2:11" s="1" customFormat="1" ht="15" customHeight="1">
      <c r="B90" s="294"/>
      <c r="C90" s="271" t="s">
        <v>1419</v>
      </c>
      <c r="D90" s="271"/>
      <c r="E90" s="271"/>
      <c r="F90" s="292" t="s">
        <v>1400</v>
      </c>
      <c r="G90" s="293"/>
      <c r="H90" s="271" t="s">
        <v>1420</v>
      </c>
      <c r="I90" s="271" t="s">
        <v>1396</v>
      </c>
      <c r="J90" s="271">
        <v>50</v>
      </c>
      <c r="K90" s="283"/>
    </row>
    <row r="91" spans="2:11" s="1" customFormat="1" ht="15" customHeight="1">
      <c r="B91" s="294"/>
      <c r="C91" s="271" t="s">
        <v>1421</v>
      </c>
      <c r="D91" s="271"/>
      <c r="E91" s="271"/>
      <c r="F91" s="292" t="s">
        <v>1400</v>
      </c>
      <c r="G91" s="293"/>
      <c r="H91" s="271" t="s">
        <v>1421</v>
      </c>
      <c r="I91" s="271" t="s">
        <v>1396</v>
      </c>
      <c r="J91" s="271">
        <v>50</v>
      </c>
      <c r="K91" s="283"/>
    </row>
    <row r="92" spans="2:11" s="1" customFormat="1" ht="15" customHeight="1">
      <c r="B92" s="294"/>
      <c r="C92" s="271" t="s">
        <v>1422</v>
      </c>
      <c r="D92" s="271"/>
      <c r="E92" s="271"/>
      <c r="F92" s="292" t="s">
        <v>1400</v>
      </c>
      <c r="G92" s="293"/>
      <c r="H92" s="271" t="s">
        <v>1423</v>
      </c>
      <c r="I92" s="271" t="s">
        <v>1396</v>
      </c>
      <c r="J92" s="271">
        <v>255</v>
      </c>
      <c r="K92" s="283"/>
    </row>
    <row r="93" spans="2:11" s="1" customFormat="1" ht="15" customHeight="1">
      <c r="B93" s="294"/>
      <c r="C93" s="271" t="s">
        <v>1424</v>
      </c>
      <c r="D93" s="271"/>
      <c r="E93" s="271"/>
      <c r="F93" s="292" t="s">
        <v>1394</v>
      </c>
      <c r="G93" s="293"/>
      <c r="H93" s="271" t="s">
        <v>1425</v>
      </c>
      <c r="I93" s="271" t="s">
        <v>1426</v>
      </c>
      <c r="J93" s="271"/>
      <c r="K93" s="283"/>
    </row>
    <row r="94" spans="2:11" s="1" customFormat="1" ht="15" customHeight="1">
      <c r="B94" s="294"/>
      <c r="C94" s="271" t="s">
        <v>1427</v>
      </c>
      <c r="D94" s="271"/>
      <c r="E94" s="271"/>
      <c r="F94" s="292" t="s">
        <v>1394</v>
      </c>
      <c r="G94" s="293"/>
      <c r="H94" s="271" t="s">
        <v>1428</v>
      </c>
      <c r="I94" s="271" t="s">
        <v>1429</v>
      </c>
      <c r="J94" s="271"/>
      <c r="K94" s="283"/>
    </row>
    <row r="95" spans="2:11" s="1" customFormat="1" ht="15" customHeight="1">
      <c r="B95" s="294"/>
      <c r="C95" s="271" t="s">
        <v>1430</v>
      </c>
      <c r="D95" s="271"/>
      <c r="E95" s="271"/>
      <c r="F95" s="292" t="s">
        <v>1394</v>
      </c>
      <c r="G95" s="293"/>
      <c r="H95" s="271" t="s">
        <v>1430</v>
      </c>
      <c r="I95" s="271" t="s">
        <v>1429</v>
      </c>
      <c r="J95" s="271"/>
      <c r="K95" s="283"/>
    </row>
    <row r="96" spans="2:11" s="1" customFormat="1" ht="15" customHeight="1">
      <c r="B96" s="294"/>
      <c r="C96" s="271" t="s">
        <v>39</v>
      </c>
      <c r="D96" s="271"/>
      <c r="E96" s="271"/>
      <c r="F96" s="292" t="s">
        <v>1394</v>
      </c>
      <c r="G96" s="293"/>
      <c r="H96" s="271" t="s">
        <v>1431</v>
      </c>
      <c r="I96" s="271" t="s">
        <v>1429</v>
      </c>
      <c r="J96" s="271"/>
      <c r="K96" s="283"/>
    </row>
    <row r="97" spans="2:11" s="1" customFormat="1" ht="15" customHeight="1">
      <c r="B97" s="294"/>
      <c r="C97" s="271" t="s">
        <v>49</v>
      </c>
      <c r="D97" s="271"/>
      <c r="E97" s="271"/>
      <c r="F97" s="292" t="s">
        <v>1394</v>
      </c>
      <c r="G97" s="293"/>
      <c r="H97" s="271" t="s">
        <v>1432</v>
      </c>
      <c r="I97" s="271" t="s">
        <v>1429</v>
      </c>
      <c r="J97" s="271"/>
      <c r="K97" s="283"/>
    </row>
    <row r="98" spans="2:11" s="1" customFormat="1" ht="15" customHeight="1">
      <c r="B98" s="297"/>
      <c r="C98" s="298"/>
      <c r="D98" s="298"/>
      <c r="E98" s="298"/>
      <c r="F98" s="298"/>
      <c r="G98" s="298"/>
      <c r="H98" s="298"/>
      <c r="I98" s="298"/>
      <c r="J98" s="298"/>
      <c r="K98" s="299"/>
    </row>
    <row r="99" spans="2:11" s="1" customFormat="1" ht="18.75" customHeight="1">
      <c r="B99" s="300"/>
      <c r="C99" s="301"/>
      <c r="D99" s="301"/>
      <c r="E99" s="301"/>
      <c r="F99" s="301"/>
      <c r="G99" s="301"/>
      <c r="H99" s="301"/>
      <c r="I99" s="301"/>
      <c r="J99" s="301"/>
      <c r="K99" s="300"/>
    </row>
    <row r="100" spans="2:11" s="1" customFormat="1" ht="18.75" customHeight="1">
      <c r="B100" s="278"/>
      <c r="C100" s="278"/>
      <c r="D100" s="278"/>
      <c r="E100" s="278"/>
      <c r="F100" s="278"/>
      <c r="G100" s="278"/>
      <c r="H100" s="278"/>
      <c r="I100" s="278"/>
      <c r="J100" s="278"/>
      <c r="K100" s="278"/>
    </row>
    <row r="101" spans="2:11" s="1" customFormat="1" ht="7.5" customHeight="1">
      <c r="B101" s="279"/>
      <c r="C101" s="280"/>
      <c r="D101" s="280"/>
      <c r="E101" s="280"/>
      <c r="F101" s="280"/>
      <c r="G101" s="280"/>
      <c r="H101" s="280"/>
      <c r="I101" s="280"/>
      <c r="J101" s="280"/>
      <c r="K101" s="281"/>
    </row>
    <row r="102" spans="2:11" s="1" customFormat="1" ht="45" customHeight="1">
      <c r="B102" s="282"/>
      <c r="C102" s="393" t="s">
        <v>1433</v>
      </c>
      <c r="D102" s="393"/>
      <c r="E102" s="393"/>
      <c r="F102" s="393"/>
      <c r="G102" s="393"/>
      <c r="H102" s="393"/>
      <c r="I102" s="393"/>
      <c r="J102" s="393"/>
      <c r="K102" s="283"/>
    </row>
    <row r="103" spans="2:11" s="1" customFormat="1" ht="17.25" customHeight="1">
      <c r="B103" s="282"/>
      <c r="C103" s="284" t="s">
        <v>1388</v>
      </c>
      <c r="D103" s="284"/>
      <c r="E103" s="284"/>
      <c r="F103" s="284" t="s">
        <v>1389</v>
      </c>
      <c r="G103" s="285"/>
      <c r="H103" s="284" t="s">
        <v>55</v>
      </c>
      <c r="I103" s="284" t="s">
        <v>58</v>
      </c>
      <c r="J103" s="284" t="s">
        <v>1390</v>
      </c>
      <c r="K103" s="283"/>
    </row>
    <row r="104" spans="2:11" s="1" customFormat="1" ht="17.25" customHeight="1">
      <c r="B104" s="282"/>
      <c r="C104" s="286" t="s">
        <v>1391</v>
      </c>
      <c r="D104" s="286"/>
      <c r="E104" s="286"/>
      <c r="F104" s="287" t="s">
        <v>1392</v>
      </c>
      <c r="G104" s="288"/>
      <c r="H104" s="286"/>
      <c r="I104" s="286"/>
      <c r="J104" s="286" t="s">
        <v>1393</v>
      </c>
      <c r="K104" s="283"/>
    </row>
    <row r="105" spans="2:11" s="1" customFormat="1" ht="5.25" customHeight="1">
      <c r="B105" s="282"/>
      <c r="C105" s="284"/>
      <c r="D105" s="284"/>
      <c r="E105" s="284"/>
      <c r="F105" s="284"/>
      <c r="G105" s="302"/>
      <c r="H105" s="284"/>
      <c r="I105" s="284"/>
      <c r="J105" s="284"/>
      <c r="K105" s="283"/>
    </row>
    <row r="106" spans="2:11" s="1" customFormat="1" ht="15" customHeight="1">
      <c r="B106" s="282"/>
      <c r="C106" s="271" t="s">
        <v>54</v>
      </c>
      <c r="D106" s="291"/>
      <c r="E106" s="291"/>
      <c r="F106" s="292" t="s">
        <v>1394</v>
      </c>
      <c r="G106" s="271"/>
      <c r="H106" s="271" t="s">
        <v>1434</v>
      </c>
      <c r="I106" s="271" t="s">
        <v>1396</v>
      </c>
      <c r="J106" s="271">
        <v>20</v>
      </c>
      <c r="K106" s="283"/>
    </row>
    <row r="107" spans="2:11" s="1" customFormat="1" ht="15" customHeight="1">
      <c r="B107" s="282"/>
      <c r="C107" s="271" t="s">
        <v>1397</v>
      </c>
      <c r="D107" s="271"/>
      <c r="E107" s="271"/>
      <c r="F107" s="292" t="s">
        <v>1394</v>
      </c>
      <c r="G107" s="271"/>
      <c r="H107" s="271" t="s">
        <v>1434</v>
      </c>
      <c r="I107" s="271" t="s">
        <v>1396</v>
      </c>
      <c r="J107" s="271">
        <v>120</v>
      </c>
      <c r="K107" s="283"/>
    </row>
    <row r="108" spans="2:11" s="1" customFormat="1" ht="15" customHeight="1">
      <c r="B108" s="294"/>
      <c r="C108" s="271" t="s">
        <v>1399</v>
      </c>
      <c r="D108" s="271"/>
      <c r="E108" s="271"/>
      <c r="F108" s="292" t="s">
        <v>1400</v>
      </c>
      <c r="G108" s="271"/>
      <c r="H108" s="271" t="s">
        <v>1434</v>
      </c>
      <c r="I108" s="271" t="s">
        <v>1396</v>
      </c>
      <c r="J108" s="271">
        <v>50</v>
      </c>
      <c r="K108" s="283"/>
    </row>
    <row r="109" spans="2:11" s="1" customFormat="1" ht="15" customHeight="1">
      <c r="B109" s="294"/>
      <c r="C109" s="271" t="s">
        <v>1402</v>
      </c>
      <c r="D109" s="271"/>
      <c r="E109" s="271"/>
      <c r="F109" s="292" t="s">
        <v>1394</v>
      </c>
      <c r="G109" s="271"/>
      <c r="H109" s="271" t="s">
        <v>1434</v>
      </c>
      <c r="I109" s="271" t="s">
        <v>1404</v>
      </c>
      <c r="J109" s="271"/>
      <c r="K109" s="283"/>
    </row>
    <row r="110" spans="2:11" s="1" customFormat="1" ht="15" customHeight="1">
      <c r="B110" s="294"/>
      <c r="C110" s="271" t="s">
        <v>1413</v>
      </c>
      <c r="D110" s="271"/>
      <c r="E110" s="271"/>
      <c r="F110" s="292" t="s">
        <v>1400</v>
      </c>
      <c r="G110" s="271"/>
      <c r="H110" s="271" t="s">
        <v>1434</v>
      </c>
      <c r="I110" s="271" t="s">
        <v>1396</v>
      </c>
      <c r="J110" s="271">
        <v>50</v>
      </c>
      <c r="K110" s="283"/>
    </row>
    <row r="111" spans="2:11" s="1" customFormat="1" ht="15" customHeight="1">
      <c r="B111" s="294"/>
      <c r="C111" s="271" t="s">
        <v>1421</v>
      </c>
      <c r="D111" s="271"/>
      <c r="E111" s="271"/>
      <c r="F111" s="292" t="s">
        <v>1400</v>
      </c>
      <c r="G111" s="271"/>
      <c r="H111" s="271" t="s">
        <v>1434</v>
      </c>
      <c r="I111" s="271" t="s">
        <v>1396</v>
      </c>
      <c r="J111" s="271">
        <v>50</v>
      </c>
      <c r="K111" s="283"/>
    </row>
    <row r="112" spans="2:11" s="1" customFormat="1" ht="15" customHeight="1">
      <c r="B112" s="294"/>
      <c r="C112" s="271" t="s">
        <v>1419</v>
      </c>
      <c r="D112" s="271"/>
      <c r="E112" s="271"/>
      <c r="F112" s="292" t="s">
        <v>1400</v>
      </c>
      <c r="G112" s="271"/>
      <c r="H112" s="271" t="s">
        <v>1434</v>
      </c>
      <c r="I112" s="271" t="s">
        <v>1396</v>
      </c>
      <c r="J112" s="271">
        <v>50</v>
      </c>
      <c r="K112" s="283"/>
    </row>
    <row r="113" spans="2:11" s="1" customFormat="1" ht="15" customHeight="1">
      <c r="B113" s="294"/>
      <c r="C113" s="271" t="s">
        <v>54</v>
      </c>
      <c r="D113" s="271"/>
      <c r="E113" s="271"/>
      <c r="F113" s="292" t="s">
        <v>1394</v>
      </c>
      <c r="G113" s="271"/>
      <c r="H113" s="271" t="s">
        <v>1435</v>
      </c>
      <c r="I113" s="271" t="s">
        <v>1396</v>
      </c>
      <c r="J113" s="271">
        <v>20</v>
      </c>
      <c r="K113" s="283"/>
    </row>
    <row r="114" spans="2:11" s="1" customFormat="1" ht="15" customHeight="1">
      <c r="B114" s="294"/>
      <c r="C114" s="271" t="s">
        <v>1436</v>
      </c>
      <c r="D114" s="271"/>
      <c r="E114" s="271"/>
      <c r="F114" s="292" t="s">
        <v>1394</v>
      </c>
      <c r="G114" s="271"/>
      <c r="H114" s="271" t="s">
        <v>1437</v>
      </c>
      <c r="I114" s="271" t="s">
        <v>1396</v>
      </c>
      <c r="J114" s="271">
        <v>120</v>
      </c>
      <c r="K114" s="283"/>
    </row>
    <row r="115" spans="2:11" s="1" customFormat="1" ht="15" customHeight="1">
      <c r="B115" s="294"/>
      <c r="C115" s="271" t="s">
        <v>39</v>
      </c>
      <c r="D115" s="271"/>
      <c r="E115" s="271"/>
      <c r="F115" s="292" t="s">
        <v>1394</v>
      </c>
      <c r="G115" s="271"/>
      <c r="H115" s="271" t="s">
        <v>1438</v>
      </c>
      <c r="I115" s="271" t="s">
        <v>1429</v>
      </c>
      <c r="J115" s="271"/>
      <c r="K115" s="283"/>
    </row>
    <row r="116" spans="2:11" s="1" customFormat="1" ht="15" customHeight="1">
      <c r="B116" s="294"/>
      <c r="C116" s="271" t="s">
        <v>49</v>
      </c>
      <c r="D116" s="271"/>
      <c r="E116" s="271"/>
      <c r="F116" s="292" t="s">
        <v>1394</v>
      </c>
      <c r="G116" s="271"/>
      <c r="H116" s="271" t="s">
        <v>1439</v>
      </c>
      <c r="I116" s="271" t="s">
        <v>1429</v>
      </c>
      <c r="J116" s="271"/>
      <c r="K116" s="283"/>
    </row>
    <row r="117" spans="2:11" s="1" customFormat="1" ht="15" customHeight="1">
      <c r="B117" s="294"/>
      <c r="C117" s="271" t="s">
        <v>58</v>
      </c>
      <c r="D117" s="271"/>
      <c r="E117" s="271"/>
      <c r="F117" s="292" t="s">
        <v>1394</v>
      </c>
      <c r="G117" s="271"/>
      <c r="H117" s="271" t="s">
        <v>1440</v>
      </c>
      <c r="I117" s="271" t="s">
        <v>1441</v>
      </c>
      <c r="J117" s="271"/>
      <c r="K117" s="283"/>
    </row>
    <row r="118" spans="2:11" s="1" customFormat="1" ht="15" customHeight="1">
      <c r="B118" s="297"/>
      <c r="C118" s="303"/>
      <c r="D118" s="303"/>
      <c r="E118" s="303"/>
      <c r="F118" s="303"/>
      <c r="G118" s="303"/>
      <c r="H118" s="303"/>
      <c r="I118" s="303"/>
      <c r="J118" s="303"/>
      <c r="K118" s="299"/>
    </row>
    <row r="119" spans="2:11" s="1" customFormat="1" ht="18.75" customHeight="1">
      <c r="B119" s="304"/>
      <c r="C119" s="305"/>
      <c r="D119" s="305"/>
      <c r="E119" s="305"/>
      <c r="F119" s="306"/>
      <c r="G119" s="305"/>
      <c r="H119" s="305"/>
      <c r="I119" s="305"/>
      <c r="J119" s="305"/>
      <c r="K119" s="304"/>
    </row>
    <row r="120" spans="2:11" s="1" customFormat="1" ht="18.75" customHeight="1">
      <c r="B120" s="278"/>
      <c r="C120" s="278"/>
      <c r="D120" s="278"/>
      <c r="E120" s="278"/>
      <c r="F120" s="278"/>
      <c r="G120" s="278"/>
      <c r="H120" s="278"/>
      <c r="I120" s="278"/>
      <c r="J120" s="278"/>
      <c r="K120" s="278"/>
    </row>
    <row r="121" spans="2:11" s="1" customFormat="1" ht="7.5" customHeight="1">
      <c r="B121" s="307"/>
      <c r="C121" s="308"/>
      <c r="D121" s="308"/>
      <c r="E121" s="308"/>
      <c r="F121" s="308"/>
      <c r="G121" s="308"/>
      <c r="H121" s="308"/>
      <c r="I121" s="308"/>
      <c r="J121" s="308"/>
      <c r="K121" s="309"/>
    </row>
    <row r="122" spans="2:11" s="1" customFormat="1" ht="45" customHeight="1">
      <c r="B122" s="310"/>
      <c r="C122" s="391" t="s">
        <v>1442</v>
      </c>
      <c r="D122" s="391"/>
      <c r="E122" s="391"/>
      <c r="F122" s="391"/>
      <c r="G122" s="391"/>
      <c r="H122" s="391"/>
      <c r="I122" s="391"/>
      <c r="J122" s="391"/>
      <c r="K122" s="311"/>
    </row>
    <row r="123" spans="2:11" s="1" customFormat="1" ht="17.25" customHeight="1">
      <c r="B123" s="312"/>
      <c r="C123" s="284" t="s">
        <v>1388</v>
      </c>
      <c r="D123" s="284"/>
      <c r="E123" s="284"/>
      <c r="F123" s="284" t="s">
        <v>1389</v>
      </c>
      <c r="G123" s="285"/>
      <c r="H123" s="284" t="s">
        <v>55</v>
      </c>
      <c r="I123" s="284" t="s">
        <v>58</v>
      </c>
      <c r="J123" s="284" t="s">
        <v>1390</v>
      </c>
      <c r="K123" s="313"/>
    </row>
    <row r="124" spans="2:11" s="1" customFormat="1" ht="17.25" customHeight="1">
      <c r="B124" s="312"/>
      <c r="C124" s="286" t="s">
        <v>1391</v>
      </c>
      <c r="D124" s="286"/>
      <c r="E124" s="286"/>
      <c r="F124" s="287" t="s">
        <v>1392</v>
      </c>
      <c r="G124" s="288"/>
      <c r="H124" s="286"/>
      <c r="I124" s="286"/>
      <c r="J124" s="286" t="s">
        <v>1393</v>
      </c>
      <c r="K124" s="313"/>
    </row>
    <row r="125" spans="2:11" s="1" customFormat="1" ht="5.25" customHeight="1">
      <c r="B125" s="314"/>
      <c r="C125" s="289"/>
      <c r="D125" s="289"/>
      <c r="E125" s="289"/>
      <c r="F125" s="289"/>
      <c r="G125" s="315"/>
      <c r="H125" s="289"/>
      <c r="I125" s="289"/>
      <c r="J125" s="289"/>
      <c r="K125" s="316"/>
    </row>
    <row r="126" spans="2:11" s="1" customFormat="1" ht="15" customHeight="1">
      <c r="B126" s="314"/>
      <c r="C126" s="271" t="s">
        <v>1397</v>
      </c>
      <c r="D126" s="291"/>
      <c r="E126" s="291"/>
      <c r="F126" s="292" t="s">
        <v>1394</v>
      </c>
      <c r="G126" s="271"/>
      <c r="H126" s="271" t="s">
        <v>1434</v>
      </c>
      <c r="I126" s="271" t="s">
        <v>1396</v>
      </c>
      <c r="J126" s="271">
        <v>120</v>
      </c>
      <c r="K126" s="317"/>
    </row>
    <row r="127" spans="2:11" s="1" customFormat="1" ht="15" customHeight="1">
      <c r="B127" s="314"/>
      <c r="C127" s="271" t="s">
        <v>1443</v>
      </c>
      <c r="D127" s="271"/>
      <c r="E127" s="271"/>
      <c r="F127" s="292" t="s">
        <v>1394</v>
      </c>
      <c r="G127" s="271"/>
      <c r="H127" s="271" t="s">
        <v>1444</v>
      </c>
      <c r="I127" s="271" t="s">
        <v>1396</v>
      </c>
      <c r="J127" s="271" t="s">
        <v>1445</v>
      </c>
      <c r="K127" s="317"/>
    </row>
    <row r="128" spans="2:11" s="1" customFormat="1" ht="15" customHeight="1">
      <c r="B128" s="314"/>
      <c r="C128" s="271" t="s">
        <v>1342</v>
      </c>
      <c r="D128" s="271"/>
      <c r="E128" s="271"/>
      <c r="F128" s="292" t="s">
        <v>1394</v>
      </c>
      <c r="G128" s="271"/>
      <c r="H128" s="271" t="s">
        <v>1446</v>
      </c>
      <c r="I128" s="271" t="s">
        <v>1396</v>
      </c>
      <c r="J128" s="271" t="s">
        <v>1445</v>
      </c>
      <c r="K128" s="317"/>
    </row>
    <row r="129" spans="2:11" s="1" customFormat="1" ht="15" customHeight="1">
      <c r="B129" s="314"/>
      <c r="C129" s="271" t="s">
        <v>1405</v>
      </c>
      <c r="D129" s="271"/>
      <c r="E129" s="271"/>
      <c r="F129" s="292" t="s">
        <v>1400</v>
      </c>
      <c r="G129" s="271"/>
      <c r="H129" s="271" t="s">
        <v>1406</v>
      </c>
      <c r="I129" s="271" t="s">
        <v>1396</v>
      </c>
      <c r="J129" s="271">
        <v>15</v>
      </c>
      <c r="K129" s="317"/>
    </row>
    <row r="130" spans="2:11" s="1" customFormat="1" ht="15" customHeight="1">
      <c r="B130" s="314"/>
      <c r="C130" s="295" t="s">
        <v>1407</v>
      </c>
      <c r="D130" s="295"/>
      <c r="E130" s="295"/>
      <c r="F130" s="296" t="s">
        <v>1400</v>
      </c>
      <c r="G130" s="295"/>
      <c r="H130" s="295" t="s">
        <v>1408</v>
      </c>
      <c r="I130" s="295" t="s">
        <v>1396</v>
      </c>
      <c r="J130" s="295">
        <v>15</v>
      </c>
      <c r="K130" s="317"/>
    </row>
    <row r="131" spans="2:11" s="1" customFormat="1" ht="15" customHeight="1">
      <c r="B131" s="314"/>
      <c r="C131" s="295" t="s">
        <v>1409</v>
      </c>
      <c r="D131" s="295"/>
      <c r="E131" s="295"/>
      <c r="F131" s="296" t="s">
        <v>1400</v>
      </c>
      <c r="G131" s="295"/>
      <c r="H131" s="295" t="s">
        <v>1410</v>
      </c>
      <c r="I131" s="295" t="s">
        <v>1396</v>
      </c>
      <c r="J131" s="295">
        <v>20</v>
      </c>
      <c r="K131" s="317"/>
    </row>
    <row r="132" spans="2:11" s="1" customFormat="1" ht="15" customHeight="1">
      <c r="B132" s="314"/>
      <c r="C132" s="295" t="s">
        <v>1411</v>
      </c>
      <c r="D132" s="295"/>
      <c r="E132" s="295"/>
      <c r="F132" s="296" t="s">
        <v>1400</v>
      </c>
      <c r="G132" s="295"/>
      <c r="H132" s="295" t="s">
        <v>1412</v>
      </c>
      <c r="I132" s="295" t="s">
        <v>1396</v>
      </c>
      <c r="J132" s="295">
        <v>20</v>
      </c>
      <c r="K132" s="317"/>
    </row>
    <row r="133" spans="2:11" s="1" customFormat="1" ht="15" customHeight="1">
      <c r="B133" s="314"/>
      <c r="C133" s="271" t="s">
        <v>1399</v>
      </c>
      <c r="D133" s="271"/>
      <c r="E133" s="271"/>
      <c r="F133" s="292" t="s">
        <v>1400</v>
      </c>
      <c r="G133" s="271"/>
      <c r="H133" s="271" t="s">
        <v>1434</v>
      </c>
      <c r="I133" s="271" t="s">
        <v>1396</v>
      </c>
      <c r="J133" s="271">
        <v>50</v>
      </c>
      <c r="K133" s="317"/>
    </row>
    <row r="134" spans="2:11" s="1" customFormat="1" ht="15" customHeight="1">
      <c r="B134" s="314"/>
      <c r="C134" s="271" t="s">
        <v>1413</v>
      </c>
      <c r="D134" s="271"/>
      <c r="E134" s="271"/>
      <c r="F134" s="292" t="s">
        <v>1400</v>
      </c>
      <c r="G134" s="271"/>
      <c r="H134" s="271" t="s">
        <v>1434</v>
      </c>
      <c r="I134" s="271" t="s">
        <v>1396</v>
      </c>
      <c r="J134" s="271">
        <v>50</v>
      </c>
      <c r="K134" s="317"/>
    </row>
    <row r="135" spans="2:11" s="1" customFormat="1" ht="15" customHeight="1">
      <c r="B135" s="314"/>
      <c r="C135" s="271" t="s">
        <v>1419</v>
      </c>
      <c r="D135" s="271"/>
      <c r="E135" s="271"/>
      <c r="F135" s="292" t="s">
        <v>1400</v>
      </c>
      <c r="G135" s="271"/>
      <c r="H135" s="271" t="s">
        <v>1434</v>
      </c>
      <c r="I135" s="271" t="s">
        <v>1396</v>
      </c>
      <c r="J135" s="271">
        <v>50</v>
      </c>
      <c r="K135" s="317"/>
    </row>
    <row r="136" spans="2:11" s="1" customFormat="1" ht="15" customHeight="1">
      <c r="B136" s="314"/>
      <c r="C136" s="271" t="s">
        <v>1421</v>
      </c>
      <c r="D136" s="271"/>
      <c r="E136" s="271"/>
      <c r="F136" s="292" t="s">
        <v>1400</v>
      </c>
      <c r="G136" s="271"/>
      <c r="H136" s="271" t="s">
        <v>1434</v>
      </c>
      <c r="I136" s="271" t="s">
        <v>1396</v>
      </c>
      <c r="J136" s="271">
        <v>50</v>
      </c>
      <c r="K136" s="317"/>
    </row>
    <row r="137" spans="2:11" s="1" customFormat="1" ht="15" customHeight="1">
      <c r="B137" s="314"/>
      <c r="C137" s="271" t="s">
        <v>1422</v>
      </c>
      <c r="D137" s="271"/>
      <c r="E137" s="271"/>
      <c r="F137" s="292" t="s">
        <v>1400</v>
      </c>
      <c r="G137" s="271"/>
      <c r="H137" s="271" t="s">
        <v>1447</v>
      </c>
      <c r="I137" s="271" t="s">
        <v>1396</v>
      </c>
      <c r="J137" s="271">
        <v>255</v>
      </c>
      <c r="K137" s="317"/>
    </row>
    <row r="138" spans="2:11" s="1" customFormat="1" ht="15" customHeight="1">
      <c r="B138" s="314"/>
      <c r="C138" s="271" t="s">
        <v>1424</v>
      </c>
      <c r="D138" s="271"/>
      <c r="E138" s="271"/>
      <c r="F138" s="292" t="s">
        <v>1394</v>
      </c>
      <c r="G138" s="271"/>
      <c r="H138" s="271" t="s">
        <v>1448</v>
      </c>
      <c r="I138" s="271" t="s">
        <v>1426</v>
      </c>
      <c r="J138" s="271"/>
      <c r="K138" s="317"/>
    </row>
    <row r="139" spans="2:11" s="1" customFormat="1" ht="15" customHeight="1">
      <c r="B139" s="314"/>
      <c r="C139" s="271" t="s">
        <v>1427</v>
      </c>
      <c r="D139" s="271"/>
      <c r="E139" s="271"/>
      <c r="F139" s="292" t="s">
        <v>1394</v>
      </c>
      <c r="G139" s="271"/>
      <c r="H139" s="271" t="s">
        <v>1449</v>
      </c>
      <c r="I139" s="271" t="s">
        <v>1429</v>
      </c>
      <c r="J139" s="271"/>
      <c r="K139" s="317"/>
    </row>
    <row r="140" spans="2:11" s="1" customFormat="1" ht="15" customHeight="1">
      <c r="B140" s="314"/>
      <c r="C140" s="271" t="s">
        <v>1430</v>
      </c>
      <c r="D140" s="271"/>
      <c r="E140" s="271"/>
      <c r="F140" s="292" t="s">
        <v>1394</v>
      </c>
      <c r="G140" s="271"/>
      <c r="H140" s="271" t="s">
        <v>1430</v>
      </c>
      <c r="I140" s="271" t="s">
        <v>1429</v>
      </c>
      <c r="J140" s="271"/>
      <c r="K140" s="317"/>
    </row>
    <row r="141" spans="2:11" s="1" customFormat="1" ht="15" customHeight="1">
      <c r="B141" s="314"/>
      <c r="C141" s="271" t="s">
        <v>39</v>
      </c>
      <c r="D141" s="271"/>
      <c r="E141" s="271"/>
      <c r="F141" s="292" t="s">
        <v>1394</v>
      </c>
      <c r="G141" s="271"/>
      <c r="H141" s="271" t="s">
        <v>1450</v>
      </c>
      <c r="I141" s="271" t="s">
        <v>1429</v>
      </c>
      <c r="J141" s="271"/>
      <c r="K141" s="317"/>
    </row>
    <row r="142" spans="2:11" s="1" customFormat="1" ht="15" customHeight="1">
      <c r="B142" s="314"/>
      <c r="C142" s="271" t="s">
        <v>1451</v>
      </c>
      <c r="D142" s="271"/>
      <c r="E142" s="271"/>
      <c r="F142" s="292" t="s">
        <v>1394</v>
      </c>
      <c r="G142" s="271"/>
      <c r="H142" s="271" t="s">
        <v>1452</v>
      </c>
      <c r="I142" s="271" t="s">
        <v>1429</v>
      </c>
      <c r="J142" s="271"/>
      <c r="K142" s="317"/>
    </row>
    <row r="143" spans="2:11" s="1" customFormat="1" ht="15" customHeight="1">
      <c r="B143" s="318"/>
      <c r="C143" s="319"/>
      <c r="D143" s="319"/>
      <c r="E143" s="319"/>
      <c r="F143" s="319"/>
      <c r="G143" s="319"/>
      <c r="H143" s="319"/>
      <c r="I143" s="319"/>
      <c r="J143" s="319"/>
      <c r="K143" s="320"/>
    </row>
    <row r="144" spans="2:11" s="1" customFormat="1" ht="18.75" customHeight="1">
      <c r="B144" s="305"/>
      <c r="C144" s="305"/>
      <c r="D144" s="305"/>
      <c r="E144" s="305"/>
      <c r="F144" s="306"/>
      <c r="G144" s="305"/>
      <c r="H144" s="305"/>
      <c r="I144" s="305"/>
      <c r="J144" s="305"/>
      <c r="K144" s="305"/>
    </row>
    <row r="145" spans="2:11" s="1" customFormat="1" ht="18.75" customHeight="1">
      <c r="B145" s="278"/>
      <c r="C145" s="278"/>
      <c r="D145" s="278"/>
      <c r="E145" s="278"/>
      <c r="F145" s="278"/>
      <c r="G145" s="278"/>
      <c r="H145" s="278"/>
      <c r="I145" s="278"/>
      <c r="J145" s="278"/>
      <c r="K145" s="278"/>
    </row>
    <row r="146" spans="2:11" s="1" customFormat="1" ht="7.5" customHeight="1">
      <c r="B146" s="279"/>
      <c r="C146" s="280"/>
      <c r="D146" s="280"/>
      <c r="E146" s="280"/>
      <c r="F146" s="280"/>
      <c r="G146" s="280"/>
      <c r="H146" s="280"/>
      <c r="I146" s="280"/>
      <c r="J146" s="280"/>
      <c r="K146" s="281"/>
    </row>
    <row r="147" spans="2:11" s="1" customFormat="1" ht="45" customHeight="1">
      <c r="B147" s="282"/>
      <c r="C147" s="393" t="s">
        <v>1453</v>
      </c>
      <c r="D147" s="393"/>
      <c r="E147" s="393"/>
      <c r="F147" s="393"/>
      <c r="G147" s="393"/>
      <c r="H147" s="393"/>
      <c r="I147" s="393"/>
      <c r="J147" s="393"/>
      <c r="K147" s="283"/>
    </row>
    <row r="148" spans="2:11" s="1" customFormat="1" ht="17.25" customHeight="1">
      <c r="B148" s="282"/>
      <c r="C148" s="284" t="s">
        <v>1388</v>
      </c>
      <c r="D148" s="284"/>
      <c r="E148" s="284"/>
      <c r="F148" s="284" t="s">
        <v>1389</v>
      </c>
      <c r="G148" s="285"/>
      <c r="H148" s="284" t="s">
        <v>55</v>
      </c>
      <c r="I148" s="284" t="s">
        <v>58</v>
      </c>
      <c r="J148" s="284" t="s">
        <v>1390</v>
      </c>
      <c r="K148" s="283"/>
    </row>
    <row r="149" spans="2:11" s="1" customFormat="1" ht="17.25" customHeight="1">
      <c r="B149" s="282"/>
      <c r="C149" s="286" t="s">
        <v>1391</v>
      </c>
      <c r="D149" s="286"/>
      <c r="E149" s="286"/>
      <c r="F149" s="287" t="s">
        <v>1392</v>
      </c>
      <c r="G149" s="288"/>
      <c r="H149" s="286"/>
      <c r="I149" s="286"/>
      <c r="J149" s="286" t="s">
        <v>1393</v>
      </c>
      <c r="K149" s="283"/>
    </row>
    <row r="150" spans="2:11" s="1" customFormat="1" ht="5.25" customHeight="1">
      <c r="B150" s="294"/>
      <c r="C150" s="289"/>
      <c r="D150" s="289"/>
      <c r="E150" s="289"/>
      <c r="F150" s="289"/>
      <c r="G150" s="290"/>
      <c r="H150" s="289"/>
      <c r="I150" s="289"/>
      <c r="J150" s="289"/>
      <c r="K150" s="317"/>
    </row>
    <row r="151" spans="2:11" s="1" customFormat="1" ht="15" customHeight="1">
      <c r="B151" s="294"/>
      <c r="C151" s="321" t="s">
        <v>1397</v>
      </c>
      <c r="D151" s="271"/>
      <c r="E151" s="271"/>
      <c r="F151" s="322" t="s">
        <v>1394</v>
      </c>
      <c r="G151" s="271"/>
      <c r="H151" s="321" t="s">
        <v>1434</v>
      </c>
      <c r="I151" s="321" t="s">
        <v>1396</v>
      </c>
      <c r="J151" s="321">
        <v>120</v>
      </c>
      <c r="K151" s="317"/>
    </row>
    <row r="152" spans="2:11" s="1" customFormat="1" ht="15" customHeight="1">
      <c r="B152" s="294"/>
      <c r="C152" s="321" t="s">
        <v>1443</v>
      </c>
      <c r="D152" s="271"/>
      <c r="E152" s="271"/>
      <c r="F152" s="322" t="s">
        <v>1394</v>
      </c>
      <c r="G152" s="271"/>
      <c r="H152" s="321" t="s">
        <v>1454</v>
      </c>
      <c r="I152" s="321" t="s">
        <v>1396</v>
      </c>
      <c r="J152" s="321" t="s">
        <v>1445</v>
      </c>
      <c r="K152" s="317"/>
    </row>
    <row r="153" spans="2:11" s="1" customFormat="1" ht="15" customHeight="1">
      <c r="B153" s="294"/>
      <c r="C153" s="321" t="s">
        <v>1342</v>
      </c>
      <c r="D153" s="271"/>
      <c r="E153" s="271"/>
      <c r="F153" s="322" t="s">
        <v>1394</v>
      </c>
      <c r="G153" s="271"/>
      <c r="H153" s="321" t="s">
        <v>1455</v>
      </c>
      <c r="I153" s="321" t="s">
        <v>1396</v>
      </c>
      <c r="J153" s="321" t="s">
        <v>1445</v>
      </c>
      <c r="K153" s="317"/>
    </row>
    <row r="154" spans="2:11" s="1" customFormat="1" ht="15" customHeight="1">
      <c r="B154" s="294"/>
      <c r="C154" s="321" t="s">
        <v>1399</v>
      </c>
      <c r="D154" s="271"/>
      <c r="E154" s="271"/>
      <c r="F154" s="322" t="s">
        <v>1400</v>
      </c>
      <c r="G154" s="271"/>
      <c r="H154" s="321" t="s">
        <v>1434</v>
      </c>
      <c r="I154" s="321" t="s">
        <v>1396</v>
      </c>
      <c r="J154" s="321">
        <v>50</v>
      </c>
      <c r="K154" s="317"/>
    </row>
    <row r="155" spans="2:11" s="1" customFormat="1" ht="15" customHeight="1">
      <c r="B155" s="294"/>
      <c r="C155" s="321" t="s">
        <v>1402</v>
      </c>
      <c r="D155" s="271"/>
      <c r="E155" s="271"/>
      <c r="F155" s="322" t="s">
        <v>1394</v>
      </c>
      <c r="G155" s="271"/>
      <c r="H155" s="321" t="s">
        <v>1434</v>
      </c>
      <c r="I155" s="321" t="s">
        <v>1404</v>
      </c>
      <c r="J155" s="321"/>
      <c r="K155" s="317"/>
    </row>
    <row r="156" spans="2:11" s="1" customFormat="1" ht="15" customHeight="1">
      <c r="B156" s="294"/>
      <c r="C156" s="321" t="s">
        <v>1413</v>
      </c>
      <c r="D156" s="271"/>
      <c r="E156" s="271"/>
      <c r="F156" s="322" t="s">
        <v>1400</v>
      </c>
      <c r="G156" s="271"/>
      <c r="H156" s="321" t="s">
        <v>1434</v>
      </c>
      <c r="I156" s="321" t="s">
        <v>1396</v>
      </c>
      <c r="J156" s="321">
        <v>50</v>
      </c>
      <c r="K156" s="317"/>
    </row>
    <row r="157" spans="2:11" s="1" customFormat="1" ht="15" customHeight="1">
      <c r="B157" s="294"/>
      <c r="C157" s="321" t="s">
        <v>1421</v>
      </c>
      <c r="D157" s="271"/>
      <c r="E157" s="271"/>
      <c r="F157" s="322" t="s">
        <v>1400</v>
      </c>
      <c r="G157" s="271"/>
      <c r="H157" s="321" t="s">
        <v>1434</v>
      </c>
      <c r="I157" s="321" t="s">
        <v>1396</v>
      </c>
      <c r="J157" s="321">
        <v>50</v>
      </c>
      <c r="K157" s="317"/>
    </row>
    <row r="158" spans="2:11" s="1" customFormat="1" ht="15" customHeight="1">
      <c r="B158" s="294"/>
      <c r="C158" s="321" t="s">
        <v>1419</v>
      </c>
      <c r="D158" s="271"/>
      <c r="E158" s="271"/>
      <c r="F158" s="322" t="s">
        <v>1400</v>
      </c>
      <c r="G158" s="271"/>
      <c r="H158" s="321" t="s">
        <v>1434</v>
      </c>
      <c r="I158" s="321" t="s">
        <v>1396</v>
      </c>
      <c r="J158" s="321">
        <v>50</v>
      </c>
      <c r="K158" s="317"/>
    </row>
    <row r="159" spans="2:11" s="1" customFormat="1" ht="15" customHeight="1">
      <c r="B159" s="294"/>
      <c r="C159" s="321" t="s">
        <v>106</v>
      </c>
      <c r="D159" s="271"/>
      <c r="E159" s="271"/>
      <c r="F159" s="322" t="s">
        <v>1394</v>
      </c>
      <c r="G159" s="271"/>
      <c r="H159" s="321" t="s">
        <v>1456</v>
      </c>
      <c r="I159" s="321" t="s">
        <v>1396</v>
      </c>
      <c r="J159" s="321" t="s">
        <v>1457</v>
      </c>
      <c r="K159" s="317"/>
    </row>
    <row r="160" spans="2:11" s="1" customFormat="1" ht="15" customHeight="1">
      <c r="B160" s="294"/>
      <c r="C160" s="321" t="s">
        <v>1458</v>
      </c>
      <c r="D160" s="271"/>
      <c r="E160" s="271"/>
      <c r="F160" s="322" t="s">
        <v>1394</v>
      </c>
      <c r="G160" s="271"/>
      <c r="H160" s="321" t="s">
        <v>1459</v>
      </c>
      <c r="I160" s="321" t="s">
        <v>1429</v>
      </c>
      <c r="J160" s="321"/>
      <c r="K160" s="317"/>
    </row>
    <row r="161" spans="2:11" s="1" customFormat="1" ht="15" customHeight="1">
      <c r="B161" s="323"/>
      <c r="C161" s="303"/>
      <c r="D161" s="303"/>
      <c r="E161" s="303"/>
      <c r="F161" s="303"/>
      <c r="G161" s="303"/>
      <c r="H161" s="303"/>
      <c r="I161" s="303"/>
      <c r="J161" s="303"/>
      <c r="K161" s="324"/>
    </row>
    <row r="162" spans="2:11" s="1" customFormat="1" ht="18.75" customHeight="1">
      <c r="B162" s="305"/>
      <c r="C162" s="315"/>
      <c r="D162" s="315"/>
      <c r="E162" s="315"/>
      <c r="F162" s="325"/>
      <c r="G162" s="315"/>
      <c r="H162" s="315"/>
      <c r="I162" s="315"/>
      <c r="J162" s="315"/>
      <c r="K162" s="305"/>
    </row>
    <row r="163" spans="2:11" s="1" customFormat="1" ht="18.75" customHeight="1">
      <c r="B163" s="278"/>
      <c r="C163" s="278"/>
      <c r="D163" s="278"/>
      <c r="E163" s="278"/>
      <c r="F163" s="278"/>
      <c r="G163" s="278"/>
      <c r="H163" s="278"/>
      <c r="I163" s="278"/>
      <c r="J163" s="278"/>
      <c r="K163" s="278"/>
    </row>
    <row r="164" spans="2:11" s="1" customFormat="1" ht="7.5" customHeight="1">
      <c r="B164" s="260"/>
      <c r="C164" s="261"/>
      <c r="D164" s="261"/>
      <c r="E164" s="261"/>
      <c r="F164" s="261"/>
      <c r="G164" s="261"/>
      <c r="H164" s="261"/>
      <c r="I164" s="261"/>
      <c r="J164" s="261"/>
      <c r="K164" s="262"/>
    </row>
    <row r="165" spans="2:11" s="1" customFormat="1" ht="45" customHeight="1">
      <c r="B165" s="263"/>
      <c r="C165" s="391" t="s">
        <v>1460</v>
      </c>
      <c r="D165" s="391"/>
      <c r="E165" s="391"/>
      <c r="F165" s="391"/>
      <c r="G165" s="391"/>
      <c r="H165" s="391"/>
      <c r="I165" s="391"/>
      <c r="J165" s="391"/>
      <c r="K165" s="264"/>
    </row>
    <row r="166" spans="2:11" s="1" customFormat="1" ht="17.25" customHeight="1">
      <c r="B166" s="263"/>
      <c r="C166" s="284" t="s">
        <v>1388</v>
      </c>
      <c r="D166" s="284"/>
      <c r="E166" s="284"/>
      <c r="F166" s="284" t="s">
        <v>1389</v>
      </c>
      <c r="G166" s="326"/>
      <c r="H166" s="327" t="s">
        <v>55</v>
      </c>
      <c r="I166" s="327" t="s">
        <v>58</v>
      </c>
      <c r="J166" s="284" t="s">
        <v>1390</v>
      </c>
      <c r="K166" s="264"/>
    </row>
    <row r="167" spans="2:11" s="1" customFormat="1" ht="17.25" customHeight="1">
      <c r="B167" s="265"/>
      <c r="C167" s="286" t="s">
        <v>1391</v>
      </c>
      <c r="D167" s="286"/>
      <c r="E167" s="286"/>
      <c r="F167" s="287" t="s">
        <v>1392</v>
      </c>
      <c r="G167" s="328"/>
      <c r="H167" s="329"/>
      <c r="I167" s="329"/>
      <c r="J167" s="286" t="s">
        <v>1393</v>
      </c>
      <c r="K167" s="266"/>
    </row>
    <row r="168" spans="2:11" s="1" customFormat="1" ht="5.25" customHeight="1">
      <c r="B168" s="294"/>
      <c r="C168" s="289"/>
      <c r="D168" s="289"/>
      <c r="E168" s="289"/>
      <c r="F168" s="289"/>
      <c r="G168" s="290"/>
      <c r="H168" s="289"/>
      <c r="I168" s="289"/>
      <c r="J168" s="289"/>
      <c r="K168" s="317"/>
    </row>
    <row r="169" spans="2:11" s="1" customFormat="1" ht="15" customHeight="1">
      <c r="B169" s="294"/>
      <c r="C169" s="271" t="s">
        <v>1397</v>
      </c>
      <c r="D169" s="271"/>
      <c r="E169" s="271"/>
      <c r="F169" s="292" t="s">
        <v>1394</v>
      </c>
      <c r="G169" s="271"/>
      <c r="H169" s="271" t="s">
        <v>1434</v>
      </c>
      <c r="I169" s="271" t="s">
        <v>1396</v>
      </c>
      <c r="J169" s="271">
        <v>120</v>
      </c>
      <c r="K169" s="317"/>
    </row>
    <row r="170" spans="2:11" s="1" customFormat="1" ht="15" customHeight="1">
      <c r="B170" s="294"/>
      <c r="C170" s="271" t="s">
        <v>1443</v>
      </c>
      <c r="D170" s="271"/>
      <c r="E170" s="271"/>
      <c r="F170" s="292" t="s">
        <v>1394</v>
      </c>
      <c r="G170" s="271"/>
      <c r="H170" s="271" t="s">
        <v>1444</v>
      </c>
      <c r="I170" s="271" t="s">
        <v>1396</v>
      </c>
      <c r="J170" s="271" t="s">
        <v>1445</v>
      </c>
      <c r="K170" s="317"/>
    </row>
    <row r="171" spans="2:11" s="1" customFormat="1" ht="15" customHeight="1">
      <c r="B171" s="294"/>
      <c r="C171" s="271" t="s">
        <v>1342</v>
      </c>
      <c r="D171" s="271"/>
      <c r="E171" s="271"/>
      <c r="F171" s="292" t="s">
        <v>1394</v>
      </c>
      <c r="G171" s="271"/>
      <c r="H171" s="271" t="s">
        <v>1461</v>
      </c>
      <c r="I171" s="271" t="s">
        <v>1396</v>
      </c>
      <c r="J171" s="271" t="s">
        <v>1445</v>
      </c>
      <c r="K171" s="317"/>
    </row>
    <row r="172" spans="2:11" s="1" customFormat="1" ht="15" customHeight="1">
      <c r="B172" s="294"/>
      <c r="C172" s="271" t="s">
        <v>1399</v>
      </c>
      <c r="D172" s="271"/>
      <c r="E172" s="271"/>
      <c r="F172" s="292" t="s">
        <v>1400</v>
      </c>
      <c r="G172" s="271"/>
      <c r="H172" s="271" t="s">
        <v>1461</v>
      </c>
      <c r="I172" s="271" t="s">
        <v>1396</v>
      </c>
      <c r="J172" s="271">
        <v>50</v>
      </c>
      <c r="K172" s="317"/>
    </row>
    <row r="173" spans="2:11" s="1" customFormat="1" ht="15" customHeight="1">
      <c r="B173" s="294"/>
      <c r="C173" s="271" t="s">
        <v>1402</v>
      </c>
      <c r="D173" s="271"/>
      <c r="E173" s="271"/>
      <c r="F173" s="292" t="s">
        <v>1394</v>
      </c>
      <c r="G173" s="271"/>
      <c r="H173" s="271" t="s">
        <v>1461</v>
      </c>
      <c r="I173" s="271" t="s">
        <v>1404</v>
      </c>
      <c r="J173" s="271"/>
      <c r="K173" s="317"/>
    </row>
    <row r="174" spans="2:11" s="1" customFormat="1" ht="15" customHeight="1">
      <c r="B174" s="294"/>
      <c r="C174" s="271" t="s">
        <v>1413</v>
      </c>
      <c r="D174" s="271"/>
      <c r="E174" s="271"/>
      <c r="F174" s="292" t="s">
        <v>1400</v>
      </c>
      <c r="G174" s="271"/>
      <c r="H174" s="271" t="s">
        <v>1461</v>
      </c>
      <c r="I174" s="271" t="s">
        <v>1396</v>
      </c>
      <c r="J174" s="271">
        <v>50</v>
      </c>
      <c r="K174" s="317"/>
    </row>
    <row r="175" spans="2:11" s="1" customFormat="1" ht="15" customHeight="1">
      <c r="B175" s="294"/>
      <c r="C175" s="271" t="s">
        <v>1421</v>
      </c>
      <c r="D175" s="271"/>
      <c r="E175" s="271"/>
      <c r="F175" s="292" t="s">
        <v>1400</v>
      </c>
      <c r="G175" s="271"/>
      <c r="H175" s="271" t="s">
        <v>1461</v>
      </c>
      <c r="I175" s="271" t="s">
        <v>1396</v>
      </c>
      <c r="J175" s="271">
        <v>50</v>
      </c>
      <c r="K175" s="317"/>
    </row>
    <row r="176" spans="2:11" s="1" customFormat="1" ht="15" customHeight="1">
      <c r="B176" s="294"/>
      <c r="C176" s="271" t="s">
        <v>1419</v>
      </c>
      <c r="D176" s="271"/>
      <c r="E176" s="271"/>
      <c r="F176" s="292" t="s">
        <v>1400</v>
      </c>
      <c r="G176" s="271"/>
      <c r="H176" s="271" t="s">
        <v>1461</v>
      </c>
      <c r="I176" s="271" t="s">
        <v>1396</v>
      </c>
      <c r="J176" s="271">
        <v>50</v>
      </c>
      <c r="K176" s="317"/>
    </row>
    <row r="177" spans="2:11" s="1" customFormat="1" ht="15" customHeight="1">
      <c r="B177" s="294"/>
      <c r="C177" s="271" t="s">
        <v>113</v>
      </c>
      <c r="D177" s="271"/>
      <c r="E177" s="271"/>
      <c r="F177" s="292" t="s">
        <v>1394</v>
      </c>
      <c r="G177" s="271"/>
      <c r="H177" s="271" t="s">
        <v>1462</v>
      </c>
      <c r="I177" s="271" t="s">
        <v>1463</v>
      </c>
      <c r="J177" s="271"/>
      <c r="K177" s="317"/>
    </row>
    <row r="178" spans="2:11" s="1" customFormat="1" ht="15" customHeight="1">
      <c r="B178" s="294"/>
      <c r="C178" s="271" t="s">
        <v>58</v>
      </c>
      <c r="D178" s="271"/>
      <c r="E178" s="271"/>
      <c r="F178" s="292" t="s">
        <v>1394</v>
      </c>
      <c r="G178" s="271"/>
      <c r="H178" s="271" t="s">
        <v>1464</v>
      </c>
      <c r="I178" s="271" t="s">
        <v>1465</v>
      </c>
      <c r="J178" s="271">
        <v>1</v>
      </c>
      <c r="K178" s="317"/>
    </row>
    <row r="179" spans="2:11" s="1" customFormat="1" ht="15" customHeight="1">
      <c r="B179" s="294"/>
      <c r="C179" s="271" t="s">
        <v>54</v>
      </c>
      <c r="D179" s="271"/>
      <c r="E179" s="271"/>
      <c r="F179" s="292" t="s">
        <v>1394</v>
      </c>
      <c r="G179" s="271"/>
      <c r="H179" s="271" t="s">
        <v>1466</v>
      </c>
      <c r="I179" s="271" t="s">
        <v>1396</v>
      </c>
      <c r="J179" s="271">
        <v>20</v>
      </c>
      <c r="K179" s="317"/>
    </row>
    <row r="180" spans="2:11" s="1" customFormat="1" ht="15" customHeight="1">
      <c r="B180" s="294"/>
      <c r="C180" s="271" t="s">
        <v>55</v>
      </c>
      <c r="D180" s="271"/>
      <c r="E180" s="271"/>
      <c r="F180" s="292" t="s">
        <v>1394</v>
      </c>
      <c r="G180" s="271"/>
      <c r="H180" s="271" t="s">
        <v>1467</v>
      </c>
      <c r="I180" s="271" t="s">
        <v>1396</v>
      </c>
      <c r="J180" s="271">
        <v>255</v>
      </c>
      <c r="K180" s="317"/>
    </row>
    <row r="181" spans="2:11" s="1" customFormat="1" ht="15" customHeight="1">
      <c r="B181" s="294"/>
      <c r="C181" s="271" t="s">
        <v>114</v>
      </c>
      <c r="D181" s="271"/>
      <c r="E181" s="271"/>
      <c r="F181" s="292" t="s">
        <v>1394</v>
      </c>
      <c r="G181" s="271"/>
      <c r="H181" s="271" t="s">
        <v>1358</v>
      </c>
      <c r="I181" s="271" t="s">
        <v>1396</v>
      </c>
      <c r="J181" s="271">
        <v>10</v>
      </c>
      <c r="K181" s="317"/>
    </row>
    <row r="182" spans="2:11" s="1" customFormat="1" ht="15" customHeight="1">
      <c r="B182" s="294"/>
      <c r="C182" s="271" t="s">
        <v>115</v>
      </c>
      <c r="D182" s="271"/>
      <c r="E182" s="271"/>
      <c r="F182" s="292" t="s">
        <v>1394</v>
      </c>
      <c r="G182" s="271"/>
      <c r="H182" s="271" t="s">
        <v>1468</v>
      </c>
      <c r="I182" s="271" t="s">
        <v>1429</v>
      </c>
      <c r="J182" s="271"/>
      <c r="K182" s="317"/>
    </row>
    <row r="183" spans="2:11" s="1" customFormat="1" ht="15" customHeight="1">
      <c r="B183" s="294"/>
      <c r="C183" s="271" t="s">
        <v>1469</v>
      </c>
      <c r="D183" s="271"/>
      <c r="E183" s="271"/>
      <c r="F183" s="292" t="s">
        <v>1394</v>
      </c>
      <c r="G183" s="271"/>
      <c r="H183" s="271" t="s">
        <v>1470</v>
      </c>
      <c r="I183" s="271" t="s">
        <v>1429</v>
      </c>
      <c r="J183" s="271"/>
      <c r="K183" s="317"/>
    </row>
    <row r="184" spans="2:11" s="1" customFormat="1" ht="15" customHeight="1">
      <c r="B184" s="294"/>
      <c r="C184" s="271" t="s">
        <v>1458</v>
      </c>
      <c r="D184" s="271"/>
      <c r="E184" s="271"/>
      <c r="F184" s="292" t="s">
        <v>1394</v>
      </c>
      <c r="G184" s="271"/>
      <c r="H184" s="271" t="s">
        <v>1471</v>
      </c>
      <c r="I184" s="271" t="s">
        <v>1429</v>
      </c>
      <c r="J184" s="271"/>
      <c r="K184" s="317"/>
    </row>
    <row r="185" spans="2:11" s="1" customFormat="1" ht="15" customHeight="1">
      <c r="B185" s="294"/>
      <c r="C185" s="271" t="s">
        <v>117</v>
      </c>
      <c r="D185" s="271"/>
      <c r="E185" s="271"/>
      <c r="F185" s="292" t="s">
        <v>1400</v>
      </c>
      <c r="G185" s="271"/>
      <c r="H185" s="271" t="s">
        <v>1472</v>
      </c>
      <c r="I185" s="271" t="s">
        <v>1396</v>
      </c>
      <c r="J185" s="271">
        <v>50</v>
      </c>
      <c r="K185" s="317"/>
    </row>
    <row r="186" spans="2:11" s="1" customFormat="1" ht="15" customHeight="1">
      <c r="B186" s="294"/>
      <c r="C186" s="271" t="s">
        <v>1473</v>
      </c>
      <c r="D186" s="271"/>
      <c r="E186" s="271"/>
      <c r="F186" s="292" t="s">
        <v>1400</v>
      </c>
      <c r="G186" s="271"/>
      <c r="H186" s="271" t="s">
        <v>1474</v>
      </c>
      <c r="I186" s="271" t="s">
        <v>1475</v>
      </c>
      <c r="J186" s="271"/>
      <c r="K186" s="317"/>
    </row>
    <row r="187" spans="2:11" s="1" customFormat="1" ht="15" customHeight="1">
      <c r="B187" s="294"/>
      <c r="C187" s="271" t="s">
        <v>1476</v>
      </c>
      <c r="D187" s="271"/>
      <c r="E187" s="271"/>
      <c r="F187" s="292" t="s">
        <v>1400</v>
      </c>
      <c r="G187" s="271"/>
      <c r="H187" s="271" t="s">
        <v>1477</v>
      </c>
      <c r="I187" s="271" t="s">
        <v>1475</v>
      </c>
      <c r="J187" s="271"/>
      <c r="K187" s="317"/>
    </row>
    <row r="188" spans="2:11" s="1" customFormat="1" ht="15" customHeight="1">
      <c r="B188" s="294"/>
      <c r="C188" s="271" t="s">
        <v>1478</v>
      </c>
      <c r="D188" s="271"/>
      <c r="E188" s="271"/>
      <c r="F188" s="292" t="s">
        <v>1400</v>
      </c>
      <c r="G188" s="271"/>
      <c r="H188" s="271" t="s">
        <v>1479</v>
      </c>
      <c r="I188" s="271" t="s">
        <v>1475</v>
      </c>
      <c r="J188" s="271"/>
      <c r="K188" s="317"/>
    </row>
    <row r="189" spans="2:11" s="1" customFormat="1" ht="15" customHeight="1">
      <c r="B189" s="294"/>
      <c r="C189" s="330" t="s">
        <v>1480</v>
      </c>
      <c r="D189" s="271"/>
      <c r="E189" s="271"/>
      <c r="F189" s="292" t="s">
        <v>1400</v>
      </c>
      <c r="G189" s="271"/>
      <c r="H189" s="271" t="s">
        <v>1481</v>
      </c>
      <c r="I189" s="271" t="s">
        <v>1482</v>
      </c>
      <c r="J189" s="331" t="s">
        <v>1483</v>
      </c>
      <c r="K189" s="317"/>
    </row>
    <row r="190" spans="2:11" s="1" customFormat="1" ht="15" customHeight="1">
      <c r="B190" s="294"/>
      <c r="C190" s="330" t="s">
        <v>43</v>
      </c>
      <c r="D190" s="271"/>
      <c r="E190" s="271"/>
      <c r="F190" s="292" t="s">
        <v>1394</v>
      </c>
      <c r="G190" s="271"/>
      <c r="H190" s="268" t="s">
        <v>1484</v>
      </c>
      <c r="I190" s="271" t="s">
        <v>1485</v>
      </c>
      <c r="J190" s="271"/>
      <c r="K190" s="317"/>
    </row>
    <row r="191" spans="2:11" s="1" customFormat="1" ht="15" customHeight="1">
      <c r="B191" s="294"/>
      <c r="C191" s="330" t="s">
        <v>1486</v>
      </c>
      <c r="D191" s="271"/>
      <c r="E191" s="271"/>
      <c r="F191" s="292" t="s">
        <v>1394</v>
      </c>
      <c r="G191" s="271"/>
      <c r="H191" s="271" t="s">
        <v>1487</v>
      </c>
      <c r="I191" s="271" t="s">
        <v>1429</v>
      </c>
      <c r="J191" s="271"/>
      <c r="K191" s="317"/>
    </row>
    <row r="192" spans="2:11" s="1" customFormat="1" ht="15" customHeight="1">
      <c r="B192" s="294"/>
      <c r="C192" s="330" t="s">
        <v>1488</v>
      </c>
      <c r="D192" s="271"/>
      <c r="E192" s="271"/>
      <c r="F192" s="292" t="s">
        <v>1394</v>
      </c>
      <c r="G192" s="271"/>
      <c r="H192" s="271" t="s">
        <v>1489</v>
      </c>
      <c r="I192" s="271" t="s">
        <v>1429</v>
      </c>
      <c r="J192" s="271"/>
      <c r="K192" s="317"/>
    </row>
    <row r="193" spans="2:11" s="1" customFormat="1" ht="15" customHeight="1">
      <c r="B193" s="294"/>
      <c r="C193" s="330" t="s">
        <v>1490</v>
      </c>
      <c r="D193" s="271"/>
      <c r="E193" s="271"/>
      <c r="F193" s="292" t="s">
        <v>1400</v>
      </c>
      <c r="G193" s="271"/>
      <c r="H193" s="271" t="s">
        <v>1491</v>
      </c>
      <c r="I193" s="271" t="s">
        <v>1429</v>
      </c>
      <c r="J193" s="271"/>
      <c r="K193" s="317"/>
    </row>
    <row r="194" spans="2:11" s="1" customFormat="1" ht="15" customHeight="1">
      <c r="B194" s="323"/>
      <c r="C194" s="332"/>
      <c r="D194" s="303"/>
      <c r="E194" s="303"/>
      <c r="F194" s="303"/>
      <c r="G194" s="303"/>
      <c r="H194" s="303"/>
      <c r="I194" s="303"/>
      <c r="J194" s="303"/>
      <c r="K194" s="324"/>
    </row>
    <row r="195" spans="2:11" s="1" customFormat="1" ht="18.75" customHeight="1">
      <c r="B195" s="305"/>
      <c r="C195" s="315"/>
      <c r="D195" s="315"/>
      <c r="E195" s="315"/>
      <c r="F195" s="325"/>
      <c r="G195" s="315"/>
      <c r="H195" s="315"/>
      <c r="I195" s="315"/>
      <c r="J195" s="315"/>
      <c r="K195" s="305"/>
    </row>
    <row r="196" spans="2:11" s="1" customFormat="1" ht="18.75" customHeight="1">
      <c r="B196" s="305"/>
      <c r="C196" s="315"/>
      <c r="D196" s="315"/>
      <c r="E196" s="315"/>
      <c r="F196" s="325"/>
      <c r="G196" s="315"/>
      <c r="H196" s="315"/>
      <c r="I196" s="315"/>
      <c r="J196" s="315"/>
      <c r="K196" s="305"/>
    </row>
    <row r="197" spans="2:11" s="1" customFormat="1" ht="18.75" customHeight="1">
      <c r="B197" s="278"/>
      <c r="C197" s="278"/>
      <c r="D197" s="278"/>
      <c r="E197" s="278"/>
      <c r="F197" s="278"/>
      <c r="G197" s="278"/>
      <c r="H197" s="278"/>
      <c r="I197" s="278"/>
      <c r="J197" s="278"/>
      <c r="K197" s="278"/>
    </row>
    <row r="198" spans="2:11" s="1" customFormat="1" ht="13.5">
      <c r="B198" s="260"/>
      <c r="C198" s="261"/>
      <c r="D198" s="261"/>
      <c r="E198" s="261"/>
      <c r="F198" s="261"/>
      <c r="G198" s="261"/>
      <c r="H198" s="261"/>
      <c r="I198" s="261"/>
      <c r="J198" s="261"/>
      <c r="K198" s="262"/>
    </row>
    <row r="199" spans="2:11" s="1" customFormat="1" ht="21">
      <c r="B199" s="263"/>
      <c r="C199" s="391" t="s">
        <v>1492</v>
      </c>
      <c r="D199" s="391"/>
      <c r="E199" s="391"/>
      <c r="F199" s="391"/>
      <c r="G199" s="391"/>
      <c r="H199" s="391"/>
      <c r="I199" s="391"/>
      <c r="J199" s="391"/>
      <c r="K199" s="264"/>
    </row>
    <row r="200" spans="2:11" s="1" customFormat="1" ht="25.5" customHeight="1">
      <c r="B200" s="263"/>
      <c r="C200" s="333" t="s">
        <v>1493</v>
      </c>
      <c r="D200" s="333"/>
      <c r="E200" s="333"/>
      <c r="F200" s="333" t="s">
        <v>1494</v>
      </c>
      <c r="G200" s="334"/>
      <c r="H200" s="397" t="s">
        <v>1495</v>
      </c>
      <c r="I200" s="397"/>
      <c r="J200" s="397"/>
      <c r="K200" s="264"/>
    </row>
    <row r="201" spans="2:11" s="1" customFormat="1" ht="5.25" customHeight="1">
      <c r="B201" s="294"/>
      <c r="C201" s="289"/>
      <c r="D201" s="289"/>
      <c r="E201" s="289"/>
      <c r="F201" s="289"/>
      <c r="G201" s="315"/>
      <c r="H201" s="289"/>
      <c r="I201" s="289"/>
      <c r="J201" s="289"/>
      <c r="K201" s="317"/>
    </row>
    <row r="202" spans="2:11" s="1" customFormat="1" ht="15" customHeight="1">
      <c r="B202" s="294"/>
      <c r="C202" s="271" t="s">
        <v>1485</v>
      </c>
      <c r="D202" s="271"/>
      <c r="E202" s="271"/>
      <c r="F202" s="292" t="s">
        <v>44</v>
      </c>
      <c r="G202" s="271"/>
      <c r="H202" s="396" t="s">
        <v>1496</v>
      </c>
      <c r="I202" s="396"/>
      <c r="J202" s="396"/>
      <c r="K202" s="317"/>
    </row>
    <row r="203" spans="2:11" s="1" customFormat="1" ht="15" customHeight="1">
      <c r="B203" s="294"/>
      <c r="C203" s="271"/>
      <c r="D203" s="271"/>
      <c r="E203" s="271"/>
      <c r="F203" s="292" t="s">
        <v>45</v>
      </c>
      <c r="G203" s="271"/>
      <c r="H203" s="396" t="s">
        <v>1497</v>
      </c>
      <c r="I203" s="396"/>
      <c r="J203" s="396"/>
      <c r="K203" s="317"/>
    </row>
    <row r="204" spans="2:11" s="1" customFormat="1" ht="15" customHeight="1">
      <c r="B204" s="294"/>
      <c r="C204" s="271"/>
      <c r="D204" s="271"/>
      <c r="E204" s="271"/>
      <c r="F204" s="292" t="s">
        <v>48</v>
      </c>
      <c r="G204" s="271"/>
      <c r="H204" s="396" t="s">
        <v>1498</v>
      </c>
      <c r="I204" s="396"/>
      <c r="J204" s="396"/>
      <c r="K204" s="317"/>
    </row>
    <row r="205" spans="2:11" s="1" customFormat="1" ht="15" customHeight="1">
      <c r="B205" s="294"/>
      <c r="C205" s="271"/>
      <c r="D205" s="271"/>
      <c r="E205" s="271"/>
      <c r="F205" s="292" t="s">
        <v>46</v>
      </c>
      <c r="G205" s="271"/>
      <c r="H205" s="396" t="s">
        <v>1499</v>
      </c>
      <c r="I205" s="396"/>
      <c r="J205" s="396"/>
      <c r="K205" s="317"/>
    </row>
    <row r="206" spans="2:11" s="1" customFormat="1" ht="15" customHeight="1">
      <c r="B206" s="294"/>
      <c r="C206" s="271"/>
      <c r="D206" s="271"/>
      <c r="E206" s="271"/>
      <c r="F206" s="292" t="s">
        <v>47</v>
      </c>
      <c r="G206" s="271"/>
      <c r="H206" s="396" t="s">
        <v>1500</v>
      </c>
      <c r="I206" s="396"/>
      <c r="J206" s="396"/>
      <c r="K206" s="317"/>
    </row>
    <row r="207" spans="2:11" s="1" customFormat="1" ht="15" customHeight="1">
      <c r="B207" s="294"/>
      <c r="C207" s="271"/>
      <c r="D207" s="271"/>
      <c r="E207" s="271"/>
      <c r="F207" s="292"/>
      <c r="G207" s="271"/>
      <c r="H207" s="271"/>
      <c r="I207" s="271"/>
      <c r="J207" s="271"/>
      <c r="K207" s="317"/>
    </row>
    <row r="208" spans="2:11" s="1" customFormat="1" ht="15" customHeight="1">
      <c r="B208" s="294"/>
      <c r="C208" s="271" t="s">
        <v>1441</v>
      </c>
      <c r="D208" s="271"/>
      <c r="E208" s="271"/>
      <c r="F208" s="292" t="s">
        <v>80</v>
      </c>
      <c r="G208" s="271"/>
      <c r="H208" s="396" t="s">
        <v>1501</v>
      </c>
      <c r="I208" s="396"/>
      <c r="J208" s="396"/>
      <c r="K208" s="317"/>
    </row>
    <row r="209" spans="2:11" s="1" customFormat="1" ht="15" customHeight="1">
      <c r="B209" s="294"/>
      <c r="C209" s="271"/>
      <c r="D209" s="271"/>
      <c r="E209" s="271"/>
      <c r="F209" s="292" t="s">
        <v>1336</v>
      </c>
      <c r="G209" s="271"/>
      <c r="H209" s="396" t="s">
        <v>1337</v>
      </c>
      <c r="I209" s="396"/>
      <c r="J209" s="396"/>
      <c r="K209" s="317"/>
    </row>
    <row r="210" spans="2:11" s="1" customFormat="1" ht="15" customHeight="1">
      <c r="B210" s="294"/>
      <c r="C210" s="271"/>
      <c r="D210" s="271"/>
      <c r="E210" s="271"/>
      <c r="F210" s="292" t="s">
        <v>1334</v>
      </c>
      <c r="G210" s="271"/>
      <c r="H210" s="396" t="s">
        <v>1502</v>
      </c>
      <c r="I210" s="396"/>
      <c r="J210" s="396"/>
      <c r="K210" s="317"/>
    </row>
    <row r="211" spans="2:11" s="1" customFormat="1" ht="15" customHeight="1">
      <c r="B211" s="335"/>
      <c r="C211" s="271"/>
      <c r="D211" s="271"/>
      <c r="E211" s="271"/>
      <c r="F211" s="292" t="s">
        <v>1338</v>
      </c>
      <c r="G211" s="330"/>
      <c r="H211" s="395" t="s">
        <v>1339</v>
      </c>
      <c r="I211" s="395"/>
      <c r="J211" s="395"/>
      <c r="K211" s="336"/>
    </row>
    <row r="212" spans="2:11" s="1" customFormat="1" ht="15" customHeight="1">
      <c r="B212" s="335"/>
      <c r="C212" s="271"/>
      <c r="D212" s="271"/>
      <c r="E212" s="271"/>
      <c r="F212" s="292" t="s">
        <v>1340</v>
      </c>
      <c r="G212" s="330"/>
      <c r="H212" s="395" t="s">
        <v>1307</v>
      </c>
      <c r="I212" s="395"/>
      <c r="J212" s="395"/>
      <c r="K212" s="336"/>
    </row>
    <row r="213" spans="2:11" s="1" customFormat="1" ht="15" customHeight="1">
      <c r="B213" s="335"/>
      <c r="C213" s="271"/>
      <c r="D213" s="271"/>
      <c r="E213" s="271"/>
      <c r="F213" s="292"/>
      <c r="G213" s="330"/>
      <c r="H213" s="321"/>
      <c r="I213" s="321"/>
      <c r="J213" s="321"/>
      <c r="K213" s="336"/>
    </row>
    <row r="214" spans="2:11" s="1" customFormat="1" ht="15" customHeight="1">
      <c r="B214" s="335"/>
      <c r="C214" s="271" t="s">
        <v>1465</v>
      </c>
      <c r="D214" s="271"/>
      <c r="E214" s="271"/>
      <c r="F214" s="292">
        <v>1</v>
      </c>
      <c r="G214" s="330"/>
      <c r="H214" s="395" t="s">
        <v>1503</v>
      </c>
      <c r="I214" s="395"/>
      <c r="J214" s="395"/>
      <c r="K214" s="336"/>
    </row>
    <row r="215" spans="2:11" s="1" customFormat="1" ht="15" customHeight="1">
      <c r="B215" s="335"/>
      <c r="C215" s="271"/>
      <c r="D215" s="271"/>
      <c r="E215" s="271"/>
      <c r="F215" s="292">
        <v>2</v>
      </c>
      <c r="G215" s="330"/>
      <c r="H215" s="395" t="s">
        <v>1504</v>
      </c>
      <c r="I215" s="395"/>
      <c r="J215" s="395"/>
      <c r="K215" s="336"/>
    </row>
    <row r="216" spans="2:11" s="1" customFormat="1" ht="15" customHeight="1">
      <c r="B216" s="335"/>
      <c r="C216" s="271"/>
      <c r="D216" s="271"/>
      <c r="E216" s="271"/>
      <c r="F216" s="292">
        <v>3</v>
      </c>
      <c r="G216" s="330"/>
      <c r="H216" s="395" t="s">
        <v>1505</v>
      </c>
      <c r="I216" s="395"/>
      <c r="J216" s="395"/>
      <c r="K216" s="336"/>
    </row>
    <row r="217" spans="2:11" s="1" customFormat="1" ht="15" customHeight="1">
      <c r="B217" s="335"/>
      <c r="C217" s="271"/>
      <c r="D217" s="271"/>
      <c r="E217" s="271"/>
      <c r="F217" s="292">
        <v>4</v>
      </c>
      <c r="G217" s="330"/>
      <c r="H217" s="395" t="s">
        <v>1506</v>
      </c>
      <c r="I217" s="395"/>
      <c r="J217" s="395"/>
      <c r="K217" s="336"/>
    </row>
    <row r="218" spans="2:11" s="1" customFormat="1" ht="12.75" customHeight="1">
      <c r="B218" s="337"/>
      <c r="C218" s="338"/>
      <c r="D218" s="338"/>
      <c r="E218" s="338"/>
      <c r="F218" s="338"/>
      <c r="G218" s="338"/>
      <c r="H218" s="338"/>
      <c r="I218" s="338"/>
      <c r="J218" s="338"/>
      <c r="K218" s="339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ageMargins left="0.59027779999999996" right="0.59027779999999996" top="0.59027779999999996" bottom="0.59027779999999996" header="0" footer="0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17</vt:i4>
      </vt:variant>
    </vt:vector>
  </HeadingPairs>
  <TitlesOfParts>
    <vt:vector size="26" baseType="lpstr">
      <vt:lpstr>Rekapitulace stavby</vt:lpstr>
      <vt:lpstr>SO 000 - Odstranění sklep...</vt:lpstr>
      <vt:lpstr>SO 100 - Komunikace a zpe...</vt:lpstr>
      <vt:lpstr>SO 401 - Kabelové vedení PRE</vt:lpstr>
      <vt:lpstr>SO 800 - Sadové úpravy</vt:lpstr>
      <vt:lpstr>SO 801 - Mobiliář</vt:lpstr>
      <vt:lpstr>SO 900 - Ostatní náklady ...</vt:lpstr>
      <vt:lpstr>SO 901 - Vedlejší rozpočt...</vt:lpstr>
      <vt:lpstr>Pokyny pro vyplnění</vt:lpstr>
      <vt:lpstr>'Rekapitulace stavby'!Názvy_tisku</vt:lpstr>
      <vt:lpstr>'SO 000 - Odstranění sklep...'!Názvy_tisku</vt:lpstr>
      <vt:lpstr>'SO 100 - Komunikace a zpe...'!Názvy_tisku</vt:lpstr>
      <vt:lpstr>'SO 401 - Kabelové vedení PRE'!Názvy_tisku</vt:lpstr>
      <vt:lpstr>'SO 800 - Sadové úpravy'!Názvy_tisku</vt:lpstr>
      <vt:lpstr>'SO 801 - Mobiliář'!Názvy_tisku</vt:lpstr>
      <vt:lpstr>'SO 900 - Ostatní náklady ...'!Názvy_tisku</vt:lpstr>
      <vt:lpstr>'SO 901 - Vedlejší rozpočt...'!Názvy_tisku</vt:lpstr>
      <vt:lpstr>'Pokyny pro vyplnění'!Oblast_tisku</vt:lpstr>
      <vt:lpstr>'Rekapitulace stavby'!Oblast_tisku</vt:lpstr>
      <vt:lpstr>'SO 000 - Odstranění sklep...'!Oblast_tisku</vt:lpstr>
      <vt:lpstr>'SO 100 - Komunikace a zpe...'!Oblast_tisku</vt:lpstr>
      <vt:lpstr>'SO 401 - Kabelové vedení PRE'!Oblast_tisku</vt:lpstr>
      <vt:lpstr>'SO 800 - Sadové úpravy'!Oblast_tisku</vt:lpstr>
      <vt:lpstr>'SO 801 - Mobiliář'!Oblast_tisku</vt:lpstr>
      <vt:lpstr>'SO 900 - Ostatní náklady ...'!Oblast_tisku</vt:lpstr>
      <vt:lpstr>'SO 901 - Vedlejší rozpočt...'!Oblast_tisku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Holasová Jana</dc:creator>
  <cp:lastModifiedBy>Holasová Jana</cp:lastModifiedBy>
  <dcterms:created xsi:type="dcterms:W3CDTF">2021-04-12T07:34:21Z</dcterms:created>
  <dcterms:modified xsi:type="dcterms:W3CDTF">2021-04-14T11:51:41Z</dcterms:modified>
</cp:coreProperties>
</file>