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540" windowWidth="15975" windowHeight="13485"/>
  </bookViews>
  <sheets>
    <sheet name="Rekapitulace stavby" sheetId="1" r:id="rId1"/>
    <sheet name="SO 01 - Komunikace" sheetId="2" r:id="rId2"/>
    <sheet name="SO 03 - Definitivní dopra..." sheetId="3" r:id="rId3"/>
    <sheet name="D.1 - Zásady dopravně inž..." sheetId="4" r:id="rId4"/>
    <sheet name="D.2 - Úpravy SSZ v rámci DIO" sheetId="5" r:id="rId5"/>
    <sheet name="VON - Vedlejší a ostatní ..." sheetId="6" r:id="rId6"/>
  </sheets>
  <definedNames>
    <definedName name="_xlnm._FilterDatabase" localSheetId="3" hidden="1">'D.1 - Zásady dopravně inž...'!$C$77:$K$141</definedName>
    <definedName name="_xlnm._FilterDatabase" localSheetId="4" hidden="1">'D.2 - Úpravy SSZ v rámci DIO'!$C$99:$K$247</definedName>
    <definedName name="_xlnm._FilterDatabase" localSheetId="1" hidden="1">'SO 01 - Komunikace'!$C$88:$K$394</definedName>
    <definedName name="_xlnm._FilterDatabase" localSheetId="2" hidden="1">'SO 03 - Definitivní dopra...'!$C$79:$K$186</definedName>
    <definedName name="_xlnm._FilterDatabase" localSheetId="5" hidden="1">'VON - Vedlejší a ostatní ...'!$C$80:$K$96</definedName>
    <definedName name="_xlnm.Print_Titles" localSheetId="3">'D.1 - Zásady dopravně inž...'!$77:$77</definedName>
    <definedName name="_xlnm.Print_Titles" localSheetId="4">'D.2 - Úpravy SSZ v rámci DIO'!$99:$99</definedName>
    <definedName name="_xlnm.Print_Titles" localSheetId="0">'Rekapitulace stavby'!$49:$49</definedName>
    <definedName name="_xlnm.Print_Titles" localSheetId="1">'SO 01 - Komunikace'!$88:$88</definedName>
    <definedName name="_xlnm.Print_Titles" localSheetId="2">'SO 03 - Definitivní dopra...'!$79:$79</definedName>
    <definedName name="_xlnm.Print_Titles" localSheetId="5">'VON - Vedlejší a ostatní ...'!$80:$80</definedName>
    <definedName name="_xlnm.Print_Area" localSheetId="3">'D.1 - Zásady dopravně inž...'!$C$4:$J$36,'D.1 - Zásady dopravně inž...'!$C$42:$J$59,'D.1 - Zásady dopravně inž...'!$C$65:$K$141</definedName>
    <definedName name="_xlnm.Print_Area" localSheetId="4">'D.2 - Úpravy SSZ v rámci DIO'!$C$4:$J$36,'D.2 - Úpravy SSZ v rámci DIO'!$C$42:$J$81,'D.2 - Úpravy SSZ v rámci DIO'!$C$87:$K$247</definedName>
    <definedName name="_xlnm.Print_Area" localSheetId="0">'Rekapitulace stavby'!$D$4:$AO$33,'Rekapitulace stavby'!$C$39:$AQ$57</definedName>
    <definedName name="_xlnm.Print_Area" localSheetId="1">'SO 01 - Komunikace'!$C$4:$J$36,'SO 01 - Komunikace'!$C$42:$J$70,'SO 01 - Komunikace'!$C$76:$K$394</definedName>
    <definedName name="_xlnm.Print_Area" localSheetId="2">'SO 03 - Definitivní dopra...'!$C$4:$J$36,'SO 03 - Definitivní dopra...'!$C$42:$J$61,'SO 03 - Definitivní dopra...'!$C$67:$K$186</definedName>
    <definedName name="_xlnm.Print_Area" localSheetId="5">'VON - Vedlejší a ostatní ...'!$C$4:$J$36,'VON - Vedlejší a ostatní ...'!$C$42:$J$62,'VON - Vedlejší a ostatní ...'!$C$68:$K$96</definedName>
  </definedNames>
  <calcPr calcId="145621"/>
</workbook>
</file>

<file path=xl/calcChain.xml><?xml version="1.0" encoding="utf-8"?>
<calcChain xmlns="http://schemas.openxmlformats.org/spreadsheetml/2006/main">
  <c r="AY56" i="1" l="1"/>
  <c r="AX56" i="1"/>
  <c r="BI96" i="6"/>
  <c r="BH96" i="6"/>
  <c r="BG96" i="6"/>
  <c r="BF96" i="6"/>
  <c r="T96" i="6"/>
  <c r="R96" i="6"/>
  <c r="P96" i="6"/>
  <c r="BK96" i="6"/>
  <c r="J96" i="6"/>
  <c r="BE96" i="6"/>
  <c r="BI95" i="6"/>
  <c r="BH95" i="6"/>
  <c r="BG95" i="6"/>
  <c r="BF95" i="6"/>
  <c r="T95" i="6"/>
  <c r="R95" i="6"/>
  <c r="P95" i="6"/>
  <c r="BK95" i="6"/>
  <c r="J95" i="6"/>
  <c r="BE95" i="6"/>
  <c r="BI94" i="6"/>
  <c r="BH94" i="6"/>
  <c r="BG94" i="6"/>
  <c r="BF94" i="6"/>
  <c r="T94" i="6"/>
  <c r="R94" i="6"/>
  <c r="P94" i="6"/>
  <c r="BK94" i="6"/>
  <c r="J94" i="6"/>
  <c r="BE94" i="6"/>
  <c r="F30" i="6" s="1"/>
  <c r="AZ56" i="1" s="1"/>
  <c r="BI93" i="6"/>
  <c r="BH93" i="6"/>
  <c r="BG93" i="6"/>
  <c r="BF93" i="6"/>
  <c r="T93" i="6"/>
  <c r="R93" i="6"/>
  <c r="P93" i="6"/>
  <c r="P91" i="6" s="1"/>
  <c r="BK93" i="6"/>
  <c r="BK91" i="6" s="1"/>
  <c r="J91" i="6" s="1"/>
  <c r="J61" i="6" s="1"/>
  <c r="J93" i="6"/>
  <c r="BE93" i="6"/>
  <c r="BI92" i="6"/>
  <c r="BH92" i="6"/>
  <c r="BG92" i="6"/>
  <c r="F32" i="6" s="1"/>
  <c r="BB56" i="1" s="1"/>
  <c r="BF92" i="6"/>
  <c r="T92" i="6"/>
  <c r="T91" i="6"/>
  <c r="T82" i="6" s="1"/>
  <c r="T81" i="6" s="1"/>
  <c r="R92" i="6"/>
  <c r="P92" i="6"/>
  <c r="BK92" i="6"/>
  <c r="J92" i="6"/>
  <c r="BE92" i="6" s="1"/>
  <c r="BI90" i="6"/>
  <c r="BH90" i="6"/>
  <c r="BG90" i="6"/>
  <c r="BF90" i="6"/>
  <c r="T90" i="6"/>
  <c r="T87" i="6" s="1"/>
  <c r="R90" i="6"/>
  <c r="P90" i="6"/>
  <c r="BK90" i="6"/>
  <c r="J90" i="6"/>
  <c r="BE90" i="6"/>
  <c r="BI89" i="6"/>
  <c r="BH89" i="6"/>
  <c r="BG89" i="6"/>
  <c r="BF89" i="6"/>
  <c r="T89" i="6"/>
  <c r="R89" i="6"/>
  <c r="P89" i="6"/>
  <c r="BK89" i="6"/>
  <c r="BK87" i="6" s="1"/>
  <c r="J87" i="6" s="1"/>
  <c r="J60" i="6" s="1"/>
  <c r="J89" i="6"/>
  <c r="BE89" i="6"/>
  <c r="BI88" i="6"/>
  <c r="BH88" i="6"/>
  <c r="BG88" i="6"/>
  <c r="BF88" i="6"/>
  <c r="T88" i="6"/>
  <c r="R88" i="6"/>
  <c r="R87" i="6" s="1"/>
  <c r="P88" i="6"/>
  <c r="P87" i="6"/>
  <c r="BK88" i="6"/>
  <c r="J88" i="6"/>
  <c r="BE88" i="6"/>
  <c r="J30" i="6" s="1"/>
  <c r="AV56" i="1" s="1"/>
  <c r="BI86" i="6"/>
  <c r="F34" i="6" s="1"/>
  <c r="BD56" i="1" s="1"/>
  <c r="BH86" i="6"/>
  <c r="BG86" i="6"/>
  <c r="BF86" i="6"/>
  <c r="T86" i="6"/>
  <c r="T85" i="6"/>
  <c r="R86" i="6"/>
  <c r="R85" i="6"/>
  <c r="P86" i="6"/>
  <c r="P85" i="6" s="1"/>
  <c r="BK86" i="6"/>
  <c r="BK85" i="6" s="1"/>
  <c r="J85" i="6" s="1"/>
  <c r="J86" i="6"/>
  <c r="BE86" i="6"/>
  <c r="J59" i="6"/>
  <c r="BI84" i="6"/>
  <c r="BH84" i="6"/>
  <c r="F33" i="6" s="1"/>
  <c r="BC56" i="1" s="1"/>
  <c r="BG84" i="6"/>
  <c r="BF84" i="6"/>
  <c r="T84" i="6"/>
  <c r="T83" i="6"/>
  <c r="R84" i="6"/>
  <c r="R83" i="6" s="1"/>
  <c r="P84" i="6"/>
  <c r="P83" i="6" s="1"/>
  <c r="P82" i="6" s="1"/>
  <c r="P81" i="6" s="1"/>
  <c r="AU56" i="1" s="1"/>
  <c r="BK84" i="6"/>
  <c r="BK83" i="6" s="1"/>
  <c r="J83" i="6" s="1"/>
  <c r="J58" i="6" s="1"/>
  <c r="J84" i="6"/>
  <c r="BE84" i="6"/>
  <c r="J77" i="6"/>
  <c r="F77" i="6"/>
  <c r="F75" i="6"/>
  <c r="E73" i="6"/>
  <c r="J51" i="6"/>
  <c r="F51" i="6"/>
  <c r="F49" i="6"/>
  <c r="E47" i="6"/>
  <c r="J18" i="6"/>
  <c r="E18" i="6"/>
  <c r="F78" i="6" s="1"/>
  <c r="J17" i="6"/>
  <c r="J12" i="6"/>
  <c r="J75" i="6" s="1"/>
  <c r="J49" i="6"/>
  <c r="E7" i="6"/>
  <c r="E45" i="6" s="1"/>
  <c r="E71" i="6"/>
  <c r="AY55" i="1"/>
  <c r="AX55" i="1"/>
  <c r="BI247" i="5"/>
  <c r="BH247" i="5"/>
  <c r="BG247" i="5"/>
  <c r="BF247" i="5"/>
  <c r="T247" i="5"/>
  <c r="R247" i="5"/>
  <c r="P247" i="5"/>
  <c r="BK247" i="5"/>
  <c r="J247" i="5"/>
  <c r="BE247" i="5"/>
  <c r="BI246" i="5"/>
  <c r="BH246" i="5"/>
  <c r="BG246" i="5"/>
  <c r="BF246" i="5"/>
  <c r="T246" i="5"/>
  <c r="R246" i="5"/>
  <c r="P246" i="5"/>
  <c r="BK246" i="5"/>
  <c r="J246" i="5"/>
  <c r="BE246" i="5"/>
  <c r="BI245" i="5"/>
  <c r="BH245" i="5"/>
  <c r="BG245" i="5"/>
  <c r="BF245" i="5"/>
  <c r="T245" i="5"/>
  <c r="R245" i="5"/>
  <c r="P245" i="5"/>
  <c r="BK245" i="5"/>
  <c r="J245" i="5"/>
  <c r="BE245" i="5" s="1"/>
  <c r="BI244" i="5"/>
  <c r="BH244" i="5"/>
  <c r="BG244" i="5"/>
  <c r="BF244" i="5"/>
  <c r="T244" i="5"/>
  <c r="R244" i="5"/>
  <c r="P244" i="5"/>
  <c r="P240" i="5" s="1"/>
  <c r="BK244" i="5"/>
  <c r="J244" i="5"/>
  <c r="BE244" i="5" s="1"/>
  <c r="BI243" i="5"/>
  <c r="BH243" i="5"/>
  <c r="BG243" i="5"/>
  <c r="BF243" i="5"/>
  <c r="T243" i="5"/>
  <c r="R243" i="5"/>
  <c r="R240" i="5" s="1"/>
  <c r="P243" i="5"/>
  <c r="BK243" i="5"/>
  <c r="J243" i="5"/>
  <c r="BE243" i="5"/>
  <c r="BI242" i="5"/>
  <c r="BH242" i="5"/>
  <c r="BG242" i="5"/>
  <c r="BF242" i="5"/>
  <c r="T242" i="5"/>
  <c r="R242" i="5"/>
  <c r="P242" i="5"/>
  <c r="BK242" i="5"/>
  <c r="J242" i="5"/>
  <c r="BE242" i="5"/>
  <c r="BI241" i="5"/>
  <c r="BH241" i="5"/>
  <c r="BG241" i="5"/>
  <c r="BF241" i="5"/>
  <c r="T241" i="5"/>
  <c r="R241" i="5"/>
  <c r="P241" i="5"/>
  <c r="BK241" i="5"/>
  <c r="BK240" i="5" s="1"/>
  <c r="J240" i="5" s="1"/>
  <c r="J80" i="5" s="1"/>
  <c r="J241" i="5"/>
  <c r="BE241" i="5"/>
  <c r="BI239" i="5"/>
  <c r="BH239" i="5"/>
  <c r="BG239" i="5"/>
  <c r="BF239" i="5"/>
  <c r="T239" i="5"/>
  <c r="R239" i="5"/>
  <c r="P239" i="5"/>
  <c r="BK239" i="5"/>
  <c r="J239" i="5"/>
  <c r="BE239" i="5"/>
  <c r="BI238" i="5"/>
  <c r="BH238" i="5"/>
  <c r="BG238" i="5"/>
  <c r="BF238" i="5"/>
  <c r="T238" i="5"/>
  <c r="R238" i="5"/>
  <c r="P238" i="5"/>
  <c r="BK238" i="5"/>
  <c r="J238" i="5"/>
  <c r="BE238" i="5" s="1"/>
  <c r="BI237" i="5"/>
  <c r="BH237" i="5"/>
  <c r="BG237" i="5"/>
  <c r="BF237" i="5"/>
  <c r="T237" i="5"/>
  <c r="R237" i="5"/>
  <c r="P237" i="5"/>
  <c r="BK237" i="5"/>
  <c r="J237" i="5"/>
  <c r="BE237" i="5"/>
  <c r="BI236" i="5"/>
  <c r="BH236" i="5"/>
  <c r="BG236" i="5"/>
  <c r="BF236" i="5"/>
  <c r="T236" i="5"/>
  <c r="R236" i="5"/>
  <c r="P236" i="5"/>
  <c r="BK236" i="5"/>
  <c r="J236" i="5"/>
  <c r="BE236" i="5"/>
  <c r="BI235" i="5"/>
  <c r="BH235" i="5"/>
  <c r="BG235" i="5"/>
  <c r="BF235" i="5"/>
  <c r="T235" i="5"/>
  <c r="R235" i="5"/>
  <c r="P235" i="5"/>
  <c r="BK235" i="5"/>
  <c r="J235" i="5"/>
  <c r="BE235" i="5"/>
  <c r="BI234" i="5"/>
  <c r="BH234" i="5"/>
  <c r="BG234" i="5"/>
  <c r="BF234" i="5"/>
  <c r="T234" i="5"/>
  <c r="R234" i="5"/>
  <c r="P234" i="5"/>
  <c r="BK234" i="5"/>
  <c r="J234" i="5"/>
  <c r="BE234" i="5" s="1"/>
  <c r="BI233" i="5"/>
  <c r="BH233" i="5"/>
  <c r="BG233" i="5"/>
  <c r="BF233" i="5"/>
  <c r="T233" i="5"/>
  <c r="R233" i="5"/>
  <c r="P233" i="5"/>
  <c r="BK233" i="5"/>
  <c r="J233" i="5"/>
  <c r="BE233" i="5"/>
  <c r="BI232" i="5"/>
  <c r="BH232" i="5"/>
  <c r="BG232" i="5"/>
  <c r="BF232" i="5"/>
  <c r="T232" i="5"/>
  <c r="T228" i="5" s="1"/>
  <c r="R232" i="5"/>
  <c r="P232" i="5"/>
  <c r="BK232" i="5"/>
  <c r="J232" i="5"/>
  <c r="BE232" i="5"/>
  <c r="BI231" i="5"/>
  <c r="BH231" i="5"/>
  <c r="BG231" i="5"/>
  <c r="BF231" i="5"/>
  <c r="T231" i="5"/>
  <c r="R231" i="5"/>
  <c r="P231" i="5"/>
  <c r="BK231" i="5"/>
  <c r="J231" i="5"/>
  <c r="BE231" i="5" s="1"/>
  <c r="BI230" i="5"/>
  <c r="BH230" i="5"/>
  <c r="BG230" i="5"/>
  <c r="BF230" i="5"/>
  <c r="T230" i="5"/>
  <c r="R230" i="5"/>
  <c r="P230" i="5"/>
  <c r="BK230" i="5"/>
  <c r="J230" i="5"/>
  <c r="BE230" i="5" s="1"/>
  <c r="BI229" i="5"/>
  <c r="BH229" i="5"/>
  <c r="BG229" i="5"/>
  <c r="BF229" i="5"/>
  <c r="T229" i="5"/>
  <c r="R229" i="5"/>
  <c r="P229" i="5"/>
  <c r="BK229" i="5"/>
  <c r="BK228" i="5"/>
  <c r="J228" i="5"/>
  <c r="J79" i="5" s="1"/>
  <c r="J229" i="5"/>
  <c r="BE229" i="5" s="1"/>
  <c r="BI227" i="5"/>
  <c r="BH227" i="5"/>
  <c r="BG227" i="5"/>
  <c r="BF227" i="5"/>
  <c r="T227" i="5"/>
  <c r="R227" i="5"/>
  <c r="P227" i="5"/>
  <c r="BK227" i="5"/>
  <c r="J227" i="5"/>
  <c r="BE227" i="5"/>
  <c r="BI226" i="5"/>
  <c r="BH226" i="5"/>
  <c r="BG226" i="5"/>
  <c r="BF226" i="5"/>
  <c r="T226" i="5"/>
  <c r="R226" i="5"/>
  <c r="P226" i="5"/>
  <c r="BK226" i="5"/>
  <c r="J226" i="5"/>
  <c r="BE226" i="5"/>
  <c r="BI225" i="5"/>
  <c r="BH225" i="5"/>
  <c r="BG225" i="5"/>
  <c r="BF225" i="5"/>
  <c r="T225" i="5"/>
  <c r="R225" i="5"/>
  <c r="P225" i="5"/>
  <c r="BK225" i="5"/>
  <c r="J225" i="5"/>
  <c r="BE225" i="5"/>
  <c r="BI224" i="5"/>
  <c r="BH224" i="5"/>
  <c r="BG224" i="5"/>
  <c r="BF224" i="5"/>
  <c r="T224" i="5"/>
  <c r="R224" i="5"/>
  <c r="P224" i="5"/>
  <c r="BK224" i="5"/>
  <c r="J224" i="5"/>
  <c r="BE224" i="5" s="1"/>
  <c r="BI223" i="5"/>
  <c r="BH223" i="5"/>
  <c r="BG223" i="5"/>
  <c r="BF223" i="5"/>
  <c r="T223" i="5"/>
  <c r="R223" i="5"/>
  <c r="P223" i="5"/>
  <c r="BK223" i="5"/>
  <c r="J223" i="5"/>
  <c r="BE223" i="5"/>
  <c r="BI222" i="5"/>
  <c r="BH222" i="5"/>
  <c r="BG222" i="5"/>
  <c r="BF222" i="5"/>
  <c r="T222" i="5"/>
  <c r="R222" i="5"/>
  <c r="P222" i="5"/>
  <c r="P221" i="5" s="1"/>
  <c r="BK222" i="5"/>
  <c r="J222" i="5"/>
  <c r="BE222" i="5"/>
  <c r="BI219" i="5"/>
  <c r="BH219" i="5"/>
  <c r="BG219" i="5"/>
  <c r="BF219" i="5"/>
  <c r="T219" i="5"/>
  <c r="R219" i="5"/>
  <c r="P219" i="5"/>
  <c r="BK219" i="5"/>
  <c r="J219" i="5"/>
  <c r="BE219" i="5"/>
  <c r="BI218" i="5"/>
  <c r="BH218" i="5"/>
  <c r="BG218" i="5"/>
  <c r="BF218" i="5"/>
  <c r="T218" i="5"/>
  <c r="T215" i="5" s="1"/>
  <c r="R218" i="5"/>
  <c r="P218" i="5"/>
  <c r="BK218" i="5"/>
  <c r="J218" i="5"/>
  <c r="BE218" i="5"/>
  <c r="BI217" i="5"/>
  <c r="BH217" i="5"/>
  <c r="BG217" i="5"/>
  <c r="BF217" i="5"/>
  <c r="T217" i="5"/>
  <c r="R217" i="5"/>
  <c r="P217" i="5"/>
  <c r="BK217" i="5"/>
  <c r="BK215" i="5" s="1"/>
  <c r="J215" i="5" s="1"/>
  <c r="J76" i="5" s="1"/>
  <c r="J217" i="5"/>
  <c r="BE217" i="5"/>
  <c r="BI216" i="5"/>
  <c r="BH216" i="5"/>
  <c r="BG216" i="5"/>
  <c r="BF216" i="5"/>
  <c r="T216" i="5"/>
  <c r="R216" i="5"/>
  <c r="R215" i="5"/>
  <c r="P216" i="5"/>
  <c r="P215" i="5" s="1"/>
  <c r="BK216" i="5"/>
  <c r="J216" i="5"/>
  <c r="BE216" i="5" s="1"/>
  <c r="BI214" i="5"/>
  <c r="BH214" i="5"/>
  <c r="BG214" i="5"/>
  <c r="BF214" i="5"/>
  <c r="T214" i="5"/>
  <c r="R214" i="5"/>
  <c r="P214" i="5"/>
  <c r="BK214" i="5"/>
  <c r="J214" i="5"/>
  <c r="BE214" i="5" s="1"/>
  <c r="BI213" i="5"/>
  <c r="BH213" i="5"/>
  <c r="BG213" i="5"/>
  <c r="BF213" i="5"/>
  <c r="T213" i="5"/>
  <c r="R213" i="5"/>
  <c r="P213" i="5"/>
  <c r="BK213" i="5"/>
  <c r="J213" i="5"/>
  <c r="BE213" i="5"/>
  <c r="BI212" i="5"/>
  <c r="BH212" i="5"/>
  <c r="BG212" i="5"/>
  <c r="BF212" i="5"/>
  <c r="T212" i="5"/>
  <c r="R212" i="5"/>
  <c r="P212" i="5"/>
  <c r="BK212" i="5"/>
  <c r="J212" i="5"/>
  <c r="BE212" i="5"/>
  <c r="BI211" i="5"/>
  <c r="BH211" i="5"/>
  <c r="BG211" i="5"/>
  <c r="BF211" i="5"/>
  <c r="T211" i="5"/>
  <c r="R211" i="5"/>
  <c r="P211" i="5"/>
  <c r="BK211" i="5"/>
  <c r="J211" i="5"/>
  <c r="BE211" i="5" s="1"/>
  <c r="BI210" i="5"/>
  <c r="BH210" i="5"/>
  <c r="BG210" i="5"/>
  <c r="BF210" i="5"/>
  <c r="T210" i="5"/>
  <c r="R210" i="5"/>
  <c r="P210" i="5"/>
  <c r="BK210" i="5"/>
  <c r="J210" i="5"/>
  <c r="BE210" i="5" s="1"/>
  <c r="BI209" i="5"/>
  <c r="BH209" i="5"/>
  <c r="BG209" i="5"/>
  <c r="BF209" i="5"/>
  <c r="T209" i="5"/>
  <c r="R209" i="5"/>
  <c r="P209" i="5"/>
  <c r="BK209" i="5"/>
  <c r="J209" i="5"/>
  <c r="BE209" i="5"/>
  <c r="BI208" i="5"/>
  <c r="BH208" i="5"/>
  <c r="BG208" i="5"/>
  <c r="BF208" i="5"/>
  <c r="T208" i="5"/>
  <c r="R208" i="5"/>
  <c r="P208" i="5"/>
  <c r="BK208" i="5"/>
  <c r="J208" i="5"/>
  <c r="BE208" i="5"/>
  <c r="BI207" i="5"/>
  <c r="BH207" i="5"/>
  <c r="BG207" i="5"/>
  <c r="BF207" i="5"/>
  <c r="T207" i="5"/>
  <c r="R207" i="5"/>
  <c r="P207" i="5"/>
  <c r="BK207" i="5"/>
  <c r="J207" i="5"/>
  <c r="BE207" i="5"/>
  <c r="BI206" i="5"/>
  <c r="BH206" i="5"/>
  <c r="BG206" i="5"/>
  <c r="BF206" i="5"/>
  <c r="T206" i="5"/>
  <c r="R206" i="5"/>
  <c r="P206" i="5"/>
  <c r="BK206" i="5"/>
  <c r="J206" i="5"/>
  <c r="BE206" i="5" s="1"/>
  <c r="BI205" i="5"/>
  <c r="BH205" i="5"/>
  <c r="BG205" i="5"/>
  <c r="BF205" i="5"/>
  <c r="T205" i="5"/>
  <c r="T201" i="5" s="1"/>
  <c r="R205" i="5"/>
  <c r="P205" i="5"/>
  <c r="BK205" i="5"/>
  <c r="J205" i="5"/>
  <c r="BE205" i="5"/>
  <c r="BI204" i="5"/>
  <c r="BH204" i="5"/>
  <c r="BG204" i="5"/>
  <c r="BF204" i="5"/>
  <c r="T204" i="5"/>
  <c r="R204" i="5"/>
  <c r="P204" i="5"/>
  <c r="BK204" i="5"/>
  <c r="J204" i="5"/>
  <c r="BE204" i="5"/>
  <c r="BI203" i="5"/>
  <c r="BH203" i="5"/>
  <c r="BG203" i="5"/>
  <c r="BF203" i="5"/>
  <c r="T203" i="5"/>
  <c r="R203" i="5"/>
  <c r="P203" i="5"/>
  <c r="BK203" i="5"/>
  <c r="J203" i="5"/>
  <c r="BE203" i="5" s="1"/>
  <c r="BI202" i="5"/>
  <c r="BH202" i="5"/>
  <c r="BG202" i="5"/>
  <c r="BF202" i="5"/>
  <c r="T202" i="5"/>
  <c r="R202" i="5"/>
  <c r="R201" i="5" s="1"/>
  <c r="P202" i="5"/>
  <c r="P201" i="5" s="1"/>
  <c r="BK202" i="5"/>
  <c r="J202" i="5"/>
  <c r="BE202" i="5"/>
  <c r="BI200" i="5"/>
  <c r="BH200" i="5"/>
  <c r="BG200" i="5"/>
  <c r="BF200" i="5"/>
  <c r="T200" i="5"/>
  <c r="T199" i="5"/>
  <c r="R200" i="5"/>
  <c r="R199" i="5"/>
  <c r="P200" i="5"/>
  <c r="P199" i="5"/>
  <c r="BK200" i="5"/>
  <c r="BK199" i="5" s="1"/>
  <c r="J200" i="5"/>
  <c r="BE200" i="5"/>
  <c r="BI197" i="5"/>
  <c r="BH197" i="5"/>
  <c r="BG197" i="5"/>
  <c r="BF197" i="5"/>
  <c r="T197" i="5"/>
  <c r="R197" i="5"/>
  <c r="P197" i="5"/>
  <c r="BK197" i="5"/>
  <c r="J197" i="5"/>
  <c r="BE197" i="5"/>
  <c r="BI196" i="5"/>
  <c r="BH196" i="5"/>
  <c r="BG196" i="5"/>
  <c r="BF196" i="5"/>
  <c r="T196" i="5"/>
  <c r="R196" i="5"/>
  <c r="P196" i="5"/>
  <c r="BK196" i="5"/>
  <c r="J196" i="5"/>
  <c r="BE196" i="5" s="1"/>
  <c r="BI195" i="5"/>
  <c r="BH195" i="5"/>
  <c r="BG195" i="5"/>
  <c r="BF195" i="5"/>
  <c r="T195" i="5"/>
  <c r="R195" i="5"/>
  <c r="P195" i="5"/>
  <c r="BK195" i="5"/>
  <c r="J195" i="5"/>
  <c r="BE195" i="5"/>
  <c r="BI194" i="5"/>
  <c r="BH194" i="5"/>
  <c r="BG194" i="5"/>
  <c r="BF194" i="5"/>
  <c r="T194" i="5"/>
  <c r="R194" i="5"/>
  <c r="P194" i="5"/>
  <c r="BK194" i="5"/>
  <c r="J194" i="5"/>
  <c r="BE194" i="5"/>
  <c r="BI193" i="5"/>
  <c r="BH193" i="5"/>
  <c r="BG193" i="5"/>
  <c r="BF193" i="5"/>
  <c r="T193" i="5"/>
  <c r="R193" i="5"/>
  <c r="P193" i="5"/>
  <c r="BK193" i="5"/>
  <c r="J193" i="5"/>
  <c r="BE193" i="5" s="1"/>
  <c r="BI192" i="5"/>
  <c r="BH192" i="5"/>
  <c r="BG192" i="5"/>
  <c r="BF192" i="5"/>
  <c r="T192" i="5"/>
  <c r="R192" i="5"/>
  <c r="P192" i="5"/>
  <c r="BK192" i="5"/>
  <c r="J192" i="5"/>
  <c r="BE192" i="5" s="1"/>
  <c r="BI191" i="5"/>
  <c r="BH191" i="5"/>
  <c r="BG191" i="5"/>
  <c r="BF191" i="5"/>
  <c r="T191" i="5"/>
  <c r="R191" i="5"/>
  <c r="P191" i="5"/>
  <c r="BK191" i="5"/>
  <c r="J191" i="5"/>
  <c r="BE191" i="5"/>
  <c r="BI190" i="5"/>
  <c r="BH190" i="5"/>
  <c r="BG190" i="5"/>
  <c r="BF190" i="5"/>
  <c r="T190" i="5"/>
  <c r="R190" i="5"/>
  <c r="P190" i="5"/>
  <c r="BK190" i="5"/>
  <c r="J190" i="5"/>
  <c r="BE190" i="5"/>
  <c r="BI189" i="5"/>
  <c r="BH189" i="5"/>
  <c r="BG189" i="5"/>
  <c r="BF189" i="5"/>
  <c r="T189" i="5"/>
  <c r="R189" i="5"/>
  <c r="P189" i="5"/>
  <c r="BK189" i="5"/>
  <c r="J189" i="5"/>
  <c r="BE189" i="5"/>
  <c r="BI188" i="5"/>
  <c r="BH188" i="5"/>
  <c r="BG188" i="5"/>
  <c r="BF188" i="5"/>
  <c r="T188" i="5"/>
  <c r="R188" i="5"/>
  <c r="P188" i="5"/>
  <c r="BK188" i="5"/>
  <c r="BK185" i="5" s="1"/>
  <c r="J185" i="5" s="1"/>
  <c r="J72" i="5" s="1"/>
  <c r="J188" i="5"/>
  <c r="BE188" i="5" s="1"/>
  <c r="BI187" i="5"/>
  <c r="BH187" i="5"/>
  <c r="BG187" i="5"/>
  <c r="BF187" i="5"/>
  <c r="T187" i="5"/>
  <c r="R187" i="5"/>
  <c r="P187" i="5"/>
  <c r="P185" i="5" s="1"/>
  <c r="BK187" i="5"/>
  <c r="J187" i="5"/>
  <c r="BE187" i="5"/>
  <c r="BI186" i="5"/>
  <c r="BH186" i="5"/>
  <c r="BG186" i="5"/>
  <c r="BF186" i="5"/>
  <c r="T186" i="5"/>
  <c r="T185" i="5" s="1"/>
  <c r="R186" i="5"/>
  <c r="P186" i="5"/>
  <c r="BK186" i="5"/>
  <c r="J186" i="5"/>
  <c r="BE186" i="5" s="1"/>
  <c r="BI184" i="5"/>
  <c r="BH184" i="5"/>
  <c r="BG184" i="5"/>
  <c r="BF184" i="5"/>
  <c r="T184" i="5"/>
  <c r="R184" i="5"/>
  <c r="P184" i="5"/>
  <c r="BK184" i="5"/>
  <c r="J184" i="5"/>
  <c r="BE184" i="5"/>
  <c r="BI183" i="5"/>
  <c r="BH183" i="5"/>
  <c r="BG183" i="5"/>
  <c r="BF183" i="5"/>
  <c r="T183" i="5"/>
  <c r="R183" i="5"/>
  <c r="P183" i="5"/>
  <c r="BK183" i="5"/>
  <c r="J183" i="5"/>
  <c r="BE183" i="5" s="1"/>
  <c r="BI182" i="5"/>
  <c r="BH182" i="5"/>
  <c r="BG182" i="5"/>
  <c r="BF182" i="5"/>
  <c r="T182" i="5"/>
  <c r="R182" i="5"/>
  <c r="P182" i="5"/>
  <c r="BK182" i="5"/>
  <c r="J182" i="5"/>
  <c r="BE182" i="5" s="1"/>
  <c r="BI181" i="5"/>
  <c r="BH181" i="5"/>
  <c r="BG181" i="5"/>
  <c r="BF181" i="5"/>
  <c r="T181" i="5"/>
  <c r="R181" i="5"/>
  <c r="P181" i="5"/>
  <c r="BK181" i="5"/>
  <c r="J181" i="5"/>
  <c r="BE181" i="5"/>
  <c r="BI180" i="5"/>
  <c r="BH180" i="5"/>
  <c r="BG180" i="5"/>
  <c r="BF180" i="5"/>
  <c r="T180" i="5"/>
  <c r="R180" i="5"/>
  <c r="P180" i="5"/>
  <c r="BK180" i="5"/>
  <c r="J180" i="5"/>
  <c r="BE180" i="5"/>
  <c r="BI179" i="5"/>
  <c r="BH179" i="5"/>
  <c r="BG179" i="5"/>
  <c r="BF179" i="5"/>
  <c r="T179" i="5"/>
  <c r="R179" i="5"/>
  <c r="P179" i="5"/>
  <c r="BK179" i="5"/>
  <c r="J179" i="5"/>
  <c r="BE179" i="5" s="1"/>
  <c r="BI178" i="5"/>
  <c r="BH178" i="5"/>
  <c r="BG178" i="5"/>
  <c r="BF178" i="5"/>
  <c r="T178" i="5"/>
  <c r="R178" i="5"/>
  <c r="P178" i="5"/>
  <c r="BK178" i="5"/>
  <c r="J178" i="5"/>
  <c r="BE178" i="5" s="1"/>
  <c r="BI177" i="5"/>
  <c r="BH177" i="5"/>
  <c r="BG177" i="5"/>
  <c r="BF177" i="5"/>
  <c r="T177" i="5"/>
  <c r="R177" i="5"/>
  <c r="P177" i="5"/>
  <c r="BK177" i="5"/>
  <c r="J177" i="5"/>
  <c r="BE177" i="5"/>
  <c r="BI176" i="5"/>
  <c r="BH176" i="5"/>
  <c r="BG176" i="5"/>
  <c r="BF176" i="5"/>
  <c r="T176" i="5"/>
  <c r="R176" i="5"/>
  <c r="P176" i="5"/>
  <c r="BK176" i="5"/>
  <c r="J176" i="5"/>
  <c r="BE176" i="5"/>
  <c r="BI175" i="5"/>
  <c r="BH175" i="5"/>
  <c r="BG175" i="5"/>
  <c r="BF175" i="5"/>
  <c r="T175" i="5"/>
  <c r="R175" i="5"/>
  <c r="P175" i="5"/>
  <c r="BK175" i="5"/>
  <c r="J175" i="5"/>
  <c r="BE175" i="5" s="1"/>
  <c r="BI174" i="5"/>
  <c r="BH174" i="5"/>
  <c r="BG174" i="5"/>
  <c r="BF174" i="5"/>
  <c r="T174" i="5"/>
  <c r="R174" i="5"/>
  <c r="P174" i="5"/>
  <c r="P170" i="5" s="1"/>
  <c r="BK174" i="5"/>
  <c r="J174" i="5"/>
  <c r="BE174" i="5" s="1"/>
  <c r="BI173" i="5"/>
  <c r="BH173" i="5"/>
  <c r="BG173" i="5"/>
  <c r="BF173" i="5"/>
  <c r="T173" i="5"/>
  <c r="R173" i="5"/>
  <c r="R170" i="5" s="1"/>
  <c r="P173" i="5"/>
  <c r="BK173" i="5"/>
  <c r="J173" i="5"/>
  <c r="BE173" i="5"/>
  <c r="BI172" i="5"/>
  <c r="BH172" i="5"/>
  <c r="BG172" i="5"/>
  <c r="BF172" i="5"/>
  <c r="T172" i="5"/>
  <c r="R172" i="5"/>
  <c r="P172" i="5"/>
  <c r="BK172" i="5"/>
  <c r="J172" i="5"/>
  <c r="BE172" i="5"/>
  <c r="BI171" i="5"/>
  <c r="BH171" i="5"/>
  <c r="BG171" i="5"/>
  <c r="BF171" i="5"/>
  <c r="T171" i="5"/>
  <c r="R171" i="5"/>
  <c r="P171" i="5"/>
  <c r="BK171" i="5"/>
  <c r="BK170" i="5" s="1"/>
  <c r="J170" i="5" s="1"/>
  <c r="J71" i="5" s="1"/>
  <c r="J171" i="5"/>
  <c r="BE171" i="5"/>
  <c r="BI169" i="5"/>
  <c r="BH169" i="5"/>
  <c r="BG169" i="5"/>
  <c r="BF169" i="5"/>
  <c r="T169" i="5"/>
  <c r="T168" i="5"/>
  <c r="R169" i="5"/>
  <c r="R168" i="5" s="1"/>
  <c r="P169" i="5"/>
  <c r="P168" i="5" s="1"/>
  <c r="BK169" i="5"/>
  <c r="BK168" i="5"/>
  <c r="J168" i="5"/>
  <c r="J70" i="5" s="1"/>
  <c r="J169" i="5"/>
  <c r="BE169" i="5" s="1"/>
  <c r="BI166" i="5"/>
  <c r="BH166" i="5"/>
  <c r="BG166" i="5"/>
  <c r="BF166" i="5"/>
  <c r="T166" i="5"/>
  <c r="T163" i="5" s="1"/>
  <c r="R166" i="5"/>
  <c r="P166" i="5"/>
  <c r="BK166" i="5"/>
  <c r="J166" i="5"/>
  <c r="BE166" i="5"/>
  <c r="BI165" i="5"/>
  <c r="BH165" i="5"/>
  <c r="BG165" i="5"/>
  <c r="BF165" i="5"/>
  <c r="T165" i="5"/>
  <c r="R165" i="5"/>
  <c r="P165" i="5"/>
  <c r="BK165" i="5"/>
  <c r="BK163" i="5" s="1"/>
  <c r="J163" i="5" s="1"/>
  <c r="J68" i="5" s="1"/>
  <c r="J165" i="5"/>
  <c r="BE165" i="5"/>
  <c r="BI164" i="5"/>
  <c r="BH164" i="5"/>
  <c r="BG164" i="5"/>
  <c r="BF164" i="5"/>
  <c r="T164" i="5"/>
  <c r="R164" i="5"/>
  <c r="R163" i="5"/>
  <c r="P164" i="5"/>
  <c r="P163" i="5" s="1"/>
  <c r="BK164" i="5"/>
  <c r="J164" i="5"/>
  <c r="BE164" i="5" s="1"/>
  <c r="BI162" i="5"/>
  <c r="BH162" i="5"/>
  <c r="BG162" i="5"/>
  <c r="BF162" i="5"/>
  <c r="T162" i="5"/>
  <c r="R162" i="5"/>
  <c r="P162" i="5"/>
  <c r="BK162" i="5"/>
  <c r="J162" i="5"/>
  <c r="BE162" i="5" s="1"/>
  <c r="BI161" i="5"/>
  <c r="BH161" i="5"/>
  <c r="BG161" i="5"/>
  <c r="BF161" i="5"/>
  <c r="T161" i="5"/>
  <c r="R161" i="5"/>
  <c r="P161" i="5"/>
  <c r="BK161" i="5"/>
  <c r="J161" i="5"/>
  <c r="BE161" i="5"/>
  <c r="BI160" i="5"/>
  <c r="BH160" i="5"/>
  <c r="BG160" i="5"/>
  <c r="BF160" i="5"/>
  <c r="T160" i="5"/>
  <c r="R160" i="5"/>
  <c r="P160" i="5"/>
  <c r="BK160" i="5"/>
  <c r="J160" i="5"/>
  <c r="BE160" i="5"/>
  <c r="BI159" i="5"/>
  <c r="BH159" i="5"/>
  <c r="BG159" i="5"/>
  <c r="BF159" i="5"/>
  <c r="T159" i="5"/>
  <c r="R159" i="5"/>
  <c r="P159" i="5"/>
  <c r="BK159" i="5"/>
  <c r="J159" i="5"/>
  <c r="BE159" i="5" s="1"/>
  <c r="BI158" i="5"/>
  <c r="BH158" i="5"/>
  <c r="BG158" i="5"/>
  <c r="BF158" i="5"/>
  <c r="T158" i="5"/>
  <c r="R158" i="5"/>
  <c r="P158" i="5"/>
  <c r="BK158" i="5"/>
  <c r="J158" i="5"/>
  <c r="BE158" i="5" s="1"/>
  <c r="BI157" i="5"/>
  <c r="BH157" i="5"/>
  <c r="BG157" i="5"/>
  <c r="BF157" i="5"/>
  <c r="T157" i="5"/>
  <c r="R157" i="5"/>
  <c r="P157" i="5"/>
  <c r="BK157" i="5"/>
  <c r="J157" i="5"/>
  <c r="BE157" i="5"/>
  <c r="BI156" i="5"/>
  <c r="BH156" i="5"/>
  <c r="BG156" i="5"/>
  <c r="BF156" i="5"/>
  <c r="T156" i="5"/>
  <c r="R156" i="5"/>
  <c r="P156" i="5"/>
  <c r="BK156" i="5"/>
  <c r="J156" i="5"/>
  <c r="BE156" i="5"/>
  <c r="BI155" i="5"/>
  <c r="BH155" i="5"/>
  <c r="BG155" i="5"/>
  <c r="BF155" i="5"/>
  <c r="T155" i="5"/>
  <c r="R155" i="5"/>
  <c r="P155" i="5"/>
  <c r="BK155" i="5"/>
  <c r="J155" i="5"/>
  <c r="BE155" i="5" s="1"/>
  <c r="BI154" i="5"/>
  <c r="BH154" i="5"/>
  <c r="BG154" i="5"/>
  <c r="BF154" i="5"/>
  <c r="T154" i="5"/>
  <c r="R154" i="5"/>
  <c r="P154" i="5"/>
  <c r="BK154" i="5"/>
  <c r="J154" i="5"/>
  <c r="BE154" i="5" s="1"/>
  <c r="BI153" i="5"/>
  <c r="BH153" i="5"/>
  <c r="BG153" i="5"/>
  <c r="BF153" i="5"/>
  <c r="T153" i="5"/>
  <c r="R153" i="5"/>
  <c r="P153" i="5"/>
  <c r="BK153" i="5"/>
  <c r="J153" i="5"/>
  <c r="BE153" i="5"/>
  <c r="BI152" i="5"/>
  <c r="BH152" i="5"/>
  <c r="BG152" i="5"/>
  <c r="BF152" i="5"/>
  <c r="T152" i="5"/>
  <c r="R152" i="5"/>
  <c r="P152" i="5"/>
  <c r="BK152" i="5"/>
  <c r="J152" i="5"/>
  <c r="BE152" i="5"/>
  <c r="BI151" i="5"/>
  <c r="BH151" i="5"/>
  <c r="BG151" i="5"/>
  <c r="BF151" i="5"/>
  <c r="T151" i="5"/>
  <c r="R151" i="5"/>
  <c r="P151" i="5"/>
  <c r="BK151" i="5"/>
  <c r="J151" i="5"/>
  <c r="BE151" i="5" s="1"/>
  <c r="BI150" i="5"/>
  <c r="BH150" i="5"/>
  <c r="BG150" i="5"/>
  <c r="BF150" i="5"/>
  <c r="T150" i="5"/>
  <c r="R150" i="5"/>
  <c r="P150" i="5"/>
  <c r="P148" i="5" s="1"/>
  <c r="P145" i="5" s="1"/>
  <c r="BK150" i="5"/>
  <c r="BK148" i="5" s="1"/>
  <c r="J148" i="5" s="1"/>
  <c r="J67" i="5" s="1"/>
  <c r="J150" i="5"/>
  <c r="BE150" i="5" s="1"/>
  <c r="BI149" i="5"/>
  <c r="BH149" i="5"/>
  <c r="BG149" i="5"/>
  <c r="BF149" i="5"/>
  <c r="T149" i="5"/>
  <c r="T148" i="5"/>
  <c r="T145" i="5" s="1"/>
  <c r="R149" i="5"/>
  <c r="P149" i="5"/>
  <c r="BK149" i="5"/>
  <c r="J149" i="5"/>
  <c r="BE149" i="5"/>
  <c r="BI147" i="5"/>
  <c r="BH147" i="5"/>
  <c r="BG147" i="5"/>
  <c r="BF147" i="5"/>
  <c r="T147" i="5"/>
  <c r="T146" i="5"/>
  <c r="R147" i="5"/>
  <c r="R146" i="5" s="1"/>
  <c r="P147" i="5"/>
  <c r="P146" i="5"/>
  <c r="BK147" i="5"/>
  <c r="BK146" i="5" s="1"/>
  <c r="J147" i="5"/>
  <c r="BE147" i="5"/>
  <c r="BI144" i="5"/>
  <c r="BH144" i="5"/>
  <c r="BG144" i="5"/>
  <c r="BF144" i="5"/>
  <c r="T144" i="5"/>
  <c r="R144" i="5"/>
  <c r="P144" i="5"/>
  <c r="BK144" i="5"/>
  <c r="J144" i="5"/>
  <c r="BE144" i="5" s="1"/>
  <c r="BI143" i="5"/>
  <c r="BH143" i="5"/>
  <c r="BG143" i="5"/>
  <c r="BF143" i="5"/>
  <c r="T143" i="5"/>
  <c r="R143" i="5"/>
  <c r="P143" i="5"/>
  <c r="BK143" i="5"/>
  <c r="J143" i="5"/>
  <c r="BE143" i="5"/>
  <c r="BI142" i="5"/>
  <c r="BH142" i="5"/>
  <c r="BG142" i="5"/>
  <c r="BF142" i="5"/>
  <c r="T142" i="5"/>
  <c r="T138" i="5" s="1"/>
  <c r="R142" i="5"/>
  <c r="P142" i="5"/>
  <c r="BK142" i="5"/>
  <c r="J142" i="5"/>
  <c r="BE142" i="5"/>
  <c r="BI141" i="5"/>
  <c r="BH141" i="5"/>
  <c r="BG141" i="5"/>
  <c r="BF141" i="5"/>
  <c r="T141" i="5"/>
  <c r="R141" i="5"/>
  <c r="P141" i="5"/>
  <c r="BK141" i="5"/>
  <c r="J141" i="5"/>
  <c r="BE141" i="5"/>
  <c r="BI140" i="5"/>
  <c r="BH140" i="5"/>
  <c r="BG140" i="5"/>
  <c r="BF140" i="5"/>
  <c r="T140" i="5"/>
  <c r="R140" i="5"/>
  <c r="P140" i="5"/>
  <c r="BK140" i="5"/>
  <c r="BK138" i="5" s="1"/>
  <c r="J138" i="5" s="1"/>
  <c r="J64" i="5" s="1"/>
  <c r="J140" i="5"/>
  <c r="BE140" i="5" s="1"/>
  <c r="BI139" i="5"/>
  <c r="BH139" i="5"/>
  <c r="BG139" i="5"/>
  <c r="BF139" i="5"/>
  <c r="T139" i="5"/>
  <c r="R139" i="5"/>
  <c r="R138" i="5" s="1"/>
  <c r="P139" i="5"/>
  <c r="BK139" i="5"/>
  <c r="J139" i="5"/>
  <c r="BE139" i="5"/>
  <c r="BI137" i="5"/>
  <c r="BH137" i="5"/>
  <c r="BG137" i="5"/>
  <c r="BF137" i="5"/>
  <c r="T137" i="5"/>
  <c r="R137" i="5"/>
  <c r="P137" i="5"/>
  <c r="BK137" i="5"/>
  <c r="J137" i="5"/>
  <c r="BE137" i="5"/>
  <c r="BI136" i="5"/>
  <c r="BH136" i="5"/>
  <c r="BG136" i="5"/>
  <c r="BF136" i="5"/>
  <c r="T136" i="5"/>
  <c r="R136" i="5"/>
  <c r="P136" i="5"/>
  <c r="BK136" i="5"/>
  <c r="J136" i="5"/>
  <c r="BE136" i="5"/>
  <c r="BI135" i="5"/>
  <c r="BH135" i="5"/>
  <c r="BG135" i="5"/>
  <c r="BF135" i="5"/>
  <c r="T135" i="5"/>
  <c r="R135" i="5"/>
  <c r="P135" i="5"/>
  <c r="BK135" i="5"/>
  <c r="J135" i="5"/>
  <c r="BE135" i="5" s="1"/>
  <c r="BI134" i="5"/>
  <c r="BH134" i="5"/>
  <c r="BG134" i="5"/>
  <c r="BF134" i="5"/>
  <c r="T134" i="5"/>
  <c r="R134" i="5"/>
  <c r="P134" i="5"/>
  <c r="BK134" i="5"/>
  <c r="J134" i="5"/>
  <c r="BE134" i="5" s="1"/>
  <c r="BI133" i="5"/>
  <c r="BH133" i="5"/>
  <c r="BG133" i="5"/>
  <c r="BF133" i="5"/>
  <c r="T133" i="5"/>
  <c r="R133" i="5"/>
  <c r="P133" i="5"/>
  <c r="BK133" i="5"/>
  <c r="J133" i="5"/>
  <c r="BE133" i="5"/>
  <c r="BI132" i="5"/>
  <c r="BH132" i="5"/>
  <c r="BG132" i="5"/>
  <c r="BF132" i="5"/>
  <c r="T132" i="5"/>
  <c r="R132" i="5"/>
  <c r="P132" i="5"/>
  <c r="BK132" i="5"/>
  <c r="J132" i="5"/>
  <c r="BE132" i="5"/>
  <c r="BI131" i="5"/>
  <c r="BH131" i="5"/>
  <c r="BG131" i="5"/>
  <c r="BF131" i="5"/>
  <c r="T131" i="5"/>
  <c r="R131" i="5"/>
  <c r="P131" i="5"/>
  <c r="BK131" i="5"/>
  <c r="J131" i="5"/>
  <c r="BE131" i="5" s="1"/>
  <c r="BI130" i="5"/>
  <c r="BH130" i="5"/>
  <c r="BG130" i="5"/>
  <c r="BF130" i="5"/>
  <c r="T130" i="5"/>
  <c r="R130" i="5"/>
  <c r="P130" i="5"/>
  <c r="BK130" i="5"/>
  <c r="J130" i="5"/>
  <c r="BE130" i="5" s="1"/>
  <c r="BI129" i="5"/>
  <c r="BH129" i="5"/>
  <c r="BG129" i="5"/>
  <c r="BF129" i="5"/>
  <c r="T129" i="5"/>
  <c r="R129" i="5"/>
  <c r="P129" i="5"/>
  <c r="BK129" i="5"/>
  <c r="J129" i="5"/>
  <c r="BE129" i="5"/>
  <c r="BI128" i="5"/>
  <c r="BH128" i="5"/>
  <c r="BG128" i="5"/>
  <c r="BF128" i="5"/>
  <c r="T128" i="5"/>
  <c r="R128" i="5"/>
  <c r="P128" i="5"/>
  <c r="BK128" i="5"/>
  <c r="J128" i="5"/>
  <c r="BE128" i="5"/>
  <c r="BI127" i="5"/>
  <c r="BH127" i="5"/>
  <c r="BG127" i="5"/>
  <c r="BF127" i="5"/>
  <c r="T127" i="5"/>
  <c r="R127" i="5"/>
  <c r="P127" i="5"/>
  <c r="BK127" i="5"/>
  <c r="J127" i="5"/>
  <c r="BE127" i="5" s="1"/>
  <c r="BI126" i="5"/>
  <c r="BH126" i="5"/>
  <c r="BG126" i="5"/>
  <c r="BF126" i="5"/>
  <c r="T126" i="5"/>
  <c r="R126" i="5"/>
  <c r="P126" i="5"/>
  <c r="P124" i="5" s="1"/>
  <c r="BK126" i="5"/>
  <c r="BK124" i="5" s="1"/>
  <c r="J124" i="5" s="1"/>
  <c r="J63" i="5" s="1"/>
  <c r="J126" i="5"/>
  <c r="BE126" i="5" s="1"/>
  <c r="BI125" i="5"/>
  <c r="BH125" i="5"/>
  <c r="BG125" i="5"/>
  <c r="BF125" i="5"/>
  <c r="T125" i="5"/>
  <c r="T124" i="5"/>
  <c r="R125" i="5"/>
  <c r="P125" i="5"/>
  <c r="BK125" i="5"/>
  <c r="J125" i="5"/>
  <c r="BE125" i="5"/>
  <c r="BI123" i="5"/>
  <c r="BH123" i="5"/>
  <c r="BG123" i="5"/>
  <c r="BF123" i="5"/>
  <c r="T123" i="5"/>
  <c r="R123" i="5"/>
  <c r="P123" i="5"/>
  <c r="BK123" i="5"/>
  <c r="J123" i="5"/>
  <c r="BE123" i="5"/>
  <c r="BI122" i="5"/>
  <c r="BH122" i="5"/>
  <c r="BG122" i="5"/>
  <c r="BF122" i="5"/>
  <c r="T122" i="5"/>
  <c r="T119" i="5" s="1"/>
  <c r="R122" i="5"/>
  <c r="P122" i="5"/>
  <c r="BK122" i="5"/>
  <c r="J122" i="5"/>
  <c r="BE122" i="5"/>
  <c r="BI121" i="5"/>
  <c r="BH121" i="5"/>
  <c r="BG121" i="5"/>
  <c r="BF121" i="5"/>
  <c r="T121" i="5"/>
  <c r="R121" i="5"/>
  <c r="P121" i="5"/>
  <c r="BK121" i="5"/>
  <c r="J121" i="5"/>
  <c r="BE121" i="5"/>
  <c r="BI120" i="5"/>
  <c r="BH120" i="5"/>
  <c r="BG120" i="5"/>
  <c r="BF120" i="5"/>
  <c r="T120" i="5"/>
  <c r="R120" i="5"/>
  <c r="R119" i="5"/>
  <c r="P120" i="5"/>
  <c r="BK120" i="5"/>
  <c r="BK119" i="5" s="1"/>
  <c r="J120" i="5"/>
  <c r="BE120" i="5"/>
  <c r="BI117" i="5"/>
  <c r="BH117" i="5"/>
  <c r="BG117" i="5"/>
  <c r="BF117" i="5"/>
  <c r="T117" i="5"/>
  <c r="R117" i="5"/>
  <c r="P117" i="5"/>
  <c r="BK117" i="5"/>
  <c r="J117" i="5"/>
  <c r="BE117" i="5"/>
  <c r="BI116" i="5"/>
  <c r="BH116" i="5"/>
  <c r="BG116" i="5"/>
  <c r="BF116" i="5"/>
  <c r="T116" i="5"/>
  <c r="R116" i="5"/>
  <c r="P116" i="5"/>
  <c r="BK116" i="5"/>
  <c r="J116" i="5"/>
  <c r="BE116" i="5" s="1"/>
  <c r="BI115" i="5"/>
  <c r="BH115" i="5"/>
  <c r="BG115" i="5"/>
  <c r="BF115" i="5"/>
  <c r="T115" i="5"/>
  <c r="R115" i="5"/>
  <c r="R112" i="5" s="1"/>
  <c r="P115" i="5"/>
  <c r="P112" i="5" s="1"/>
  <c r="BK115" i="5"/>
  <c r="J115" i="5"/>
  <c r="BE115" i="5"/>
  <c r="BI114" i="5"/>
  <c r="BH114" i="5"/>
  <c r="BG114" i="5"/>
  <c r="BF114" i="5"/>
  <c r="T114" i="5"/>
  <c r="T112" i="5" s="1"/>
  <c r="R114" i="5"/>
  <c r="P114" i="5"/>
  <c r="BK114" i="5"/>
  <c r="J114" i="5"/>
  <c r="BE114" i="5"/>
  <c r="BI113" i="5"/>
  <c r="BH113" i="5"/>
  <c r="BG113" i="5"/>
  <c r="BF113" i="5"/>
  <c r="T113" i="5"/>
  <c r="R113" i="5"/>
  <c r="P113" i="5"/>
  <c r="BK113" i="5"/>
  <c r="J113" i="5"/>
  <c r="BE113" i="5"/>
  <c r="BI111" i="5"/>
  <c r="BH111" i="5"/>
  <c r="BG111" i="5"/>
  <c r="BF111" i="5"/>
  <c r="T111" i="5"/>
  <c r="R111" i="5"/>
  <c r="P111" i="5"/>
  <c r="BK111" i="5"/>
  <c r="J111" i="5"/>
  <c r="BE111" i="5" s="1"/>
  <c r="BI110" i="5"/>
  <c r="BH110" i="5"/>
  <c r="BG110" i="5"/>
  <c r="BF110" i="5"/>
  <c r="T110" i="5"/>
  <c r="R110" i="5"/>
  <c r="P110" i="5"/>
  <c r="BK110" i="5"/>
  <c r="J110" i="5"/>
  <c r="BE110" i="5" s="1"/>
  <c r="BI109" i="5"/>
  <c r="BH109" i="5"/>
  <c r="BG109" i="5"/>
  <c r="BF109" i="5"/>
  <c r="T109" i="5"/>
  <c r="R109" i="5"/>
  <c r="P109" i="5"/>
  <c r="BK109" i="5"/>
  <c r="J109" i="5"/>
  <c r="BE109" i="5"/>
  <c r="BI108" i="5"/>
  <c r="BH108" i="5"/>
  <c r="BG108" i="5"/>
  <c r="BF108" i="5"/>
  <c r="T108" i="5"/>
  <c r="R108" i="5"/>
  <c r="P108" i="5"/>
  <c r="P107" i="5"/>
  <c r="BK108" i="5"/>
  <c r="BK107" i="5" s="1"/>
  <c r="J107" i="5" s="1"/>
  <c r="J59" i="5" s="1"/>
  <c r="J108" i="5"/>
  <c r="BE108" i="5" s="1"/>
  <c r="BI106" i="5"/>
  <c r="BH106" i="5"/>
  <c r="BG106" i="5"/>
  <c r="BF106" i="5"/>
  <c r="T106" i="5"/>
  <c r="R106" i="5"/>
  <c r="P106" i="5"/>
  <c r="BK106" i="5"/>
  <c r="J106" i="5"/>
  <c r="BE106" i="5"/>
  <c r="BI105" i="5"/>
  <c r="BH105" i="5"/>
  <c r="BG105" i="5"/>
  <c r="BF105" i="5"/>
  <c r="T105" i="5"/>
  <c r="R105" i="5"/>
  <c r="P105" i="5"/>
  <c r="BK105" i="5"/>
  <c r="J105" i="5"/>
  <c r="BE105" i="5"/>
  <c r="BI104" i="5"/>
  <c r="F34" i="5" s="1"/>
  <c r="BD55" i="1" s="1"/>
  <c r="BH104" i="5"/>
  <c r="BG104" i="5"/>
  <c r="BF104" i="5"/>
  <c r="T104" i="5"/>
  <c r="R104" i="5"/>
  <c r="R102" i="5" s="1"/>
  <c r="P104" i="5"/>
  <c r="BK104" i="5"/>
  <c r="J104" i="5"/>
  <c r="BE104" i="5" s="1"/>
  <c r="BI103" i="5"/>
  <c r="BH103" i="5"/>
  <c r="F33" i="5" s="1"/>
  <c r="BC55" i="1" s="1"/>
  <c r="BG103" i="5"/>
  <c r="BF103" i="5"/>
  <c r="F31" i="5"/>
  <c r="BA55" i="1" s="1"/>
  <c r="T103" i="5"/>
  <c r="R103" i="5"/>
  <c r="P103" i="5"/>
  <c r="P102" i="5" s="1"/>
  <c r="BK103" i="5"/>
  <c r="BK102" i="5" s="1"/>
  <c r="J103" i="5"/>
  <c r="BE103" i="5"/>
  <c r="J96" i="5"/>
  <c r="F96" i="5"/>
  <c r="F94" i="5"/>
  <c r="E92" i="5"/>
  <c r="J51" i="5"/>
  <c r="F51" i="5"/>
  <c r="F49" i="5"/>
  <c r="E47" i="5"/>
  <c r="J18" i="5"/>
  <c r="E18" i="5"/>
  <c r="F97" i="5" s="1"/>
  <c r="J17" i="5"/>
  <c r="J12" i="5"/>
  <c r="J94" i="5"/>
  <c r="J49" i="5"/>
  <c r="E7" i="5"/>
  <c r="AY54" i="1"/>
  <c r="AX54" i="1"/>
  <c r="BI139" i="4"/>
  <c r="BH139" i="4"/>
  <c r="BG139" i="4"/>
  <c r="BF139" i="4"/>
  <c r="T139" i="4"/>
  <c r="R139" i="4"/>
  <c r="P139" i="4"/>
  <c r="BK139" i="4"/>
  <c r="J139" i="4"/>
  <c r="BE139" i="4"/>
  <c r="BI137" i="4"/>
  <c r="BH137" i="4"/>
  <c r="BG137" i="4"/>
  <c r="BF137" i="4"/>
  <c r="T137" i="4"/>
  <c r="R137" i="4"/>
  <c r="P137" i="4"/>
  <c r="BK137" i="4"/>
  <c r="J137" i="4"/>
  <c r="BE137" i="4"/>
  <c r="BI135" i="4"/>
  <c r="BH135" i="4"/>
  <c r="BG135" i="4"/>
  <c r="BF135" i="4"/>
  <c r="T135" i="4"/>
  <c r="R135" i="4"/>
  <c r="P135" i="4"/>
  <c r="BK135" i="4"/>
  <c r="J135" i="4"/>
  <c r="BE135" i="4" s="1"/>
  <c r="BI133" i="4"/>
  <c r="BH133" i="4"/>
  <c r="BG133" i="4"/>
  <c r="BF133" i="4"/>
  <c r="T133" i="4"/>
  <c r="R133" i="4"/>
  <c r="P133" i="4"/>
  <c r="BK133" i="4"/>
  <c r="J133" i="4"/>
  <c r="BE133" i="4"/>
  <c r="BI131" i="4"/>
  <c r="BH131" i="4"/>
  <c r="BG131" i="4"/>
  <c r="BF131" i="4"/>
  <c r="T131" i="4"/>
  <c r="R131" i="4"/>
  <c r="P131" i="4"/>
  <c r="BK131" i="4"/>
  <c r="J131" i="4"/>
  <c r="BE131" i="4" s="1"/>
  <c r="BI129" i="4"/>
  <c r="BH129" i="4"/>
  <c r="BG129" i="4"/>
  <c r="BF129" i="4"/>
  <c r="T129" i="4"/>
  <c r="R129" i="4"/>
  <c r="P129" i="4"/>
  <c r="BK129" i="4"/>
  <c r="J129" i="4"/>
  <c r="BE129" i="4"/>
  <c r="BI127" i="4"/>
  <c r="BH127" i="4"/>
  <c r="BG127" i="4"/>
  <c r="BF127" i="4"/>
  <c r="T127" i="4"/>
  <c r="R127" i="4"/>
  <c r="P127" i="4"/>
  <c r="BK127" i="4"/>
  <c r="J127" i="4"/>
  <c r="BE127" i="4" s="1"/>
  <c r="BI124" i="4"/>
  <c r="BH124" i="4"/>
  <c r="BG124" i="4"/>
  <c r="BF124" i="4"/>
  <c r="T124" i="4"/>
  <c r="R124" i="4"/>
  <c r="P124" i="4"/>
  <c r="BK124" i="4"/>
  <c r="J124" i="4"/>
  <c r="BE124" i="4"/>
  <c r="BI121" i="4"/>
  <c r="BH121" i="4"/>
  <c r="BG121" i="4"/>
  <c r="BF121" i="4"/>
  <c r="T121" i="4"/>
  <c r="R121" i="4"/>
  <c r="P121" i="4"/>
  <c r="BK121" i="4"/>
  <c r="J121" i="4"/>
  <c r="BE121" i="4" s="1"/>
  <c r="BI118" i="4"/>
  <c r="BH118" i="4"/>
  <c r="BG118" i="4"/>
  <c r="BF118" i="4"/>
  <c r="T118" i="4"/>
  <c r="R118" i="4"/>
  <c r="P118" i="4"/>
  <c r="BK118" i="4"/>
  <c r="J118" i="4"/>
  <c r="BE118" i="4"/>
  <c r="BI115" i="4"/>
  <c r="BH115" i="4"/>
  <c r="BG115" i="4"/>
  <c r="BF115" i="4"/>
  <c r="T115" i="4"/>
  <c r="R115" i="4"/>
  <c r="P115" i="4"/>
  <c r="BK115" i="4"/>
  <c r="J115" i="4"/>
  <c r="BE115" i="4" s="1"/>
  <c r="BI112" i="4"/>
  <c r="BH112" i="4"/>
  <c r="BG112" i="4"/>
  <c r="BF112" i="4"/>
  <c r="T112" i="4"/>
  <c r="R112" i="4"/>
  <c r="P112" i="4"/>
  <c r="BK112" i="4"/>
  <c r="J112" i="4"/>
  <c r="BE112" i="4"/>
  <c r="BI109" i="4"/>
  <c r="BH109" i="4"/>
  <c r="BG109" i="4"/>
  <c r="BF109" i="4"/>
  <c r="T109" i="4"/>
  <c r="R109" i="4"/>
  <c r="P109" i="4"/>
  <c r="BK109" i="4"/>
  <c r="J109" i="4"/>
  <c r="BE109" i="4"/>
  <c r="BI106" i="4"/>
  <c r="BH106" i="4"/>
  <c r="BG106" i="4"/>
  <c r="BF106" i="4"/>
  <c r="T106" i="4"/>
  <c r="R106" i="4"/>
  <c r="P106" i="4"/>
  <c r="BK106" i="4"/>
  <c r="J106" i="4"/>
  <c r="BE106" i="4" s="1"/>
  <c r="BI103" i="4"/>
  <c r="BH103" i="4"/>
  <c r="BG103" i="4"/>
  <c r="BF103" i="4"/>
  <c r="T103" i="4"/>
  <c r="R103" i="4"/>
  <c r="P103" i="4"/>
  <c r="BK103" i="4"/>
  <c r="J103" i="4"/>
  <c r="BE103" i="4" s="1"/>
  <c r="BI100" i="4"/>
  <c r="BH100" i="4"/>
  <c r="BG100" i="4"/>
  <c r="BF100" i="4"/>
  <c r="T100" i="4"/>
  <c r="R100" i="4"/>
  <c r="P100" i="4"/>
  <c r="BK100" i="4"/>
  <c r="J100" i="4"/>
  <c r="BE100" i="4"/>
  <c r="BI97" i="4"/>
  <c r="BH97" i="4"/>
  <c r="BG97" i="4"/>
  <c r="BF97" i="4"/>
  <c r="T97" i="4"/>
  <c r="R97" i="4"/>
  <c r="P97" i="4"/>
  <c r="BK97" i="4"/>
  <c r="J97" i="4"/>
  <c r="BE97" i="4" s="1"/>
  <c r="BI94" i="4"/>
  <c r="BH94" i="4"/>
  <c r="BG94" i="4"/>
  <c r="BF94" i="4"/>
  <c r="T94" i="4"/>
  <c r="R94" i="4"/>
  <c r="P94" i="4"/>
  <c r="BK94" i="4"/>
  <c r="J94" i="4"/>
  <c r="BE94" i="4" s="1"/>
  <c r="BI91" i="4"/>
  <c r="BH91" i="4"/>
  <c r="BG91" i="4"/>
  <c r="BF91" i="4"/>
  <c r="T91" i="4"/>
  <c r="T80" i="4" s="1"/>
  <c r="T79" i="4" s="1"/>
  <c r="T78" i="4" s="1"/>
  <c r="R91" i="4"/>
  <c r="P91" i="4"/>
  <c r="BK91" i="4"/>
  <c r="J91" i="4"/>
  <c r="BE91" i="4" s="1"/>
  <c r="BI88" i="4"/>
  <c r="BH88" i="4"/>
  <c r="BG88" i="4"/>
  <c r="BF88" i="4"/>
  <c r="F31" i="4" s="1"/>
  <c r="BA54" i="1" s="1"/>
  <c r="T88" i="4"/>
  <c r="R88" i="4"/>
  <c r="P88" i="4"/>
  <c r="BK88" i="4"/>
  <c r="J88" i="4"/>
  <c r="BE88" i="4"/>
  <c r="BI85" i="4"/>
  <c r="BH85" i="4"/>
  <c r="F33" i="4" s="1"/>
  <c r="BC54" i="1" s="1"/>
  <c r="BG85" i="4"/>
  <c r="BF85" i="4"/>
  <c r="T85" i="4"/>
  <c r="R85" i="4"/>
  <c r="P85" i="4"/>
  <c r="BK85" i="4"/>
  <c r="J85" i="4"/>
  <c r="BE85" i="4"/>
  <c r="BI83" i="4"/>
  <c r="BH83" i="4"/>
  <c r="BG83" i="4"/>
  <c r="BF83" i="4"/>
  <c r="T83" i="4"/>
  <c r="R83" i="4"/>
  <c r="P83" i="4"/>
  <c r="P80" i="4" s="1"/>
  <c r="P79" i="4" s="1"/>
  <c r="P78" i="4" s="1"/>
  <c r="AU54" i="1" s="1"/>
  <c r="BK83" i="4"/>
  <c r="BK80" i="4" s="1"/>
  <c r="J83" i="4"/>
  <c r="BE83" i="4"/>
  <c r="BI81" i="4"/>
  <c r="BH81" i="4"/>
  <c r="BG81" i="4"/>
  <c r="F32" i="4"/>
  <c r="BB54" i="1" s="1"/>
  <c r="BF81" i="4"/>
  <c r="T81" i="4"/>
  <c r="R81" i="4"/>
  <c r="P81" i="4"/>
  <c r="BK81" i="4"/>
  <c r="J81" i="4"/>
  <c r="BE81" i="4"/>
  <c r="J74" i="4"/>
  <c r="F74" i="4"/>
  <c r="F72" i="4"/>
  <c r="E70" i="4"/>
  <c r="J51" i="4"/>
  <c r="F51" i="4"/>
  <c r="F49" i="4"/>
  <c r="E47" i="4"/>
  <c r="J18" i="4"/>
  <c r="E18" i="4"/>
  <c r="J17" i="4"/>
  <c r="J12" i="4"/>
  <c r="J72" i="4"/>
  <c r="J49" i="4"/>
  <c r="E7" i="4"/>
  <c r="E45" i="4" s="1"/>
  <c r="E68" i="4"/>
  <c r="AY53" i="1"/>
  <c r="AX53" i="1"/>
  <c r="BI185" i="3"/>
  <c r="BH185" i="3"/>
  <c r="BG185" i="3"/>
  <c r="BF185" i="3"/>
  <c r="T185" i="3"/>
  <c r="T184" i="3" s="1"/>
  <c r="R185" i="3"/>
  <c r="R184" i="3"/>
  <c r="P185" i="3"/>
  <c r="P184" i="3"/>
  <c r="BK185" i="3"/>
  <c r="BK184" i="3"/>
  <c r="J184" i="3" s="1"/>
  <c r="J60" i="3" s="1"/>
  <c r="J185" i="3"/>
  <c r="BE185" i="3" s="1"/>
  <c r="BI181" i="3"/>
  <c r="BH181" i="3"/>
  <c r="BG181" i="3"/>
  <c r="BF181" i="3"/>
  <c r="T181" i="3"/>
  <c r="R181" i="3"/>
  <c r="P181" i="3"/>
  <c r="BK181" i="3"/>
  <c r="J181" i="3"/>
  <c r="BE181" i="3"/>
  <c r="BI179" i="3"/>
  <c r="BH179" i="3"/>
  <c r="BG179" i="3"/>
  <c r="BF179" i="3"/>
  <c r="T179" i="3"/>
  <c r="R179" i="3"/>
  <c r="P179" i="3"/>
  <c r="BK179" i="3"/>
  <c r="BK176" i="3" s="1"/>
  <c r="J176" i="3" s="1"/>
  <c r="J59" i="3" s="1"/>
  <c r="J179" i="3"/>
  <c r="BE179" i="3"/>
  <c r="BI177" i="3"/>
  <c r="BH177" i="3"/>
  <c r="BG177" i="3"/>
  <c r="BF177" i="3"/>
  <c r="T177" i="3"/>
  <c r="T176" i="3"/>
  <c r="R177" i="3"/>
  <c r="R176" i="3"/>
  <c r="P177" i="3"/>
  <c r="P176" i="3" s="1"/>
  <c r="BK177" i="3"/>
  <c r="J177" i="3"/>
  <c r="BE177" i="3" s="1"/>
  <c r="BI172" i="3"/>
  <c r="BH172" i="3"/>
  <c r="BG172" i="3"/>
  <c r="BF172" i="3"/>
  <c r="T172" i="3"/>
  <c r="R172" i="3"/>
  <c r="P172" i="3"/>
  <c r="BK172" i="3"/>
  <c r="J172" i="3"/>
  <c r="BE172" i="3" s="1"/>
  <c r="BI168" i="3"/>
  <c r="BH168" i="3"/>
  <c r="BG168" i="3"/>
  <c r="BF168" i="3"/>
  <c r="T168" i="3"/>
  <c r="R168" i="3"/>
  <c r="P168" i="3"/>
  <c r="BK168" i="3"/>
  <c r="J168" i="3"/>
  <c r="BE168" i="3"/>
  <c r="BI165" i="3"/>
  <c r="BH165" i="3"/>
  <c r="BG165" i="3"/>
  <c r="BF165" i="3"/>
  <c r="T165" i="3"/>
  <c r="R165" i="3"/>
  <c r="P165" i="3"/>
  <c r="BK165" i="3"/>
  <c r="J165" i="3"/>
  <c r="BE165" i="3"/>
  <c r="BI159" i="3"/>
  <c r="BH159" i="3"/>
  <c r="BG159" i="3"/>
  <c r="BF159" i="3"/>
  <c r="T159" i="3"/>
  <c r="R159" i="3"/>
  <c r="P159" i="3"/>
  <c r="BK159" i="3"/>
  <c r="J159" i="3"/>
  <c r="BE159" i="3" s="1"/>
  <c r="BI156" i="3"/>
  <c r="BH156" i="3"/>
  <c r="BG156" i="3"/>
  <c r="BF156" i="3"/>
  <c r="T156" i="3"/>
  <c r="R156" i="3"/>
  <c r="P156" i="3"/>
  <c r="BK156" i="3"/>
  <c r="J156" i="3"/>
  <c r="BE156" i="3" s="1"/>
  <c r="BI153" i="3"/>
  <c r="BH153" i="3"/>
  <c r="BG153" i="3"/>
  <c r="BF153" i="3"/>
  <c r="T153" i="3"/>
  <c r="R153" i="3"/>
  <c r="P153" i="3"/>
  <c r="BK153" i="3"/>
  <c r="J153" i="3"/>
  <c r="BE153" i="3"/>
  <c r="BI150" i="3"/>
  <c r="BH150" i="3"/>
  <c r="BG150" i="3"/>
  <c r="BF150" i="3"/>
  <c r="T150" i="3"/>
  <c r="R150" i="3"/>
  <c r="P150" i="3"/>
  <c r="BK150" i="3"/>
  <c r="J150" i="3"/>
  <c r="BE150" i="3"/>
  <c r="BI147" i="3"/>
  <c r="BH147" i="3"/>
  <c r="BG147" i="3"/>
  <c r="BF147" i="3"/>
  <c r="T147" i="3"/>
  <c r="R147" i="3"/>
  <c r="P147" i="3"/>
  <c r="BK147" i="3"/>
  <c r="J147" i="3"/>
  <c r="BE147" i="3" s="1"/>
  <c r="BI139" i="3"/>
  <c r="BH139" i="3"/>
  <c r="BG139" i="3"/>
  <c r="BF139" i="3"/>
  <c r="T139" i="3"/>
  <c r="R139" i="3"/>
  <c r="P139" i="3"/>
  <c r="BK139" i="3"/>
  <c r="J139" i="3"/>
  <c r="BE139" i="3" s="1"/>
  <c r="BI135" i="3"/>
  <c r="BH135" i="3"/>
  <c r="BG135" i="3"/>
  <c r="BF135" i="3"/>
  <c r="T135" i="3"/>
  <c r="R135" i="3"/>
  <c r="P135" i="3"/>
  <c r="BK135" i="3"/>
  <c r="J135" i="3"/>
  <c r="BE135" i="3"/>
  <c r="BI131" i="3"/>
  <c r="BH131" i="3"/>
  <c r="BG131" i="3"/>
  <c r="BF131" i="3"/>
  <c r="T131" i="3"/>
  <c r="R131" i="3"/>
  <c r="P131" i="3"/>
  <c r="BK131" i="3"/>
  <c r="J131" i="3"/>
  <c r="BE131" i="3"/>
  <c r="BI127" i="3"/>
  <c r="BH127" i="3"/>
  <c r="BG127" i="3"/>
  <c r="BF127" i="3"/>
  <c r="T127" i="3"/>
  <c r="R127" i="3"/>
  <c r="P127" i="3"/>
  <c r="BK127" i="3"/>
  <c r="J127" i="3"/>
  <c r="BE127" i="3"/>
  <c r="BI124" i="3"/>
  <c r="BH124" i="3"/>
  <c r="BG124" i="3"/>
  <c r="BF124" i="3"/>
  <c r="T124" i="3"/>
  <c r="R124" i="3"/>
  <c r="P124" i="3"/>
  <c r="BK124" i="3"/>
  <c r="J124" i="3"/>
  <c r="BE124" i="3" s="1"/>
  <c r="BI122" i="3"/>
  <c r="BH122" i="3"/>
  <c r="BG122" i="3"/>
  <c r="BF122" i="3"/>
  <c r="T122" i="3"/>
  <c r="R122" i="3"/>
  <c r="P122" i="3"/>
  <c r="BK122" i="3"/>
  <c r="J122" i="3"/>
  <c r="BE122" i="3"/>
  <c r="BI117" i="3"/>
  <c r="BH117" i="3"/>
  <c r="BG117" i="3"/>
  <c r="BF117" i="3"/>
  <c r="T117" i="3"/>
  <c r="R117" i="3"/>
  <c r="P117" i="3"/>
  <c r="BK117" i="3"/>
  <c r="J117" i="3"/>
  <c r="BE117" i="3"/>
  <c r="BI115" i="3"/>
  <c r="BH115" i="3"/>
  <c r="BG115" i="3"/>
  <c r="BF115" i="3"/>
  <c r="T115" i="3"/>
  <c r="R115" i="3"/>
  <c r="P115" i="3"/>
  <c r="BK115" i="3"/>
  <c r="J115" i="3"/>
  <c r="BE115" i="3" s="1"/>
  <c r="BI110" i="3"/>
  <c r="BH110" i="3"/>
  <c r="BG110" i="3"/>
  <c r="BF110" i="3"/>
  <c r="T110" i="3"/>
  <c r="R110" i="3"/>
  <c r="P110" i="3"/>
  <c r="BK110" i="3"/>
  <c r="J110" i="3"/>
  <c r="BE110" i="3" s="1"/>
  <c r="BI107" i="3"/>
  <c r="BH107" i="3"/>
  <c r="BG107" i="3"/>
  <c r="BF107" i="3"/>
  <c r="T107" i="3"/>
  <c r="R107" i="3"/>
  <c r="P107" i="3"/>
  <c r="BK107" i="3"/>
  <c r="J107" i="3"/>
  <c r="BE107" i="3"/>
  <c r="BI102" i="3"/>
  <c r="BH102" i="3"/>
  <c r="BG102" i="3"/>
  <c r="BF102" i="3"/>
  <c r="F31" i="3" s="1"/>
  <c r="BA53" i="1" s="1"/>
  <c r="T102" i="3"/>
  <c r="R102" i="3"/>
  <c r="P102" i="3"/>
  <c r="BK102" i="3"/>
  <c r="J102" i="3"/>
  <c r="BE102" i="3"/>
  <c r="BI96" i="3"/>
  <c r="F34" i="3" s="1"/>
  <c r="BD53" i="1" s="1"/>
  <c r="BH96" i="3"/>
  <c r="BG96" i="3"/>
  <c r="BF96" i="3"/>
  <c r="T96" i="3"/>
  <c r="R96" i="3"/>
  <c r="P96" i="3"/>
  <c r="BK96" i="3"/>
  <c r="J96" i="3"/>
  <c r="BE96" i="3"/>
  <c r="BI93" i="3"/>
  <c r="BH93" i="3"/>
  <c r="BG93" i="3"/>
  <c r="BF93" i="3"/>
  <c r="T93" i="3"/>
  <c r="R93" i="3"/>
  <c r="P93" i="3"/>
  <c r="BK93" i="3"/>
  <c r="BK82" i="3" s="1"/>
  <c r="J93" i="3"/>
  <c r="BE93" i="3" s="1"/>
  <c r="BI85" i="3"/>
  <c r="BH85" i="3"/>
  <c r="BG85" i="3"/>
  <c r="BF85" i="3"/>
  <c r="T85" i="3"/>
  <c r="R85" i="3"/>
  <c r="P85" i="3"/>
  <c r="P82" i="3" s="1"/>
  <c r="P81" i="3" s="1"/>
  <c r="P80" i="3" s="1"/>
  <c r="AU53" i="1" s="1"/>
  <c r="BK85" i="3"/>
  <c r="J85" i="3"/>
  <c r="BE85" i="3"/>
  <c r="BI83" i="3"/>
  <c r="BH83" i="3"/>
  <c r="F33" i="3"/>
  <c r="BC53" i="1" s="1"/>
  <c r="BG83" i="3"/>
  <c r="BF83" i="3"/>
  <c r="J31" i="3" s="1"/>
  <c r="AW53" i="1" s="1"/>
  <c r="T83" i="3"/>
  <c r="R83" i="3"/>
  <c r="R82" i="3" s="1"/>
  <c r="R81" i="3" s="1"/>
  <c r="R80" i="3" s="1"/>
  <c r="P83" i="3"/>
  <c r="BK83" i="3"/>
  <c r="J83" i="3"/>
  <c r="BE83" i="3" s="1"/>
  <c r="J76" i="3"/>
  <c r="F76" i="3"/>
  <c r="F74" i="3"/>
  <c r="E72" i="3"/>
  <c r="J51" i="3"/>
  <c r="F51" i="3"/>
  <c r="F49" i="3"/>
  <c r="E47" i="3"/>
  <c r="J18" i="3"/>
  <c r="E18" i="3"/>
  <c r="F77" i="3"/>
  <c r="F52" i="3"/>
  <c r="J17" i="3"/>
  <c r="J12" i="3"/>
  <c r="J49" i="3" s="1"/>
  <c r="J74" i="3"/>
  <c r="E7" i="3"/>
  <c r="E70" i="3"/>
  <c r="E45" i="3"/>
  <c r="AY52" i="1"/>
  <c r="AX52" i="1"/>
  <c r="BI392" i="2"/>
  <c r="BH392" i="2"/>
  <c r="BG392" i="2"/>
  <c r="BF392" i="2"/>
  <c r="T392" i="2"/>
  <c r="R392" i="2"/>
  <c r="P392" i="2"/>
  <c r="BK392" i="2"/>
  <c r="J392" i="2"/>
  <c r="BE392" i="2"/>
  <c r="BI389" i="2"/>
  <c r="BH389" i="2"/>
  <c r="BG389" i="2"/>
  <c r="BF389" i="2"/>
  <c r="T389" i="2"/>
  <c r="T388" i="2" s="1"/>
  <c r="T387" i="2" s="1"/>
  <c r="R389" i="2"/>
  <c r="R388" i="2" s="1"/>
  <c r="R387" i="2" s="1"/>
  <c r="P389" i="2"/>
  <c r="P388" i="2"/>
  <c r="P387" i="2" s="1"/>
  <c r="BK389" i="2"/>
  <c r="BK388" i="2" s="1"/>
  <c r="J389" i="2"/>
  <c r="BE389" i="2"/>
  <c r="BI385" i="2"/>
  <c r="BH385" i="2"/>
  <c r="BG385" i="2"/>
  <c r="BF385" i="2"/>
  <c r="T385" i="2"/>
  <c r="T384" i="2"/>
  <c r="R385" i="2"/>
  <c r="R384" i="2" s="1"/>
  <c r="P385" i="2"/>
  <c r="P384" i="2" s="1"/>
  <c r="BK385" i="2"/>
  <c r="BK384" i="2" s="1"/>
  <c r="J384" i="2"/>
  <c r="J385" i="2"/>
  <c r="BE385" i="2"/>
  <c r="J67" i="2"/>
  <c r="BI382" i="2"/>
  <c r="BH382" i="2"/>
  <c r="BG382" i="2"/>
  <c r="BF382" i="2"/>
  <c r="T382" i="2"/>
  <c r="R382" i="2"/>
  <c r="P382" i="2"/>
  <c r="BK382" i="2"/>
  <c r="BK344" i="2" s="1"/>
  <c r="J344" i="2" s="1"/>
  <c r="J66" i="2" s="1"/>
  <c r="J382" i="2"/>
  <c r="BE382" i="2"/>
  <c r="BI376" i="2"/>
  <c r="BH376" i="2"/>
  <c r="BG376" i="2"/>
  <c r="BF376" i="2"/>
  <c r="T376" i="2"/>
  <c r="R376" i="2"/>
  <c r="P376" i="2"/>
  <c r="BK376" i="2"/>
  <c r="J376" i="2"/>
  <c r="BE376" i="2" s="1"/>
  <c r="BI372" i="2"/>
  <c r="BH372" i="2"/>
  <c r="BG372" i="2"/>
  <c r="BF372" i="2"/>
  <c r="T372" i="2"/>
  <c r="R372" i="2"/>
  <c r="P372" i="2"/>
  <c r="BK372" i="2"/>
  <c r="J372" i="2"/>
  <c r="BE372" i="2"/>
  <c r="BI367" i="2"/>
  <c r="BH367" i="2"/>
  <c r="BG367" i="2"/>
  <c r="BF367" i="2"/>
  <c r="T367" i="2"/>
  <c r="R367" i="2"/>
  <c r="P367" i="2"/>
  <c r="BK367" i="2"/>
  <c r="J367" i="2"/>
  <c r="BE367" i="2"/>
  <c r="BI363" i="2"/>
  <c r="BH363" i="2"/>
  <c r="BG363" i="2"/>
  <c r="BF363" i="2"/>
  <c r="T363" i="2"/>
  <c r="R363" i="2"/>
  <c r="P363" i="2"/>
  <c r="BK363" i="2"/>
  <c r="J363" i="2"/>
  <c r="BE363" i="2" s="1"/>
  <c r="BI355" i="2"/>
  <c r="BH355" i="2"/>
  <c r="BG355" i="2"/>
  <c r="BF355" i="2"/>
  <c r="T355" i="2"/>
  <c r="R355" i="2"/>
  <c r="P355" i="2"/>
  <c r="P344" i="2" s="1"/>
  <c r="BK355" i="2"/>
  <c r="J355" i="2"/>
  <c r="BE355" i="2" s="1"/>
  <c r="BI351" i="2"/>
  <c r="BH351" i="2"/>
  <c r="BG351" i="2"/>
  <c r="BF351" i="2"/>
  <c r="T351" i="2"/>
  <c r="R351" i="2"/>
  <c r="P351" i="2"/>
  <c r="BK351" i="2"/>
  <c r="J351" i="2"/>
  <c r="BE351" i="2" s="1"/>
  <c r="BI345" i="2"/>
  <c r="BH345" i="2"/>
  <c r="BG345" i="2"/>
  <c r="BF345" i="2"/>
  <c r="T345" i="2"/>
  <c r="R345" i="2"/>
  <c r="R344" i="2" s="1"/>
  <c r="P345" i="2"/>
  <c r="BK345" i="2"/>
  <c r="J345" i="2"/>
  <c r="BE345" i="2"/>
  <c r="BI341" i="2"/>
  <c r="BH341" i="2"/>
  <c r="BG341" i="2"/>
  <c r="BF341" i="2"/>
  <c r="T341" i="2"/>
  <c r="R341" i="2"/>
  <c r="P341" i="2"/>
  <c r="BK341" i="2"/>
  <c r="J341" i="2"/>
  <c r="BE341" i="2"/>
  <c r="BI338" i="2"/>
  <c r="BH338" i="2"/>
  <c r="BG338" i="2"/>
  <c r="BF338" i="2"/>
  <c r="T338" i="2"/>
  <c r="R338" i="2"/>
  <c r="P338" i="2"/>
  <c r="BK338" i="2"/>
  <c r="J338" i="2"/>
  <c r="BE338" i="2"/>
  <c r="BI335" i="2"/>
  <c r="BH335" i="2"/>
  <c r="BG335" i="2"/>
  <c r="BF335" i="2"/>
  <c r="T335" i="2"/>
  <c r="R335" i="2"/>
  <c r="P335" i="2"/>
  <c r="BK335" i="2"/>
  <c r="J335" i="2"/>
  <c r="BE335" i="2" s="1"/>
  <c r="BI332" i="2"/>
  <c r="BH332" i="2"/>
  <c r="BG332" i="2"/>
  <c r="BF332" i="2"/>
  <c r="T332" i="2"/>
  <c r="R332" i="2"/>
  <c r="P332" i="2"/>
  <c r="BK332" i="2"/>
  <c r="J332" i="2"/>
  <c r="BE332" i="2"/>
  <c r="BI320" i="2"/>
  <c r="BH320" i="2"/>
  <c r="BG320" i="2"/>
  <c r="BF320" i="2"/>
  <c r="T320" i="2"/>
  <c r="R320" i="2"/>
  <c r="P320" i="2"/>
  <c r="BK320" i="2"/>
  <c r="J320" i="2"/>
  <c r="BE320" i="2" s="1"/>
  <c r="BI316" i="2"/>
  <c r="BH316" i="2"/>
  <c r="BG316" i="2"/>
  <c r="BF316" i="2"/>
  <c r="T316" i="2"/>
  <c r="R316" i="2"/>
  <c r="P316" i="2"/>
  <c r="BK316" i="2"/>
  <c r="J316" i="2"/>
  <c r="BE316" i="2"/>
  <c r="BI312" i="2"/>
  <c r="BH312" i="2"/>
  <c r="BG312" i="2"/>
  <c r="BF312" i="2"/>
  <c r="T312" i="2"/>
  <c r="R312" i="2"/>
  <c r="P312" i="2"/>
  <c r="BK312" i="2"/>
  <c r="J312" i="2"/>
  <c r="BE312" i="2"/>
  <c r="BI308" i="2"/>
  <c r="BH308" i="2"/>
  <c r="BG308" i="2"/>
  <c r="BF308" i="2"/>
  <c r="T308" i="2"/>
  <c r="R308" i="2"/>
  <c r="P308" i="2"/>
  <c r="BK308" i="2"/>
  <c r="J308" i="2"/>
  <c r="BE308" i="2"/>
  <c r="BI304" i="2"/>
  <c r="BH304" i="2"/>
  <c r="BG304" i="2"/>
  <c r="BF304" i="2"/>
  <c r="T304" i="2"/>
  <c r="R304" i="2"/>
  <c r="P304" i="2"/>
  <c r="BK304" i="2"/>
  <c r="J304" i="2"/>
  <c r="BE304" i="2" s="1"/>
  <c r="BI303" i="2"/>
  <c r="BH303" i="2"/>
  <c r="BG303" i="2"/>
  <c r="BF303" i="2"/>
  <c r="T303" i="2"/>
  <c r="R303" i="2"/>
  <c r="P303" i="2"/>
  <c r="BK303" i="2"/>
  <c r="J303" i="2"/>
  <c r="BE303" i="2"/>
  <c r="BI302" i="2"/>
  <c r="BH302" i="2"/>
  <c r="BG302" i="2"/>
  <c r="BF302" i="2"/>
  <c r="T302" i="2"/>
  <c r="R302" i="2"/>
  <c r="P302" i="2"/>
  <c r="BK302" i="2"/>
  <c r="J302" i="2"/>
  <c r="BE302" i="2"/>
  <c r="BI301" i="2"/>
  <c r="BH301" i="2"/>
  <c r="BG301" i="2"/>
  <c r="BF301" i="2"/>
  <c r="T301" i="2"/>
  <c r="R301" i="2"/>
  <c r="P301" i="2"/>
  <c r="BK301" i="2"/>
  <c r="BK294" i="2" s="1"/>
  <c r="J294" i="2" s="1"/>
  <c r="J65" i="2" s="1"/>
  <c r="J301" i="2"/>
  <c r="BE301" i="2"/>
  <c r="BI300" i="2"/>
  <c r="BH300" i="2"/>
  <c r="BG300" i="2"/>
  <c r="BF300" i="2"/>
  <c r="T300" i="2"/>
  <c r="R300" i="2"/>
  <c r="R294" i="2" s="1"/>
  <c r="P300" i="2"/>
  <c r="BK300" i="2"/>
  <c r="J300" i="2"/>
  <c r="BE300" i="2" s="1"/>
  <c r="BI299" i="2"/>
  <c r="BH299" i="2"/>
  <c r="BG299" i="2"/>
  <c r="BF299" i="2"/>
  <c r="T299" i="2"/>
  <c r="R299" i="2"/>
  <c r="P299" i="2"/>
  <c r="BK299" i="2"/>
  <c r="J299" i="2"/>
  <c r="BE299" i="2"/>
  <c r="BI295" i="2"/>
  <c r="BH295" i="2"/>
  <c r="BG295" i="2"/>
  <c r="BF295" i="2"/>
  <c r="T295" i="2"/>
  <c r="T294" i="2" s="1"/>
  <c r="R295" i="2"/>
  <c r="P295" i="2"/>
  <c r="P294" i="2"/>
  <c r="BK295" i="2"/>
  <c r="J295" i="2"/>
  <c r="BE295" i="2"/>
  <c r="BI293" i="2"/>
  <c r="BH293" i="2"/>
  <c r="BG293" i="2"/>
  <c r="BF293" i="2"/>
  <c r="T293" i="2"/>
  <c r="R293" i="2"/>
  <c r="P293" i="2"/>
  <c r="P288" i="2" s="1"/>
  <c r="BK293" i="2"/>
  <c r="J293" i="2"/>
  <c r="BE293" i="2"/>
  <c r="BI289" i="2"/>
  <c r="BH289" i="2"/>
  <c r="BG289" i="2"/>
  <c r="BF289" i="2"/>
  <c r="T289" i="2"/>
  <c r="T288" i="2"/>
  <c r="R289" i="2"/>
  <c r="R288" i="2"/>
  <c r="P289" i="2"/>
  <c r="BK289" i="2"/>
  <c r="BK288" i="2" s="1"/>
  <c r="J288" i="2" s="1"/>
  <c r="J64" i="2" s="1"/>
  <c r="J289" i="2"/>
  <c r="BE289" i="2"/>
  <c r="BI285" i="2"/>
  <c r="BH285" i="2"/>
  <c r="BG285" i="2"/>
  <c r="BF285" i="2"/>
  <c r="T285" i="2"/>
  <c r="R285" i="2"/>
  <c r="R281" i="2" s="1"/>
  <c r="P285" i="2"/>
  <c r="BK285" i="2"/>
  <c r="BK281" i="2" s="1"/>
  <c r="J281" i="2" s="1"/>
  <c r="J63" i="2" s="1"/>
  <c r="J285" i="2"/>
  <c r="BE285" i="2"/>
  <c r="BI282" i="2"/>
  <c r="BH282" i="2"/>
  <c r="BG282" i="2"/>
  <c r="BF282" i="2"/>
  <c r="T282" i="2"/>
  <c r="T281" i="2"/>
  <c r="R282" i="2"/>
  <c r="P282" i="2"/>
  <c r="P281" i="2" s="1"/>
  <c r="BK282" i="2"/>
  <c r="J282" i="2"/>
  <c r="BE282" i="2" s="1"/>
  <c r="BI278" i="2"/>
  <c r="BH278" i="2"/>
  <c r="BG278" i="2"/>
  <c r="BF278" i="2"/>
  <c r="T278" i="2"/>
  <c r="R278" i="2"/>
  <c r="P278" i="2"/>
  <c r="BK278" i="2"/>
  <c r="J278" i="2"/>
  <c r="BE278" i="2" s="1"/>
  <c r="BI275" i="2"/>
  <c r="BH275" i="2"/>
  <c r="BG275" i="2"/>
  <c r="BF275" i="2"/>
  <c r="T275" i="2"/>
  <c r="R275" i="2"/>
  <c r="P275" i="2"/>
  <c r="BK275" i="2"/>
  <c r="J275" i="2"/>
  <c r="BE275" i="2"/>
  <c r="BI269" i="2"/>
  <c r="BH269" i="2"/>
  <c r="BG269" i="2"/>
  <c r="BF269" i="2"/>
  <c r="T269" i="2"/>
  <c r="R269" i="2"/>
  <c r="P269" i="2"/>
  <c r="BK269" i="2"/>
  <c r="J269" i="2"/>
  <c r="BE269" i="2"/>
  <c r="BI264" i="2"/>
  <c r="BH264" i="2"/>
  <c r="BG264" i="2"/>
  <c r="BF264" i="2"/>
  <c r="T264" i="2"/>
  <c r="R264" i="2"/>
  <c r="P264" i="2"/>
  <c r="BK264" i="2"/>
  <c r="J264" i="2"/>
  <c r="BE264" i="2"/>
  <c r="BI258" i="2"/>
  <c r="BH258" i="2"/>
  <c r="BG258" i="2"/>
  <c r="BF258" i="2"/>
  <c r="T258" i="2"/>
  <c r="R258" i="2"/>
  <c r="P258" i="2"/>
  <c r="BK258" i="2"/>
  <c r="J258" i="2"/>
  <c r="BE258" i="2" s="1"/>
  <c r="BI253" i="2"/>
  <c r="BH253" i="2"/>
  <c r="BG253" i="2"/>
  <c r="BF253" i="2"/>
  <c r="T253" i="2"/>
  <c r="R253" i="2"/>
  <c r="P253" i="2"/>
  <c r="BK253" i="2"/>
  <c r="J253" i="2"/>
  <c r="BE253" i="2"/>
  <c r="BI249" i="2"/>
  <c r="BH249" i="2"/>
  <c r="BG249" i="2"/>
  <c r="BF249" i="2"/>
  <c r="T249" i="2"/>
  <c r="R249" i="2"/>
  <c r="P249" i="2"/>
  <c r="BK249" i="2"/>
  <c r="J249" i="2"/>
  <c r="BE249" i="2"/>
  <c r="BI245" i="2"/>
  <c r="BH245" i="2"/>
  <c r="BG245" i="2"/>
  <c r="BF245" i="2"/>
  <c r="T245" i="2"/>
  <c r="R245" i="2"/>
  <c r="P245" i="2"/>
  <c r="BK245" i="2"/>
  <c r="J245" i="2"/>
  <c r="BE245" i="2"/>
  <c r="BI239" i="2"/>
  <c r="BH239" i="2"/>
  <c r="BG239" i="2"/>
  <c r="BF239" i="2"/>
  <c r="T239" i="2"/>
  <c r="R239" i="2"/>
  <c r="P239" i="2"/>
  <c r="BK239" i="2"/>
  <c r="J239" i="2"/>
  <c r="BE239" i="2" s="1"/>
  <c r="BI234" i="2"/>
  <c r="BH234" i="2"/>
  <c r="BG234" i="2"/>
  <c r="BF234" i="2"/>
  <c r="T234" i="2"/>
  <c r="R234" i="2"/>
  <c r="P234" i="2"/>
  <c r="BK234" i="2"/>
  <c r="J234" i="2"/>
  <c r="BE234" i="2"/>
  <c r="BI229" i="2"/>
  <c r="BH229" i="2"/>
  <c r="BG229" i="2"/>
  <c r="BF229" i="2"/>
  <c r="T229" i="2"/>
  <c r="R229" i="2"/>
  <c r="P229" i="2"/>
  <c r="BK229" i="2"/>
  <c r="J229" i="2"/>
  <c r="BE229" i="2"/>
  <c r="BI225" i="2"/>
  <c r="BH225" i="2"/>
  <c r="BG225" i="2"/>
  <c r="BF225" i="2"/>
  <c r="T225" i="2"/>
  <c r="R225" i="2"/>
  <c r="P225" i="2"/>
  <c r="BK225" i="2"/>
  <c r="J225" i="2"/>
  <c r="BE225" i="2"/>
  <c r="BI221" i="2"/>
  <c r="BH221" i="2"/>
  <c r="BG221" i="2"/>
  <c r="BF221" i="2"/>
  <c r="T221" i="2"/>
  <c r="R221" i="2"/>
  <c r="P221" i="2"/>
  <c r="BK221" i="2"/>
  <c r="J221" i="2"/>
  <c r="BE221" i="2"/>
  <c r="BI217" i="2"/>
  <c r="BH217" i="2"/>
  <c r="BG217" i="2"/>
  <c r="BF217" i="2"/>
  <c r="T217" i="2"/>
  <c r="R217" i="2"/>
  <c r="P217" i="2"/>
  <c r="BK217" i="2"/>
  <c r="J217" i="2"/>
  <c r="BE217" i="2"/>
  <c r="BI213" i="2"/>
  <c r="BH213" i="2"/>
  <c r="BG213" i="2"/>
  <c r="BF213" i="2"/>
  <c r="T213" i="2"/>
  <c r="R213" i="2"/>
  <c r="P213" i="2"/>
  <c r="BK213" i="2"/>
  <c r="J213" i="2"/>
  <c r="BE213" i="2"/>
  <c r="BI210" i="2"/>
  <c r="BH210" i="2"/>
  <c r="BG210" i="2"/>
  <c r="BF210" i="2"/>
  <c r="T210" i="2"/>
  <c r="R210" i="2"/>
  <c r="P210" i="2"/>
  <c r="BK210" i="2"/>
  <c r="J210" i="2"/>
  <c r="BE210" i="2"/>
  <c r="BI205" i="2"/>
  <c r="BH205" i="2"/>
  <c r="BG205" i="2"/>
  <c r="BF205" i="2"/>
  <c r="T205" i="2"/>
  <c r="T189" i="2" s="1"/>
  <c r="R205" i="2"/>
  <c r="P205" i="2"/>
  <c r="BK205" i="2"/>
  <c r="J205" i="2"/>
  <c r="BE205" i="2"/>
  <c r="BI198" i="2"/>
  <c r="BH198" i="2"/>
  <c r="BG198" i="2"/>
  <c r="BF198" i="2"/>
  <c r="T198" i="2"/>
  <c r="R198" i="2"/>
  <c r="P198" i="2"/>
  <c r="BK198" i="2"/>
  <c r="J198" i="2"/>
  <c r="BE198" i="2"/>
  <c r="BI193" i="2"/>
  <c r="BH193" i="2"/>
  <c r="BG193" i="2"/>
  <c r="BF193" i="2"/>
  <c r="T193" i="2"/>
  <c r="R193" i="2"/>
  <c r="P193" i="2"/>
  <c r="P189" i="2" s="1"/>
  <c r="BK193" i="2"/>
  <c r="BK189" i="2" s="1"/>
  <c r="J189" i="2" s="1"/>
  <c r="J62" i="2" s="1"/>
  <c r="J193" i="2"/>
  <c r="BE193" i="2"/>
  <c r="BI190" i="2"/>
  <c r="BH190" i="2"/>
  <c r="BG190" i="2"/>
  <c r="BF190" i="2"/>
  <c r="T190" i="2"/>
  <c r="R190" i="2"/>
  <c r="R189" i="2"/>
  <c r="P190" i="2"/>
  <c r="BK190" i="2"/>
  <c r="J190" i="2"/>
  <c r="BE190" i="2"/>
  <c r="BI185" i="2"/>
  <c r="BH185" i="2"/>
  <c r="BG185" i="2"/>
  <c r="BF185" i="2"/>
  <c r="T185" i="2"/>
  <c r="T184" i="2"/>
  <c r="R185" i="2"/>
  <c r="R184" i="2"/>
  <c r="P185" i="2"/>
  <c r="P184" i="2"/>
  <c r="BK185" i="2"/>
  <c r="BK184" i="2"/>
  <c r="J184" i="2"/>
  <c r="J185" i="2"/>
  <c r="BE185" i="2"/>
  <c r="J61" i="2"/>
  <c r="BI180" i="2"/>
  <c r="BH180" i="2"/>
  <c r="BG180" i="2"/>
  <c r="BF180" i="2"/>
  <c r="T180" i="2"/>
  <c r="T179" i="2"/>
  <c r="R180" i="2"/>
  <c r="R179" i="2"/>
  <c r="P180" i="2"/>
  <c r="P179" i="2"/>
  <c r="BK180" i="2"/>
  <c r="BK179" i="2"/>
  <c r="J179" i="2"/>
  <c r="J180" i="2"/>
  <c r="BE180" i="2"/>
  <c r="J60" i="2"/>
  <c r="BI175" i="2"/>
  <c r="BH175" i="2"/>
  <c r="BG175" i="2"/>
  <c r="BF175" i="2"/>
  <c r="T175" i="2"/>
  <c r="R175" i="2"/>
  <c r="R171" i="2" s="1"/>
  <c r="P175" i="2"/>
  <c r="P171" i="2" s="1"/>
  <c r="BK175" i="2"/>
  <c r="BK171" i="2" s="1"/>
  <c r="J171" i="2" s="1"/>
  <c r="J59" i="2" s="1"/>
  <c r="J175" i="2"/>
  <c r="BE175" i="2"/>
  <c r="BI172" i="2"/>
  <c r="BH172" i="2"/>
  <c r="BG172" i="2"/>
  <c r="BF172" i="2"/>
  <c r="T172" i="2"/>
  <c r="T171" i="2"/>
  <c r="R172" i="2"/>
  <c r="P172" i="2"/>
  <c r="BK172" i="2"/>
  <c r="J172" i="2"/>
  <c r="BE172" i="2" s="1"/>
  <c r="BI160" i="2"/>
  <c r="BH160" i="2"/>
  <c r="BG160" i="2"/>
  <c r="BF160" i="2"/>
  <c r="T160" i="2"/>
  <c r="R160" i="2"/>
  <c r="P160" i="2"/>
  <c r="BK160" i="2"/>
  <c r="J160" i="2"/>
  <c r="BE160" i="2"/>
  <c r="BI157" i="2"/>
  <c r="BH157" i="2"/>
  <c r="BG157" i="2"/>
  <c r="BF157" i="2"/>
  <c r="T157" i="2"/>
  <c r="R157" i="2"/>
  <c r="P157" i="2"/>
  <c r="BK157" i="2"/>
  <c r="J157" i="2"/>
  <c r="BE157" i="2"/>
  <c r="BI154" i="2"/>
  <c r="BH154" i="2"/>
  <c r="BG154" i="2"/>
  <c r="BF154" i="2"/>
  <c r="T154" i="2"/>
  <c r="R154" i="2"/>
  <c r="P154" i="2"/>
  <c r="BK154" i="2"/>
  <c r="J154" i="2"/>
  <c r="BE154" i="2"/>
  <c r="BI151" i="2"/>
  <c r="BH151" i="2"/>
  <c r="BG151" i="2"/>
  <c r="BF151" i="2"/>
  <c r="T151" i="2"/>
  <c r="R151" i="2"/>
  <c r="P151" i="2"/>
  <c r="BK151" i="2"/>
  <c r="J151" i="2"/>
  <c r="BE151" i="2"/>
  <c r="BI145" i="2"/>
  <c r="BH145" i="2"/>
  <c r="BG145" i="2"/>
  <c r="BF145" i="2"/>
  <c r="T145" i="2"/>
  <c r="R145" i="2"/>
  <c r="P145" i="2"/>
  <c r="BK145" i="2"/>
  <c r="J145" i="2"/>
  <c r="BE145" i="2"/>
  <c r="BI142" i="2"/>
  <c r="BH142" i="2"/>
  <c r="BG142" i="2"/>
  <c r="BF142" i="2"/>
  <c r="T142" i="2"/>
  <c r="R142" i="2"/>
  <c r="P142" i="2"/>
  <c r="BK142" i="2"/>
  <c r="J142" i="2"/>
  <c r="BE142" i="2"/>
  <c r="BI138" i="2"/>
  <c r="BH138" i="2"/>
  <c r="BG138" i="2"/>
  <c r="BF138" i="2"/>
  <c r="T138" i="2"/>
  <c r="R138" i="2"/>
  <c r="P138" i="2"/>
  <c r="BK138" i="2"/>
  <c r="J138" i="2"/>
  <c r="BE138" i="2"/>
  <c r="BI135" i="2"/>
  <c r="BH135" i="2"/>
  <c r="BG135" i="2"/>
  <c r="BF135" i="2"/>
  <c r="T135" i="2"/>
  <c r="R135" i="2"/>
  <c r="P135" i="2"/>
  <c r="BK135" i="2"/>
  <c r="J135" i="2"/>
  <c r="BE135" i="2"/>
  <c r="BI131" i="2"/>
  <c r="BH131" i="2"/>
  <c r="BG131" i="2"/>
  <c r="BF131" i="2"/>
  <c r="T131" i="2"/>
  <c r="R131" i="2"/>
  <c r="P131" i="2"/>
  <c r="BK131" i="2"/>
  <c r="J131" i="2"/>
  <c r="BE131" i="2"/>
  <c r="BI128" i="2"/>
  <c r="BH128" i="2"/>
  <c r="BG128" i="2"/>
  <c r="BF128" i="2"/>
  <c r="T128" i="2"/>
  <c r="R128" i="2"/>
  <c r="P128" i="2"/>
  <c r="BK128" i="2"/>
  <c r="J128" i="2"/>
  <c r="BE128" i="2"/>
  <c r="BI125" i="2"/>
  <c r="BH125" i="2"/>
  <c r="BG125" i="2"/>
  <c r="BF125" i="2"/>
  <c r="T125" i="2"/>
  <c r="R125" i="2"/>
  <c r="P125" i="2"/>
  <c r="BK125" i="2"/>
  <c r="J125" i="2"/>
  <c r="BE125" i="2"/>
  <c r="BI122" i="2"/>
  <c r="BH122" i="2"/>
  <c r="BG122" i="2"/>
  <c r="BF122" i="2"/>
  <c r="T122" i="2"/>
  <c r="R122" i="2"/>
  <c r="P122" i="2"/>
  <c r="BK122" i="2"/>
  <c r="J122" i="2"/>
  <c r="BE122" i="2"/>
  <c r="BI118" i="2"/>
  <c r="BH118" i="2"/>
  <c r="BG118" i="2"/>
  <c r="BF118" i="2"/>
  <c r="T118" i="2"/>
  <c r="R118" i="2"/>
  <c r="P118" i="2"/>
  <c r="BK118" i="2"/>
  <c r="J118" i="2"/>
  <c r="BE118" i="2"/>
  <c r="BI114" i="2"/>
  <c r="BH114" i="2"/>
  <c r="BG114" i="2"/>
  <c r="BF114" i="2"/>
  <c r="T114" i="2"/>
  <c r="R114" i="2"/>
  <c r="P114" i="2"/>
  <c r="BK114" i="2"/>
  <c r="J114" i="2"/>
  <c r="BE114" i="2"/>
  <c r="BI108" i="2"/>
  <c r="BH108" i="2"/>
  <c r="BG108" i="2"/>
  <c r="BF108" i="2"/>
  <c r="T108" i="2"/>
  <c r="R108" i="2"/>
  <c r="P108" i="2"/>
  <c r="BK108" i="2"/>
  <c r="J108" i="2"/>
  <c r="BE108" i="2"/>
  <c r="BI104" i="2"/>
  <c r="BH104" i="2"/>
  <c r="BG104" i="2"/>
  <c r="BF104" i="2"/>
  <c r="T104" i="2"/>
  <c r="R104" i="2"/>
  <c r="P104" i="2"/>
  <c r="P91" i="2" s="1"/>
  <c r="BK104" i="2"/>
  <c r="J104" i="2"/>
  <c r="BE104" i="2"/>
  <c r="BI100" i="2"/>
  <c r="BH100" i="2"/>
  <c r="BG100" i="2"/>
  <c r="BF100" i="2"/>
  <c r="T100" i="2"/>
  <c r="T91" i="2" s="1"/>
  <c r="R100" i="2"/>
  <c r="R91" i="2" s="1"/>
  <c r="P100" i="2"/>
  <c r="BK100" i="2"/>
  <c r="J100" i="2"/>
  <c r="BE100" i="2"/>
  <c r="BI96" i="2"/>
  <c r="BH96" i="2"/>
  <c r="BG96" i="2"/>
  <c r="F32" i="2" s="1"/>
  <c r="BB52" i="1" s="1"/>
  <c r="BF96" i="2"/>
  <c r="T96" i="2"/>
  <c r="R96" i="2"/>
  <c r="P96" i="2"/>
  <c r="BK96" i="2"/>
  <c r="J96" i="2"/>
  <c r="BE96" i="2"/>
  <c r="BI92" i="2"/>
  <c r="F34" i="2"/>
  <c r="BD52" i="1" s="1"/>
  <c r="BH92" i="2"/>
  <c r="F33" i="2" s="1"/>
  <c r="BC52" i="1" s="1"/>
  <c r="BG92" i="2"/>
  <c r="BF92" i="2"/>
  <c r="J31" i="2" s="1"/>
  <c r="AW52" i="1" s="1"/>
  <c r="T92" i="2"/>
  <c r="R92" i="2"/>
  <c r="P92" i="2"/>
  <c r="BK92" i="2"/>
  <c r="BK91" i="2" s="1"/>
  <c r="J92" i="2"/>
  <c r="BE92" i="2"/>
  <c r="J85" i="2"/>
  <c r="F85" i="2"/>
  <c r="F83" i="2"/>
  <c r="E81" i="2"/>
  <c r="J51" i="2"/>
  <c r="F51" i="2"/>
  <c r="F49" i="2"/>
  <c r="E47" i="2"/>
  <c r="J18" i="2"/>
  <c r="E18" i="2"/>
  <c r="F86" i="2"/>
  <c r="F52" i="2"/>
  <c r="J17" i="2"/>
  <c r="J12" i="2"/>
  <c r="J83" i="2" s="1"/>
  <c r="E7" i="2"/>
  <c r="E79" i="2"/>
  <c r="E45" i="2"/>
  <c r="AS51" i="1"/>
  <c r="L47" i="1"/>
  <c r="AM46" i="1"/>
  <c r="L46" i="1"/>
  <c r="AM44" i="1"/>
  <c r="L44" i="1"/>
  <c r="L42" i="1"/>
  <c r="L41" i="1"/>
  <c r="F30" i="2" l="1"/>
  <c r="AZ52" i="1" s="1"/>
  <c r="BC51" i="1"/>
  <c r="J199" i="5"/>
  <c r="J74" i="5" s="1"/>
  <c r="BK387" i="2"/>
  <c r="J387" i="2" s="1"/>
  <c r="J68" i="2" s="1"/>
  <c r="J388" i="2"/>
  <c r="J69" i="2" s="1"/>
  <c r="J119" i="5"/>
  <c r="J62" i="5" s="1"/>
  <c r="BK118" i="5"/>
  <c r="J118" i="5" s="1"/>
  <c r="J61" i="5" s="1"/>
  <c r="T118" i="5"/>
  <c r="J146" i="5"/>
  <c r="J66" i="5" s="1"/>
  <c r="BK145" i="5"/>
  <c r="J145" i="5" s="1"/>
  <c r="J65" i="5" s="1"/>
  <c r="P220" i="5"/>
  <c r="AT56" i="1"/>
  <c r="F30" i="3"/>
  <c r="AZ53" i="1" s="1"/>
  <c r="P90" i="2"/>
  <c r="P89" i="2" s="1"/>
  <c r="AU52" i="1" s="1"/>
  <c r="J30" i="4"/>
  <c r="AV54" i="1" s="1"/>
  <c r="J102" i="5"/>
  <c r="J58" i="5" s="1"/>
  <c r="BK101" i="5"/>
  <c r="J82" i="3"/>
  <c r="J58" i="3" s="1"/>
  <c r="BK81" i="3"/>
  <c r="J80" i="4"/>
  <c r="J58" i="4" s="1"/>
  <c r="BK79" i="4"/>
  <c r="R90" i="2"/>
  <c r="R89" i="2" s="1"/>
  <c r="J30" i="2"/>
  <c r="AV52" i="1" s="1"/>
  <c r="AT52" i="1" s="1"/>
  <c r="J91" i="2"/>
  <c r="J58" i="2" s="1"/>
  <c r="BK90" i="2"/>
  <c r="T198" i="5"/>
  <c r="P101" i="5"/>
  <c r="BK82" i="6"/>
  <c r="P138" i="5"/>
  <c r="J49" i="2"/>
  <c r="J30" i="3"/>
  <c r="AV53" i="1" s="1"/>
  <c r="AT53" i="1" s="1"/>
  <c r="F32" i="3"/>
  <c r="BB53" i="1" s="1"/>
  <c r="BB51" i="1" s="1"/>
  <c r="T107" i="5"/>
  <c r="J31" i="6"/>
  <c r="AW56" i="1" s="1"/>
  <c r="F31" i="6"/>
  <c r="BA56" i="1" s="1"/>
  <c r="F75" i="4"/>
  <c r="F52" i="4"/>
  <c r="J30" i="5"/>
  <c r="AV55" i="1" s="1"/>
  <c r="AT55" i="1" s="1"/>
  <c r="F30" i="5"/>
  <c r="AZ55" i="1" s="1"/>
  <c r="R185" i="5"/>
  <c r="R167" i="5" s="1"/>
  <c r="T221" i="5"/>
  <c r="T220" i="5" s="1"/>
  <c r="T82" i="3"/>
  <c r="T81" i="3" s="1"/>
  <c r="T80" i="3" s="1"/>
  <c r="R221" i="5"/>
  <c r="F32" i="5"/>
  <c r="BB55" i="1" s="1"/>
  <c r="BK221" i="5"/>
  <c r="F31" i="2"/>
  <c r="BA52" i="1" s="1"/>
  <c r="BA51" i="1" s="1"/>
  <c r="F34" i="4"/>
  <c r="BD54" i="1" s="1"/>
  <c r="BD51" i="1" s="1"/>
  <c r="W30" i="1" s="1"/>
  <c r="R107" i="5"/>
  <c r="R101" i="5" s="1"/>
  <c r="R228" i="5"/>
  <c r="F52" i="6"/>
  <c r="R198" i="5"/>
  <c r="F30" i="4"/>
  <c r="AZ54" i="1" s="1"/>
  <c r="J31" i="4"/>
  <c r="AW54" i="1" s="1"/>
  <c r="R80" i="4"/>
  <c r="R79" i="4" s="1"/>
  <c r="R78" i="4" s="1"/>
  <c r="T102" i="5"/>
  <c r="P119" i="5"/>
  <c r="P118" i="5" s="1"/>
  <c r="P198" i="5"/>
  <c r="P228" i="5"/>
  <c r="J31" i="5"/>
  <c r="AW55" i="1" s="1"/>
  <c r="BK112" i="5"/>
  <c r="J112" i="5" s="1"/>
  <c r="J60" i="5" s="1"/>
  <c r="BK201" i="5"/>
  <c r="J201" i="5" s="1"/>
  <c r="J75" i="5" s="1"/>
  <c r="R91" i="6"/>
  <c r="P167" i="5"/>
  <c r="T344" i="2"/>
  <c r="T90" i="2" s="1"/>
  <c r="T89" i="2" s="1"/>
  <c r="E90" i="5"/>
  <c r="E45" i="5"/>
  <c r="R124" i="5"/>
  <c r="R118" i="5" s="1"/>
  <c r="R148" i="5"/>
  <c r="R145" i="5" s="1"/>
  <c r="BK167" i="5"/>
  <c r="J167" i="5" s="1"/>
  <c r="J69" i="5" s="1"/>
  <c r="T170" i="5"/>
  <c r="T167" i="5" s="1"/>
  <c r="T240" i="5"/>
  <c r="R82" i="6"/>
  <c r="R81" i="6" s="1"/>
  <c r="F52" i="5"/>
  <c r="AX51" i="1" l="1"/>
  <c r="W28" i="1"/>
  <c r="J81" i="3"/>
  <c r="J57" i="3" s="1"/>
  <c r="BK80" i="3"/>
  <c r="J80" i="3" s="1"/>
  <c r="BK198" i="5"/>
  <c r="J198" i="5" s="1"/>
  <c r="J73" i="5" s="1"/>
  <c r="T101" i="5"/>
  <c r="T100" i="5" s="1"/>
  <c r="R220" i="5"/>
  <c r="R100" i="5" s="1"/>
  <c r="BK81" i="6"/>
  <c r="J81" i="6" s="1"/>
  <c r="J82" i="6"/>
  <c r="J57" i="6" s="1"/>
  <c r="AT54" i="1"/>
  <c r="W27" i="1"/>
  <c r="AW51" i="1"/>
  <c r="AK27" i="1" s="1"/>
  <c r="BK89" i="2"/>
  <c r="J89" i="2" s="1"/>
  <c r="J90" i="2"/>
  <c r="J57" i="2" s="1"/>
  <c r="J221" i="5"/>
  <c r="J78" i="5" s="1"/>
  <c r="BK220" i="5"/>
  <c r="J220" i="5" s="1"/>
  <c r="J77" i="5" s="1"/>
  <c r="BK78" i="4"/>
  <c r="J78" i="4" s="1"/>
  <c r="J79" i="4"/>
  <c r="J57" i="4" s="1"/>
  <c r="AU51" i="1"/>
  <c r="AY51" i="1"/>
  <c r="W29" i="1"/>
  <c r="J101" i="5"/>
  <c r="J57" i="5" s="1"/>
  <c r="BK100" i="5"/>
  <c r="J100" i="5" s="1"/>
  <c r="P100" i="5"/>
  <c r="AU55" i="1" s="1"/>
  <c r="AZ51" i="1"/>
  <c r="J56" i="3" l="1"/>
  <c r="J27" i="3"/>
  <c r="W26" i="1"/>
  <c r="AV51" i="1"/>
  <c r="J56" i="4"/>
  <c r="J27" i="4"/>
  <c r="J56" i="5"/>
  <c r="J27" i="5"/>
  <c r="J56" i="2"/>
  <c r="J27" i="2"/>
  <c r="J56" i="6"/>
  <c r="J27" i="6"/>
  <c r="J36" i="4" l="1"/>
  <c r="AG54" i="1"/>
  <c r="AN54" i="1" s="1"/>
  <c r="AT51" i="1"/>
  <c r="AK26" i="1"/>
  <c r="J36" i="3"/>
  <c r="AG53" i="1"/>
  <c r="AN53" i="1" s="1"/>
  <c r="J36" i="5"/>
  <c r="AG55" i="1"/>
  <c r="AN55" i="1" s="1"/>
  <c r="AG56" i="1"/>
  <c r="AN56" i="1" s="1"/>
  <c r="J36" i="6"/>
  <c r="AG52" i="1"/>
  <c r="J36" i="2"/>
  <c r="AG51" i="1" l="1"/>
  <c r="AN52" i="1"/>
  <c r="AN51" i="1" l="1"/>
  <c r="AK23" i="1"/>
  <c r="AK32" i="1" s="1"/>
</calcChain>
</file>

<file path=xl/sharedStrings.xml><?xml version="1.0" encoding="utf-8"?>
<sst xmlns="http://schemas.openxmlformats.org/spreadsheetml/2006/main" count="7556" uniqueCount="1134">
  <si>
    <t>Export VZ</t>
  </si>
  <si>
    <t>List obsahuje:</t>
  </si>
  <si>
    <t>1) Rekapitulace stavby</t>
  </si>
  <si>
    <t>2) Rekapitulace objektů stavby a soupisů prací</t>
  </si>
  <si>
    <t>3.0</t>
  </si>
  <si>
    <t>ZAMOK</t>
  </si>
  <si>
    <t>False</t>
  </si>
  <si>
    <t>{4a187f6d-6562-4817-90ae-778c4adb08cb}</t>
  </si>
  <si>
    <t>0,01</t>
  </si>
  <si>
    <t>21</t>
  </si>
  <si>
    <t>15</t>
  </si>
  <si>
    <t>REKAPITULACE STAVBY</t>
  </si>
  <si>
    <t>v ---  níže se nacházejí doplnkové a pomocné údaje k sestavám  --- v</t>
  </si>
  <si>
    <t>Návod na vyplnění</t>
  </si>
  <si>
    <t>0,001</t>
  </si>
  <si>
    <t>Kód:</t>
  </si>
  <si>
    <t>5734</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</si>
  <si>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</si>
  <si>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</si>
  <si>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VLTAVSKÁ - REKONSTRUKCE VOZOVKY A CHODNÍKŮ</t>
  </si>
  <si>
    <t>KSO:</t>
  </si>
  <si>
    <t/>
  </si>
  <si>
    <t>CC-CZ:</t>
  </si>
  <si>
    <t>Místo:</t>
  </si>
  <si>
    <t>Praha 5 - Smíchov</t>
  </si>
  <si>
    <t>Datum:</t>
  </si>
  <si>
    <t>29. 3. 2018</t>
  </si>
  <si>
    <t>Zadavatel:</t>
  </si>
  <si>
    <t>IČ:</t>
  </si>
  <si>
    <t>63834197</t>
  </si>
  <si>
    <t>Technická správa komunikací hl. m. Prahy, a.s.</t>
  </si>
  <si>
    <t>DIČ:</t>
  </si>
  <si>
    <t>CZ 63834197</t>
  </si>
  <si>
    <t>Uchazeč:</t>
  </si>
  <si>
    <t>Vyplň údaj</t>
  </si>
  <si>
    <t>Projektant:</t>
  </si>
  <si>
    <t>45271895</t>
  </si>
  <si>
    <t>Metroprojekt Praha, a.s.</t>
  </si>
  <si>
    <t>CZ 45271895</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</si>
  <si>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</si>
  <si>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</si>
  <si>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</si>
  <si>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</si>
  <si>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</si>
  <si>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</si>
  <si>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</si>
  <si>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</si>
  <si>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</si>
  <si>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</si>
  <si>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</si>
  <si>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</si>
  <si>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</si>
  <si>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</si>
  <si>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</si>
  <si>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</si>
  <si>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</si>
  <si>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</si>
  <si>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</si>
  <si>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</si>
  <si>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</si>
  <si>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</si>
  <si>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</si>
  <si>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</si>
  <si>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</si>
  <si>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</si>
  <si>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</si>
  <si>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</si>
  <si>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</si>
  <si>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</si>
  <si>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</si>
  <si>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</si>
  <si>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</si>
  <si>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</si>
  <si>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</si>
  <si>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</si>
  <si>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</si>
  <si>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</si>
  <si>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</si>
  <si>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</si>
  <si>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</si>
  <si>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</si>
  <si>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</si>
  <si>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Komunikace</t>
  </si>
  <si>
    <t>STA</t>
  </si>
  <si>
    <t>1</t>
  </si>
  <si>
    <t>{ae62cb31-34bd-4df8-a840-b8d3940b3be5}</t>
  </si>
  <si>
    <t>2</t>
  </si>
  <si>
    <t>SO 03</t>
  </si>
  <si>
    <t>Definitivní dopravní značení</t>
  </si>
  <si>
    <t>{818c57f8-7ee1-4cd4-bb46-4597fa3f9d5a}</t>
  </si>
  <si>
    <t>D.1</t>
  </si>
  <si>
    <t>Zásady dopravně inženýrských opatření</t>
  </si>
  <si>
    <t>{ff0e3e25-af05-4032-ad2c-5e0f33012bb8}</t>
  </si>
  <si>
    <t>D.2</t>
  </si>
  <si>
    <t>Úpravy SSZ v rámci DIO</t>
  </si>
  <si>
    <t>{65efb878-f306-4d72-ac46-fea940297694}</t>
  </si>
  <si>
    <t>VON</t>
  </si>
  <si>
    <t>Vedlejší a ostatní náklady</t>
  </si>
  <si>
    <t>{a00bbeee-89b1-4978-b9ac-8876737b8822}</t>
  </si>
  <si>
    <t>1) Krycí list soupisu</t>
  </si>
  <si>
    <t>2) Rekapitulace</t>
  </si>
  <si>
    <t>3) Soupis prací</t>
  </si>
  <si>
    <t>Zpět na list:</t>
  </si>
  <si>
    <t>Rekapitulace stavby</t>
  </si>
  <si>
    <t>bet_dlazba</t>
  </si>
  <si>
    <t>betonová dlažba - odvodňovací proužek</t>
  </si>
  <si>
    <t>215</t>
  </si>
  <si>
    <t>dlazba_park</t>
  </si>
  <si>
    <t>dlažba pro parkovací stání</t>
  </si>
  <si>
    <t>360</t>
  </si>
  <si>
    <t>KRYCÍ LIST SOUPISU</t>
  </si>
  <si>
    <t>dlazba_vjezd</t>
  </si>
  <si>
    <t>dlažba vjezdů do objektů</t>
  </si>
  <si>
    <t>107,15</t>
  </si>
  <si>
    <t>hmat_dlazba</t>
  </si>
  <si>
    <t>hmatová dlažba konglomerovaná</t>
  </si>
  <si>
    <t>73,54</t>
  </si>
  <si>
    <t>kam_dl_hladka</t>
  </si>
  <si>
    <t>kamenná dlažba hladká</t>
  </si>
  <si>
    <t>39,27</t>
  </si>
  <si>
    <t>moz_kam</t>
  </si>
  <si>
    <t>mozaika do kameniva</t>
  </si>
  <si>
    <t>1165,35</t>
  </si>
  <si>
    <t>Objekt:</t>
  </si>
  <si>
    <t>moz_malta</t>
  </si>
  <si>
    <t>mozaika do malty</t>
  </si>
  <si>
    <t>738,7</t>
  </si>
  <si>
    <t>SO 01 - Komunikace</t>
  </si>
  <si>
    <t>sanace</t>
  </si>
  <si>
    <t>plocha předpokládané sanace podloží</t>
  </si>
  <si>
    <t>1063,44</t>
  </si>
  <si>
    <t>sut_kusova</t>
  </si>
  <si>
    <t>suť kusová</t>
  </si>
  <si>
    <t>482,078</t>
  </si>
  <si>
    <t>sut_sypka</t>
  </si>
  <si>
    <t>suť sypká</t>
  </si>
  <si>
    <t>3906,299</t>
  </si>
  <si>
    <t>voz_napojeni</t>
  </si>
  <si>
    <t>vozovka v místě napojení</t>
  </si>
  <si>
    <t>139,75</t>
  </si>
  <si>
    <t>voz_nova</t>
  </si>
  <si>
    <t>nová vozovka - kompletní skladba</t>
  </si>
  <si>
    <t>2954,2</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</si>
  <si>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</si>
  <si>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</si>
  <si>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</si>
  <si>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</si>
  <si>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</si>
  <si>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</si>
  <si>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</si>
  <si>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</si>
  <si>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</si>
  <si>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</si>
  <si>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</si>
  <si>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</si>
  <si>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</si>
  <si>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</si>
  <si>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</si>
  <si>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</si>
  <si>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</si>
  <si>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</si>
  <si>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</si>
  <si>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</si>
  <si>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</si>
  <si>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</si>
  <si>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</si>
  <si>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</si>
  <si>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</si>
  <si>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</si>
  <si>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</si>
  <si>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</si>
  <si>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</si>
  <si>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</si>
  <si>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</si>
  <si>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</si>
  <si>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</si>
  <si>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</si>
  <si>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</si>
  <si>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</si>
  <si>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</si>
  <si>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113106171</t>
  </si>
  <si>
    <t>Rozebrání dlažeb a dílců komunikací pro pěší, vozovek a ploch s přemístěním hmot na skládku na vzdálenost do 3 m nebo s naložením na dopravní prostředek vozovek a ploch, s jakoukoliv výplní spár v ploše jednotlivě do 50 m2 ze zámkové dlažby s ložem z kameniva</t>
  </si>
  <si>
    <t>m2</t>
  </si>
  <si>
    <t>CS ÚRS 2017 01</t>
  </si>
  <si>
    <t>4</t>
  </si>
  <si>
    <t>352721076</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</si>
  <si>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</si>
  <si>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</si>
  <si>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</si>
  <si>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"odečteno z Autocadu, př. 002 - situace"</t>
  </si>
  <si>
    <t>20,000</t>
  </si>
  <si>
    <t>113107141</t>
  </si>
  <si>
    <t>Odstranění podkladů nebo krytů s přemístěním hmot na skládku na vzdálenost do 3 m nebo s naložením na dopravní prostředek v ploše jednotlivě do 50 m2 živičných, o tl. vrstvy do 50 mm</t>
  </si>
  <si>
    <t>-1722354939</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</si>
  <si>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</si>
  <si>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"stávající chodníky - asfalt" 2699,100</t>
  </si>
  <si>
    <t>3</t>
  </si>
  <si>
    <t>113107222</t>
  </si>
  <si>
    <t>Odstranění podkladů nebo krytů s přemístěním hmot na skládku na vzdálenost do 20 m nebo s naložením na dopravní prostředek v ploše jednotlivě přes 200 m2 z kameniva hrubého drceného, o tl. vrstvy přes 100 do 200 mm</t>
  </si>
  <si>
    <t>-2060336516</t>
  </si>
  <si>
    <t xml:space="preserve">"stávající chodníky - podklad" 2699,100 </t>
  </si>
  <si>
    <t>113107225</t>
  </si>
  <si>
    <t>Odstranění podkladů nebo krytů s přemístěním hmot na skládku na vzdálenost do 20 m nebo s naložením na dopravní prostředek v ploše jednotlivě přes 200 m2 z kameniva hrubého drceného, o tl. vrstvy přes 400 do 500 mm</t>
  </si>
  <si>
    <t>2112402338</t>
  </si>
  <si>
    <t>5</t>
  </si>
  <si>
    <t>113154364</t>
  </si>
  <si>
    <t>Frézování živičného podkladu nebo krytu s naložením na dopravní prostředek plochy přes 1 000 do 10 000 m2 s překážkami v trase pruhu šířky přes 1 m do 2 m, tloušťky vrstvy 100 mm</t>
  </si>
  <si>
    <t>55277463</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</si>
  <si>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</si>
  <si>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Součet</t>
  </si>
  <si>
    <t>6</t>
  </si>
  <si>
    <t>113201111</t>
  </si>
  <si>
    <t>Vytrhání obrub s vybouráním lože, s přemístěním hmot na skládku na vzdálenost do 3 m nebo s naložením na dopravní prostředek chodníkových ležatých</t>
  </si>
  <si>
    <t>m</t>
  </si>
  <si>
    <t>1279901972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</si>
  <si>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</si>
  <si>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obruby_dem</t>
  </si>
  <si>
    <t>699,700</t>
  </si>
  <si>
    <t>7</t>
  </si>
  <si>
    <t>119001422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</si>
  <si>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</si>
  <si>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704457552</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</si>
  <si>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</si>
  <si>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110,000</t>
  </si>
  <si>
    <t>8</t>
  </si>
  <si>
    <t>120001101</t>
  </si>
  <si>
    <t>Příplatek k cenám vykopávek za ztížení vykopávky v blízkosti podzemního vedení nebo výbušnin v horninách jakékoliv třídy</t>
  </si>
  <si>
    <t>m3</t>
  </si>
  <si>
    <t>542031278</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</si>
  <si>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</si>
  <si>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"sanace, tl. 300 mm" sanace*0,300*0,5</t>
  </si>
  <si>
    <t>9</t>
  </si>
  <si>
    <t>122202202</t>
  </si>
  <si>
    <t>Odkopávky a prokopávky nezapažené pro silnice s přemístěním výkopku v příčných profilech na vzdálenost do 15 m nebo s naložením na dopravní prostředek v hornině tř. 3 přes 100 do 1 000 m3</t>
  </si>
  <si>
    <t>-1965812872</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</si>
  <si>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</si>
  <si>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"sanace, tl. 300 mm" sanace*0,300</t>
  </si>
  <si>
    <t>10</t>
  </si>
  <si>
    <t>122202209</t>
  </si>
  <si>
    <t>Odkopávky a prokopávky nezapažené pro silnice s přemístěním výkopku v příčných profilech na vzdálenost do 15 m nebo s naložením na dopravní prostředek v hornině tř. 3 Příplatek k cenám za lepivost horniny tř. 3</t>
  </si>
  <si>
    <t>-36387061</t>
  </si>
  <si>
    <t>"předpoklad 70%" sanace*0,300*0,70</t>
  </si>
  <si>
    <t>11</t>
  </si>
  <si>
    <t>131201101</t>
  </si>
  <si>
    <t>Hloubení nezapažených jam a zářezů s urovnáním dna do předepsaného profilu a spádu v hornině tř. 3 do 100 m3</t>
  </si>
  <si>
    <t>-789059292</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</si>
  <si>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</si>
  <si>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kolem vpustí" 54,000</t>
  </si>
  <si>
    <t>12</t>
  </si>
  <si>
    <t>131201109</t>
  </si>
  <si>
    <t>Hloubení nezapažených jam a zářezů s urovnáním dna do předepsaného profilu a spádu Příplatek k cenám za lepivost horniny tř. 3</t>
  </si>
  <si>
    <t>770684954</t>
  </si>
  <si>
    <t>"odhad 70%" 54,000*0,7</t>
  </si>
  <si>
    <t>13</t>
  </si>
  <si>
    <t>132201102</t>
  </si>
  <si>
    <t>Hloubení zapažených i nezapažených rýh šířky do 600 mm s urovnáním dna do předepsaného profilu a spádu v hornině tř. 3 přes 100 m3</t>
  </si>
  <si>
    <t>2060978908</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</si>
  <si>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</si>
  <si>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"rýhy pro trativody" 112,200</t>
  </si>
  <si>
    <t>14</t>
  </si>
  <si>
    <t>132201109</t>
  </si>
  <si>
    <t>Hloubení zapažených i nezapažených rýh šířky do 600 mm s urovnáním dna do předepsaného profilu a spádu v hornině tř. 3 Příplatek k cenám za lepivost horniny tř. 3</t>
  </si>
  <si>
    <t>-44935798</t>
  </si>
  <si>
    <t>"odhad 70%" 112,200*0,7</t>
  </si>
  <si>
    <t>162701105</t>
  </si>
  <si>
    <t>Vodorovné přemístění výkopku nebo sypaniny po suchu na obvyklém dopravním prostředku, bez naložení výkopku, avšak se složením bez rozhrnutí z horniny tř. 1 až 4 na vzdálenost přes 9 000 do 10 000 m</t>
  </si>
  <si>
    <t>645550729</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</si>
  <si>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</si>
  <si>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přebytečné zeminy na skládku"</t>
  </si>
  <si>
    <t>319,032</t>
  </si>
  <si>
    <t>112,200</t>
  </si>
  <si>
    <t>16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</si>
  <si>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</si>
  <si>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</si>
  <si>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1768481111</t>
  </si>
  <si>
    <t>"celkem 20 km" 431,232*10</t>
  </si>
  <si>
    <t>17</t>
  </si>
  <si>
    <t>171201211</t>
  </si>
  <si>
    <t>Uložení sypaniny poplatek za uložení sypaniny na skládce (skládkovné)</t>
  </si>
  <si>
    <t>t</t>
  </si>
  <si>
    <t>167647317</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</si>
  <si>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</si>
  <si>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na skládku" 431,232*1,8</t>
  </si>
  <si>
    <t>18</t>
  </si>
  <si>
    <t>174101101</t>
  </si>
  <si>
    <t>Zásyp sypaninou z jakékoliv horniny s uložením výkopku ve vrstvách se zhutněním jam, šachet, rýh nebo kolem objektů v těchto vykopávkách</t>
  </si>
  <si>
    <t>-44567993</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</si>
  <si>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</si>
  <si>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kolem nových vpustí" 54,000</t>
  </si>
  <si>
    <t>19</t>
  </si>
  <si>
    <t>181951102</t>
  </si>
  <si>
    <t>Úprava pláně vyrovnáním výškových rozdílů v hornině tř. 1 až 4 se zhutněním</t>
  </si>
  <si>
    <t>-844258816</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</si>
  <si>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</si>
  <si>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Zakládání</t>
  </si>
  <si>
    <t>20</t>
  </si>
  <si>
    <t>212752212</t>
  </si>
  <si>
    <t>Trativody z drenážních trubek se zřízením štěrkopískového lože pod trubky a s jejich obsypem v průměrném celkovém množství do 0,15 m3/m v otevřeném výkopu z trubek plastových flexibilních D přes 65 do 100 mm</t>
  </si>
  <si>
    <t>-199044503</t>
  </si>
  <si>
    <t>660,000</t>
  </si>
  <si>
    <t>212972112</t>
  </si>
  <si>
    <t>Opláštění drenážních trub filtrační textilií DN 100</t>
  </si>
  <si>
    <t>1241923147</t>
  </si>
  <si>
    <t xml:space="preserve">Poznámka k souboru cen:_x000D_
1. V cenách jsou započteny i náklady na nařezání filtrační textilie na potřebnou šířku, rozprostření pruhu textilie na uložené drenážní potrubí, urovnání a napnutí textilie před uložením zásypového materiálu a odsun zbytku textilie. </t>
  </si>
  <si>
    <t>Svislé a kompletní konstrukce</t>
  </si>
  <si>
    <t>22</t>
  </si>
  <si>
    <t>358325114</t>
  </si>
  <si>
    <t>Bourání šachty, stoky kompletní nebo vybourání otvorů průřezové plochy do 4 m2 ve stokách ze zdiva z železobetonu</t>
  </si>
  <si>
    <t>523994026</t>
  </si>
  <si>
    <t xml:space="preserve">Poznámka k souboru cen:_x000D_
1. Ceny 358 ..-5. Bourání stoky kompletní nebo vybourání otvorů lze použít i pro bourání šachet. </t>
  </si>
  <si>
    <t>"demolice vpustí" 54,000</t>
  </si>
  <si>
    <t>Vodorovné konstrukce</t>
  </si>
  <si>
    <t>23</t>
  </si>
  <si>
    <t>451315135</t>
  </si>
  <si>
    <t>Podkladní a výplňové vrstvy z betonu prostého tloušťky do 200 mm, z betonu C 16/20</t>
  </si>
  <si>
    <t>847463985</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</si>
  <si>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</si>
  <si>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"podkladní beton odvodňovacího proužku z betonové dlažby" bet_dlazba</t>
  </si>
  <si>
    <t>Komunikace pozemní</t>
  </si>
  <si>
    <t>24</t>
  </si>
  <si>
    <t>561041121R</t>
  </si>
  <si>
    <t>Zřízení podkladu ze zeminy upravené hydraulickými pojivy (Road Mix) tl do 300 mm plochy do 5000 m2, včetně dodávky pojiva, včetně naložení zeminy na deponii a dovozu na stavbu</t>
  </si>
  <si>
    <t>-481989065</t>
  </si>
  <si>
    <t>1063,440</t>
  </si>
  <si>
    <t>25</t>
  </si>
  <si>
    <t>564831111</t>
  </si>
  <si>
    <t>Podklad ze štěrkodrti ŠD s rozprostřením a zhutněním, po zhutnění tl. 100 mm</t>
  </si>
  <si>
    <t>-81976387</t>
  </si>
  <si>
    <t>26</t>
  </si>
  <si>
    <t>564851111</t>
  </si>
  <si>
    <t>Podklad ze štěrkodrti ŠD s rozprostřením a zhutněním, po zhutnění tl. 150 mm</t>
  </si>
  <si>
    <t>-989326470</t>
  </si>
  <si>
    <t>27</t>
  </si>
  <si>
    <t>564861111</t>
  </si>
  <si>
    <t>Podklad ze štěrkodrti ŠD s rozprostřením a zhutněním, po zhutnění tl. 200 mm</t>
  </si>
  <si>
    <t>549955092</t>
  </si>
  <si>
    <t>28</t>
  </si>
  <si>
    <t>564871111</t>
  </si>
  <si>
    <t>Podklad ze štěrkodrti ŠD s rozprostřením a zhutněním, po zhutnění tl. 250 mm</t>
  </si>
  <si>
    <t>2030484337</t>
  </si>
  <si>
    <t>29</t>
  </si>
  <si>
    <t>564952111</t>
  </si>
  <si>
    <t>Podklad z mechanicky zpevněného kameniva MZK (minerální beton) s rozprostřením a s hutněním, po zhutnění tl. 150 mm</t>
  </si>
  <si>
    <t>976343929</t>
  </si>
  <si>
    <t xml:space="preserve">Poznámka k souboru cen:_x000D_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</si>
  <si>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30</t>
  </si>
  <si>
    <t>564962111</t>
  </si>
  <si>
    <t>Podklad z mechanicky zpevněného kameniva MZK (minerální beton) s rozprostřením a s hutněním, po zhutnění tl. 200 mm</t>
  </si>
  <si>
    <t>-1763811792</t>
  </si>
  <si>
    <t>31</t>
  </si>
  <si>
    <t>565145111</t>
  </si>
  <si>
    <t>Asfaltový beton vrstva podkladní ACP 16 (obalované kamenivo střednězrnné - OKS) s rozprostřením a zhutněním v pruhu šířky do 3 m, po zhutnění tl. 60 mm</t>
  </si>
  <si>
    <t>1800667397</t>
  </si>
  <si>
    <t xml:space="preserve">Poznámka k souboru cen:_x000D_
1. ČSN EN 13108-1 připouští pro ACP 16 pouze tl. 50 až 80 mm. </t>
  </si>
  <si>
    <t>32</t>
  </si>
  <si>
    <t>573191111</t>
  </si>
  <si>
    <t>Postřik infiltrační kationaktivní emulzí v množství 1,00 kg/m2</t>
  </si>
  <si>
    <t>-1805227558</t>
  </si>
  <si>
    <t xml:space="preserve">Poznámka k souboru cen:_x000D_
1. V ceně nejsou započteny náklady na popř. projektem předepsané očištění vozovky, které se oceňuje cenou 938 90-8411 Očištění povrchu saponátovým roztokem části C 01 tohoto katalogu. </t>
  </si>
  <si>
    <t>33</t>
  </si>
  <si>
    <t>573211111</t>
  </si>
  <si>
    <t>Postřik spojovací PS bez posypu kamenivem z asfaltu silničního, v množství 0,60 kg/m2</t>
  </si>
  <si>
    <t>-2130784883</t>
  </si>
  <si>
    <t>voz_nova*2</t>
  </si>
  <si>
    <t>voz_napojeni*2</t>
  </si>
  <si>
    <t>34</t>
  </si>
  <si>
    <t>576133211</t>
  </si>
  <si>
    <t>Asfaltový koberec mastixový SMA 11 (AKMS) s rozprostřením a se zhutněním v pruhu šířky do 3 m, po zhutnění tl. 40 mm</t>
  </si>
  <si>
    <t>-1702462528</t>
  </si>
  <si>
    <t>"vozovka - nová" 2954,200</t>
  </si>
  <si>
    <t>"vozovka - napojení" 139,750</t>
  </si>
  <si>
    <t>35</t>
  </si>
  <si>
    <t>577155132</t>
  </si>
  <si>
    <t>Asfaltový beton vrstva ložní ACL 16 (ABH) s rozprostřením a zhutněním z modifikovaného asfaltu v pruhu šířky do 3 m, po zhutnění tl. 60 mm</t>
  </si>
  <si>
    <t>246101424</t>
  </si>
  <si>
    <t xml:space="preserve">Poznámka k souboru cen:_x000D_
1. ČSN EN 13108-1 připouští pro ACL 16 pouze tl. 50 až 70 mm. </t>
  </si>
  <si>
    <t>36</t>
  </si>
  <si>
    <t>591412111</t>
  </si>
  <si>
    <t>Kladení dlažby z mozaiky komunikací pro pěší s vyplněním spár, s dvojím beraněním a se smetením přebytečného materiálu na vzdálenost do 3 m dvoubarevné a vícebarevné, s ložem tl. do 40 mm z kameniva</t>
  </si>
  <si>
    <t>2105469447</t>
  </si>
  <si>
    <t xml:space="preserve">Poznámka k souboru cen:_x000D_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</si>
  <si>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1165,350</t>
  </si>
  <si>
    <t>37</t>
  </si>
  <si>
    <t>591442111</t>
  </si>
  <si>
    <t>Kladení dlažby z mozaiky komunikací pro pěší s vyplněním spár, s dvojím beraněním a se smetením přebytečného materiálu na vzdálenost do 3 m dvoubarevné a vícebarevné, s ložem tl. do 40 mm z cementové malty</t>
  </si>
  <si>
    <t>826823411</t>
  </si>
  <si>
    <t>738,700</t>
  </si>
  <si>
    <t>38</t>
  </si>
  <si>
    <t>M</t>
  </si>
  <si>
    <t>5960000D5</t>
  </si>
  <si>
    <t>kamenná mozaika řezaná tl. 60 mm - dodávka</t>
  </si>
  <si>
    <t>-2019840546</t>
  </si>
  <si>
    <t>1904,05*1,1 'Přepočtené koeficientem množství</t>
  </si>
  <si>
    <t>39</t>
  </si>
  <si>
    <t>596811121</t>
  </si>
  <si>
    <t>Kladení dlažby z betonových nebo kameninových dlaždic komunikací pro pěší s vyplněním spár a se smetením přebytečného materiálu na vzdálenost do 3 m s ložem z kameniva těženého tl. do 30 mm velikosti dlaždic do 0,09 m2 (bez zámku), pro plochy přes 50 do 100 m2</t>
  </si>
  <si>
    <t>-1426675857</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</si>
  <si>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</si>
  <si>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"parkovací stání" 360,000</t>
  </si>
  <si>
    <t>"vjezdy" 107,150</t>
  </si>
  <si>
    <t>40</t>
  </si>
  <si>
    <t>5960000D1</t>
  </si>
  <si>
    <t>Drobná kamenná dlažba dl. 100 mm - dodávka</t>
  </si>
  <si>
    <t>-54707602</t>
  </si>
  <si>
    <t>467,15*1,1 'Přepočtené koeficientem množství</t>
  </si>
  <si>
    <t>41</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</si>
  <si>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</si>
  <si>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</si>
  <si>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638825804</t>
  </si>
  <si>
    <t>"kamenná dlažba hladká" 39,270</t>
  </si>
  <si>
    <t>"hmatová dlažba konglomerovaná" 73,540</t>
  </si>
  <si>
    <t>42</t>
  </si>
  <si>
    <t>5960000D2</t>
  </si>
  <si>
    <t>kamenná dlažba hladká modrošedá 25x25x6 cm, součinitel smykového tření nejméně μ = 0,6 - dodávka</t>
  </si>
  <si>
    <t>1854495099</t>
  </si>
  <si>
    <t>39,27*1,1 'Přepočtené koeficientem množství</t>
  </si>
  <si>
    <t>43</t>
  </si>
  <si>
    <t>5960000D3</t>
  </si>
  <si>
    <t>hmatová dlažba konglomerovaná bílá 20x20x6 cm - dodávka</t>
  </si>
  <si>
    <t>59914563</t>
  </si>
  <si>
    <t>73,54*1,1 'Přepočtené koeficientem množství</t>
  </si>
  <si>
    <t>Úpravy povrchů, podlahy a osazování výplní</t>
  </si>
  <si>
    <t>44</t>
  </si>
  <si>
    <t>6000000R1</t>
  </si>
  <si>
    <t>Vyrovnávací vrstvy z malty cementové</t>
  </si>
  <si>
    <t>1516093794</t>
  </si>
  <si>
    <t>"řešení spáry mezi komunikací a budovami" 213,700</t>
  </si>
  <si>
    <t>45</t>
  </si>
  <si>
    <t>6000000R2</t>
  </si>
  <si>
    <t>Omítka vápenocementová včetně ochranného nátěru fasády</t>
  </si>
  <si>
    <t>-359773946</t>
  </si>
  <si>
    <t>"řešení spáry mezi komunikací a budovami" 36,600</t>
  </si>
  <si>
    <t>Trubní vedení</t>
  </si>
  <si>
    <t>46</t>
  </si>
  <si>
    <t>899231111S</t>
  </si>
  <si>
    <t>Výšková úprava uličního vstupu nebo vpusti do 200 mm zvýšením či snížením mříže</t>
  </si>
  <si>
    <t>kus</t>
  </si>
  <si>
    <t>-1000954813</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</si>
  <si>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</si>
  <si>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47</t>
  </si>
  <si>
    <t>899431100R</t>
  </si>
  <si>
    <t>Výšková úprava uličního vstupu do 200 mm zvýšením (příp. snížením) krycího hrnce</t>
  </si>
  <si>
    <t>1064455625</t>
  </si>
  <si>
    <t>Ostatní konstrukce a práce, bourání</t>
  </si>
  <si>
    <t>48</t>
  </si>
  <si>
    <t>916231213</t>
  </si>
  <si>
    <t>Osazení chodníkového obrubníku betonového se zřízením lože, s vyplněním a zatřením spár cementovou maltou stojatého s boční opěrou z betonu prostého tř. C 12/15, do lože z betonu prostého téže značky</t>
  </si>
  <si>
    <t>-111656259</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</si>
  <si>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</si>
  <si>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896,200</t>
  </si>
  <si>
    <t>49</t>
  </si>
  <si>
    <t>9160000D1</t>
  </si>
  <si>
    <t>obrubník kamenný přímý, žula, OP1 32x24</t>
  </si>
  <si>
    <t>-1824021493</t>
  </si>
  <si>
    <t>50</t>
  </si>
  <si>
    <t>9160000D2</t>
  </si>
  <si>
    <t>obrubník kamenný obloukový , žula, r=1÷3 m OP1 32x24</t>
  </si>
  <si>
    <t>720568765</t>
  </si>
  <si>
    <t>51</t>
  </si>
  <si>
    <t>9160000D3</t>
  </si>
  <si>
    <t>obrubník kamenný obloukový , žula, r=3÷5 m OP2 30x20</t>
  </si>
  <si>
    <t>-258911491</t>
  </si>
  <si>
    <t>52</t>
  </si>
  <si>
    <t>9160000D4</t>
  </si>
  <si>
    <t>obrubník kamenný obloukový , žula, r=10÷25 m OP1 32x24</t>
  </si>
  <si>
    <t>686627030</t>
  </si>
  <si>
    <t>53</t>
  </si>
  <si>
    <t>9160000D5</t>
  </si>
  <si>
    <t xml:space="preserve">obruba chodníková kamenná OP7 </t>
  </si>
  <si>
    <t>-809768293</t>
  </si>
  <si>
    <t>54</t>
  </si>
  <si>
    <t>919112233</t>
  </si>
  <si>
    <t>Řezání dilatačních spár v živičném krytu vytvoření komůrky pro těsnící zálivku šířky 20 mm, hloubky 40 mm</t>
  </si>
  <si>
    <t>-1199818997</t>
  </si>
  <si>
    <t xml:space="preserve">Poznámka k souboru cen:_x000D_
1. V cenách jsou započteny i náklady na vyčištění spár po řezání. </t>
  </si>
  <si>
    <t>428,000</t>
  </si>
  <si>
    <t>55</t>
  </si>
  <si>
    <t>919122132</t>
  </si>
  <si>
    <t>Utěsnění dilatačních spár zálivkou za tepla v cementobetonovém nebo živičném krytu včetně adhezního nátěru s těsnicím profilem pod zálivkou, pro komůrky šířky 20 mm, hloubky 40 mm</t>
  </si>
  <si>
    <t>1492108109</t>
  </si>
  <si>
    <t xml:space="preserve">Poznámka k souboru cen:_x000D_
1. V cenách jsou započteny i náklady na vyčištění spár před těsněním a zalitím a náklady na impregnaci, těsnění a zalití spár včetně dodání hmot. </t>
  </si>
  <si>
    <t>56</t>
  </si>
  <si>
    <t>919726122</t>
  </si>
  <si>
    <t>Geotextilie netkaná pro ochranu, separaci nebo filtraci měrná hmotnost přes 200 do 300 g/m2</t>
  </si>
  <si>
    <t>549997786</t>
  </si>
  <si>
    <t xml:space="preserve">Poznámka k souboru cen:_x000D_
1. V cenách jsou započteny i náklady na položení a dodání geotextilie včetně přesahů. </t>
  </si>
  <si>
    <t>57</t>
  </si>
  <si>
    <t>919735114</t>
  </si>
  <si>
    <t>Řezání stávajícího živičného krytu nebo podkladu hloubky přes 150 do 200 mm</t>
  </si>
  <si>
    <t>1706558355</t>
  </si>
  <si>
    <t xml:space="preserve">Poznámka k souboru cen:_x000D_
1. V cenách jsou započteny i náklady na spotřebu vody. </t>
  </si>
  <si>
    <t>125,900</t>
  </si>
  <si>
    <t>58</t>
  </si>
  <si>
    <t>938908411</t>
  </si>
  <si>
    <t>Čištění vozovek splachováním vodou povrchu podkladu nebo krytu živičného, betonového nebo dlážděného</t>
  </si>
  <si>
    <t>-1317079359</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</si>
  <si>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</si>
  <si>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59</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</si>
  <si>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</si>
  <si>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</si>
  <si>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-704861578</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</si>
  <si>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</si>
  <si>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699,7/2</t>
  </si>
  <si>
    <t>60</t>
  </si>
  <si>
    <t>9900000R1</t>
  </si>
  <si>
    <t>Odstranění stávajícího ocelového třímadlového zábradlí výšky 1,1 m včetně bet. základu</t>
  </si>
  <si>
    <t>-1329136222</t>
  </si>
  <si>
    <t>28,000</t>
  </si>
  <si>
    <t>61</t>
  </si>
  <si>
    <t>9900000R2</t>
  </si>
  <si>
    <t>Nové ocelové třímadlové zábradlí výšky 1,1 m, žárový pozink, červeno-bílý nátěr, dodávka a montáž včetně základu z bet. patek 40x40 cm</t>
  </si>
  <si>
    <t>832733686</t>
  </si>
  <si>
    <t>83,300</t>
  </si>
  <si>
    <t>62</t>
  </si>
  <si>
    <t>9900000R3</t>
  </si>
  <si>
    <t>Obnova indukční smyčky ve vozovce (vozidlodetektory), kompletní dodávka a montáž</t>
  </si>
  <si>
    <t>kpl</t>
  </si>
  <si>
    <t>1404578248</t>
  </si>
  <si>
    <t>997</t>
  </si>
  <si>
    <t>Přesun sutě</t>
  </si>
  <si>
    <t>63</t>
  </si>
  <si>
    <t>997013501</t>
  </si>
  <si>
    <t>Odvoz suti a vybouraných hmot na skládku nebo meziskládku se složením, na vzdálenost do 1 km</t>
  </si>
  <si>
    <t>1932488244</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</si>
  <si>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</si>
  <si>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"podkladní vrstvy z kameniva" 782,739+2215,650</t>
  </si>
  <si>
    <t>"frézování vozovek" 792,051</t>
  </si>
  <si>
    <t>"čištění vozovek a chodníků" 115,859</t>
  </si>
  <si>
    <t>64</t>
  </si>
  <si>
    <t>997013509</t>
  </si>
  <si>
    <t>Odvoz suti a vybouraných hmot na skládku nebo meziskládku se složením, na vzdálenost Příplatek k ceně za každý další i započatý 1 km přes 1 km</t>
  </si>
  <si>
    <t>25408987</t>
  </si>
  <si>
    <t>"celkem 20 km" sut_sypka</t>
  </si>
  <si>
    <t>3906,299*19 'Přepočtené koeficientem množství</t>
  </si>
  <si>
    <t>65</t>
  </si>
  <si>
    <t>997221561</t>
  </si>
  <si>
    <t>Vodorovná doprava suti bez naložení, ale se složením a s hrubým urovnáním z kusových materiálů, na vzdálenost do 1 km</t>
  </si>
  <si>
    <t>-1532572010</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</si>
  <si>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</si>
  <si>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"zámková dlažba" 5,900</t>
  </si>
  <si>
    <t>"asfalt - vybourané chodníky" 264,512</t>
  </si>
  <si>
    <t>"obrubníky - vyřazené (odhad 50%)" 80,466</t>
  </si>
  <si>
    <t>"bourání vpustí" 129,600</t>
  </si>
  <si>
    <t>"mříže vpustí" 1,600</t>
  </si>
  <si>
    <t>66</t>
  </si>
  <si>
    <t>997221569</t>
  </si>
  <si>
    <t>Vodorovná doprava suti bez naložení, ale se složením a s hrubým urovnáním Příplatek k ceně za každý další i započatý 1 km přes 1 km</t>
  </si>
  <si>
    <t>2117386385</t>
  </si>
  <si>
    <t>"celkem 20 km" sut_kusova</t>
  </si>
  <si>
    <t>482,078*19 'Přepočtené koeficientem množství</t>
  </si>
  <si>
    <t>67</t>
  </si>
  <si>
    <t>997221825</t>
  </si>
  <si>
    <t>Poplatek za uložení stavebního odpadu na skládce (skládkovné) železobetonového</t>
  </si>
  <si>
    <t>-915928822</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</si>
  <si>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</si>
  <si>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68</t>
  </si>
  <si>
    <t>997221845</t>
  </si>
  <si>
    <t>Poplatek za uložení stavebního odpadu na skládce (skládkovné) z asfaltových povrchů</t>
  </si>
  <si>
    <t>951602284</t>
  </si>
  <si>
    <t>69</t>
  </si>
  <si>
    <t>997221855</t>
  </si>
  <si>
    <t>Poplatek za uložení stavebního odpadu na skládce (skládkovné) z kameniva</t>
  </si>
  <si>
    <t>297905388</t>
  </si>
  <si>
    <t>70</t>
  </si>
  <si>
    <t>999001R</t>
  </si>
  <si>
    <t>Odečet za vyfrézovaný materiál v trase</t>
  </si>
  <si>
    <t>966995271</t>
  </si>
  <si>
    <t>998</t>
  </si>
  <si>
    <t>Přesun hmot</t>
  </si>
  <si>
    <t>71</t>
  </si>
  <si>
    <t>998225111</t>
  </si>
  <si>
    <t>Přesun hmot pro komunikace s krytem z kameniva, monolitickým betonovým nebo živičným dopravní vzdálenost do 200 m jakékoliv délky objektu</t>
  </si>
  <si>
    <t>-1605139353</t>
  </si>
  <si>
    <t xml:space="preserve">Poznámka k souboru cen:_x000D_
1. Ceny lze použít i pro plochy letišť s krytem monolitickým betonovým nebo živičným. </t>
  </si>
  <si>
    <t>PSV</t>
  </si>
  <si>
    <t>Práce a dodávky PSV</t>
  </si>
  <si>
    <t>711</t>
  </si>
  <si>
    <t>Izolace proti vodě, vlhkosti a plynům</t>
  </si>
  <si>
    <t>72</t>
  </si>
  <si>
    <t>7110000R1</t>
  </si>
  <si>
    <t>Izolace proti zemní vlhkosti asfaltovými nátěry, dodávka včetně montáže</t>
  </si>
  <si>
    <t>-1739418250</t>
  </si>
  <si>
    <t>73</t>
  </si>
  <si>
    <t>7110000R2</t>
  </si>
  <si>
    <t>Ochranná fólie (nopová folie), dodávka včetně montáže</t>
  </si>
  <si>
    <t>134300104</t>
  </si>
  <si>
    <t>"řešení spáry mezi komunikací a budovami" 366,300</t>
  </si>
  <si>
    <t>VDZ_125_b_p</t>
  </si>
  <si>
    <t>VDZ 0,125 m přerušovaná bílá</t>
  </si>
  <si>
    <t>244,4</t>
  </si>
  <si>
    <t>VDZ_125_b_s</t>
  </si>
  <si>
    <t>VDZ 0,125 m souvislá bílá</t>
  </si>
  <si>
    <t>67,1</t>
  </si>
  <si>
    <t>VDZ_250_b_p</t>
  </si>
  <si>
    <t>VDZ 0,250 m bílá přerušovaná</t>
  </si>
  <si>
    <t>83,6</t>
  </si>
  <si>
    <t>VDZ_symboly</t>
  </si>
  <si>
    <t>VDZ symboly bílé</t>
  </si>
  <si>
    <t>160,85</t>
  </si>
  <si>
    <t>SO 03 - Definitivní dopravní značení</t>
  </si>
  <si>
    <t>914111111</t>
  </si>
  <si>
    <t>Montáž svislé dopravní značky základní velikosti do 1 m2 objímkami na sloupky nebo konzoly</t>
  </si>
  <si>
    <t>-178409499</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</si>
  <si>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</si>
  <si>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404454320</t>
  </si>
  <si>
    <t>značka dopravní svislá nereflexní FeZn-Al rám., D 700 mm</t>
  </si>
  <si>
    <t>1414739243</t>
  </si>
  <si>
    <t>"B2" 9</t>
  </si>
  <si>
    <t>"B24b" 2</t>
  </si>
  <si>
    <t>"B28" 5</t>
  </si>
  <si>
    <t>"C2b" 1</t>
  </si>
  <si>
    <t>"C2c" 1</t>
  </si>
  <si>
    <t>404454320S</t>
  </si>
  <si>
    <t>značka dopravní svislá nereflexní FeZn-Al rám., osmiúhelník 700 mm</t>
  </si>
  <si>
    <t>1381209436</t>
  </si>
  <si>
    <t>"P2" 2</t>
  </si>
  <si>
    <t>404454310</t>
  </si>
  <si>
    <t>značka dopravní svislá nereflexní FeZn-Al rám., 500 x 500 mm</t>
  </si>
  <si>
    <t>-1940965135</t>
  </si>
  <si>
    <t>"E2b" 2</t>
  </si>
  <si>
    <t>"IP4b" 8</t>
  </si>
  <si>
    <t>"P2" 4</t>
  </si>
  <si>
    <t>404454340</t>
  </si>
  <si>
    <t>značka dopravní svislá nereflexní FeZn-Al rám., 500 x 700 mm</t>
  </si>
  <si>
    <t>2090051879</t>
  </si>
  <si>
    <t>"IP11b" 1</t>
  </si>
  <si>
    <t>"IP11e" 3</t>
  </si>
  <si>
    <t>404454300</t>
  </si>
  <si>
    <t>značka dopravní svislá nereflexní FeZn-Al rám., 900 mm (trojúhelník)</t>
  </si>
  <si>
    <t>-1706384269</t>
  </si>
  <si>
    <t>"P4" 1</t>
  </si>
  <si>
    <t>404454370</t>
  </si>
  <si>
    <t>značka dopravní svislá nereflexní FeZn-Al rám., 1100 x 330 mm</t>
  </si>
  <si>
    <t>-1501956085</t>
  </si>
  <si>
    <t>"IS4a" 1</t>
  </si>
  <si>
    <t>"IS4c" 1</t>
  </si>
  <si>
    <t>914111121</t>
  </si>
  <si>
    <t>Montáž svislé dopravní značky základní velikosti do 2 m2 objímkami na sloupky nebo konzoly</t>
  </si>
  <si>
    <t>1840387444</t>
  </si>
  <si>
    <t>404454350</t>
  </si>
  <si>
    <t>značka dopravní svislá nereflexní FeZn-Al rám., 1000 x 1500 mm</t>
  </si>
  <si>
    <t>-740058785</t>
  </si>
  <si>
    <t>"IP22" 1</t>
  </si>
  <si>
    <t>"IP19" 4</t>
  </si>
  <si>
    <t>914511111</t>
  </si>
  <si>
    <t>Montáž sloupku dopravních značek délky do 3,5 m do betonového základu</t>
  </si>
  <si>
    <t>1286726201</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</si>
  <si>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</si>
  <si>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</si>
  <si>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</si>
  <si>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1810747539</t>
  </si>
  <si>
    <t>915111111</t>
  </si>
  <si>
    <t>Vodorovné dopravní značení stříkané barvou dělící čára šířky 125 mm souvislá bílá základní</t>
  </si>
  <si>
    <t>1631441656</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</si>
  <si>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</si>
  <si>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"V1a" 30,0+30,0+7,1</t>
  </si>
  <si>
    <t>915111121</t>
  </si>
  <si>
    <t>Vodorovné dopravní značení stříkané barvou dělící čára šířky 125 mm přerušovaná bílá základní</t>
  </si>
  <si>
    <t>1763907143</t>
  </si>
  <si>
    <t>"V2a" 193,7+11,1+39,6</t>
  </si>
  <si>
    <t>915121121</t>
  </si>
  <si>
    <t>Vodorovné dopravní značení stříkané barvou vodící čára bílá šířky 250 mm přerušovaná základní</t>
  </si>
  <si>
    <t>-430487166</t>
  </si>
  <si>
    <t>"V2b" 28,3+10,2+9,4+9,3+13,7+12,7</t>
  </si>
  <si>
    <t>915131111</t>
  </si>
  <si>
    <t>Vodorovné dopravní značení stříkané barvou přechody pro chodce, šipky, symboly bílé základní</t>
  </si>
  <si>
    <t>-999604372</t>
  </si>
  <si>
    <t>"V5" (9,0+11,9+8,0)*0,5</t>
  </si>
  <si>
    <t>"V7" 38+13+17+21+15+14</t>
  </si>
  <si>
    <t>"V9a" 3*1,30+3*1,70+6*1,40</t>
  </si>
  <si>
    <t>"V13a" 11,0</t>
  </si>
  <si>
    <t>915211111</t>
  </si>
  <si>
    <t>Vodorovné dopravní značení stříkaným plastem dělící čára šířky 125 mm souvislá bílá základní</t>
  </si>
  <si>
    <t>2125021722</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</si>
  <si>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</si>
  <si>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915211121</t>
  </si>
  <si>
    <t>Vodorovné dopravní značení stříkaným plastem dělící čára šířky 125 mm přerušovaná bílá základní</t>
  </si>
  <si>
    <t>1816436042</t>
  </si>
  <si>
    <t>915221121</t>
  </si>
  <si>
    <t>Vodorovné dopravní značení stříkaným plastem vodící čára bílá šířky 250 mm přerušovaná základní</t>
  </si>
  <si>
    <t>-262319790</t>
  </si>
  <si>
    <t>915231111</t>
  </si>
  <si>
    <t>Vodorovné dopravní značení stříkaným plastem přechody pro chodce, šipky, symboly nápisy bílé základní</t>
  </si>
  <si>
    <t>-91256860</t>
  </si>
  <si>
    <t>915611111</t>
  </si>
  <si>
    <t>Předznačení pro vodorovné značení stříkané barvou nebo prováděné z nátěrových hmot liniové dělicí čáry, vodicí proužky</t>
  </si>
  <si>
    <t>809949813</t>
  </si>
  <si>
    <t xml:space="preserve">Poznámka k souboru cen:_x000D_
1. Množství měrných jednotek se určuje: a) pro cenu -1111 v m délky dělicí čáry nebo vodícího proužku (včetně mezer), b) pro cenu -1112 v m2 natírané nebo stříkané plochy. </t>
  </si>
  <si>
    <t>915621111</t>
  </si>
  <si>
    <t>Předznačení pro vodorovné značení stříkané barvou nebo prováděné z nátěrových hmot plošné šipky, symboly, nápisy</t>
  </si>
  <si>
    <t>1556622826</t>
  </si>
  <si>
    <t>966006211</t>
  </si>
  <si>
    <t>Odstranění (demontáž) svislých dopravních značek s odklizením materiálu na skládku na vzdálenost do 20 m nebo s naložením na dopravní prostředek ze sloupů, sloupků nebo konzol</t>
  </si>
  <si>
    <t>414650227</t>
  </si>
  <si>
    <t xml:space="preserve">Poznámka k souboru cen:_x000D_
1. Přemístění demontovaných značek na vzdálenost přes 20 m se oceňuje cenami souborů cen 997 22-1 Vodorovná doprava vybouraných hmot. </t>
  </si>
  <si>
    <t>966006221</t>
  </si>
  <si>
    <t>Odstranění trubkového nástavce ze sloupku s odklizením materiálu na vzdálenost do 20 m nebo s naložením na dopravní prostředek včetně demontáže dopravní značky</t>
  </si>
  <si>
    <t>-1805845724</t>
  </si>
  <si>
    <t xml:space="preserve">Poznámka k souboru cen:_x000D_
1. Přemístění demontovaného trubkového nástavce na vzdálenost přes 20 m se oceňuje cenami souborů cen 997 22-1 Vodorovné přemístění vybouraných hmot. </t>
  </si>
  <si>
    <t>997013831</t>
  </si>
  <si>
    <t>Poplatek za uložení stavebního odpadu na skládce (skládkovné) směsného</t>
  </si>
  <si>
    <t>-125288117</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</si>
  <si>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</si>
  <si>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997221571</t>
  </si>
  <si>
    <t>Vodorovná doprava vybouraných hmot bez naložení, ale se složením a s hrubým urovnáním na vzdálenost do 1 km</t>
  </si>
  <si>
    <t>-1836441373</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</si>
  <si>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</si>
  <si>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</si>
  <si>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</si>
  <si>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-84035332</t>
  </si>
  <si>
    <t>0,218*19 'Přepočtené koeficientem množství</t>
  </si>
  <si>
    <t>1943503410</t>
  </si>
  <si>
    <t>D.1 - Zásady dopravně inženýrských opatření</t>
  </si>
  <si>
    <t>91138R101</t>
  </si>
  <si>
    <t>Montáž a demontáž dočasného betonového svodidla z dílů délky 2 m</t>
  </si>
  <si>
    <t>542393406</t>
  </si>
  <si>
    <t>"odečteno ze situací DIO" 58,0</t>
  </si>
  <si>
    <t>91138R901</t>
  </si>
  <si>
    <t>Příplatek k dočasnému betonovému svodidlu za první a ZKD den použití</t>
  </si>
  <si>
    <t>1240394298</t>
  </si>
  <si>
    <t>"odečteno ze situací DIO * délka trvání etapy" 826</t>
  </si>
  <si>
    <t>913121111</t>
  </si>
  <si>
    <t>Montáž a demontáž dočasných dopravních značek kompletních značek vč. podstavce a sloupku základních</t>
  </si>
  <si>
    <t>92232896</t>
  </si>
  <si>
    <t xml:space="preserve">Poznámka k souboru cen:_x000D_
1. V cenách jsou započteny náklady na montáž i demontáž dočasné značky, nebo podstavce. </t>
  </si>
  <si>
    <t>"odečteno ze situací DIO" 423</t>
  </si>
  <si>
    <t>913121211</t>
  </si>
  <si>
    <t>Montáž a demontáž dočasných dopravních značek Příplatek za první a každý další den použití dočasných dopravních značek k ceně 12-1111</t>
  </si>
  <si>
    <t>-551192821</t>
  </si>
  <si>
    <t>"odečteno ze situací DIO * délka trvání etapy" 7290</t>
  </si>
  <si>
    <t>913211111</t>
  </si>
  <si>
    <t>Montáž a demontáž dočasných dopravních zábran reflexních, šířky 1,5 m</t>
  </si>
  <si>
    <t>491678244</t>
  </si>
  <si>
    <t xml:space="preserve">Poznámka k souboru cen:_x000D_
1. V cenách jsou započteny náklady na montáž i demontáž dočasné zábrany. </t>
  </si>
  <si>
    <t>"odečteno ze situací DIO" 1</t>
  </si>
  <si>
    <t>913211211</t>
  </si>
  <si>
    <t>Montáž a demontáž dočasných dopravních zábran Příplatek za první a každý další den použití dočasných dopravních zábran k ceně 21-1111</t>
  </si>
  <si>
    <t>-1606803783</t>
  </si>
  <si>
    <t>"odečteno ze situací DIO * délka trvání etapy" 39</t>
  </si>
  <si>
    <t>913321111</t>
  </si>
  <si>
    <t>Montáž a demontáž dočasných dopravních vodících zařízení směrové desky základní</t>
  </si>
  <si>
    <t>649211603</t>
  </si>
  <si>
    <t xml:space="preserve">Poznámka k souboru cen:_x000D_
1. V cenách jsou započteny náklady na montáž i demontáž dočasného vodícího zařízení. </t>
  </si>
  <si>
    <t>"odečteno ze situací DIO" 393</t>
  </si>
  <si>
    <t>913321115</t>
  </si>
  <si>
    <t>Montáž a demontáž dočasných dopravních vodících zařízení soupravy směrových desek s výstražným světlem 3 desky</t>
  </si>
  <si>
    <t>-684284686</t>
  </si>
  <si>
    <t>"odečteno ze situací DIO" 23</t>
  </si>
  <si>
    <t>913321116</t>
  </si>
  <si>
    <t>Montáž a demontáž dočasných dopravních vodících zařízení soupravy směrových desek s výstražným světlem 5 desek</t>
  </si>
  <si>
    <t>32529392</t>
  </si>
  <si>
    <t>"odečteno ze istuací DIO"  1</t>
  </si>
  <si>
    <t>913321211</t>
  </si>
  <si>
    <t>Montáž a demontáž dočasných dopravních vodících zařízení Příplatek za první a každý další den použití dočasných dopravních vodících zařízení k ceně 32-1111</t>
  </si>
  <si>
    <t>523952275</t>
  </si>
  <si>
    <t>"odečteno ze situací DIO * délka trvání etapy" 5754</t>
  </si>
  <si>
    <t>913321215</t>
  </si>
  <si>
    <t>Montáž a demontáž dočasných dopravních vodících zařízení Příplatek za první a každý další den použití dočasných dopravních vodících zařízení k ceně 32-1115</t>
  </si>
  <si>
    <t>478620628</t>
  </si>
  <si>
    <t>"odečteno ze situací DIO * délka trvání etapy" 442</t>
  </si>
  <si>
    <t>913321216</t>
  </si>
  <si>
    <t>Montáž a demontáž dočasných dopravních vodících zařízení Příplatek za první a každý další den použití dočasných dopravních vodících zařízení k ceně 32-1116</t>
  </si>
  <si>
    <t>-438896024</t>
  </si>
  <si>
    <t>913911112</t>
  </si>
  <si>
    <t>Montáž a demontáž akumulátorů a zásobníků dočasného dopravního značení akumulátoru olověného 12V/55 Ah</t>
  </si>
  <si>
    <t>-1882984214</t>
  </si>
  <si>
    <t xml:space="preserve">Poznámka k souboru cen:_x000D_
1. V cenách jsou započteny náklady na montáž i demontáž dočasného akumulátoru a zásobníku. </t>
  </si>
  <si>
    <t>"odečteno ze situací DIO" 24</t>
  </si>
  <si>
    <t>913911121</t>
  </si>
  <si>
    <t>Montáž a demontáž akumulátorů a zásobníků dočasného dopravního značení zásobníku na akumulátor a řídící jednotku plastového</t>
  </si>
  <si>
    <t>-2096800639</t>
  </si>
  <si>
    <t>913911212</t>
  </si>
  <si>
    <t>Montáž a demontáž akumulátorů a zásobníků dočasného dopravního značení Příplatek za první a každý další den použití akumulátorů a zásobníků dočasného dopravního značení k ceně 91-1112</t>
  </si>
  <si>
    <t>30963991</t>
  </si>
  <si>
    <t>"odečteno ze situací DIO * délka trvání etapy" 442+39</t>
  </si>
  <si>
    <t>913911221</t>
  </si>
  <si>
    <t>Montáž a demontáž akumulátorů a zásobníků dočasného dopravního značení Příplatek za první a každý další den použití akumulátorů a zásobníků dočasného dopravního značení k ceně 91-1121</t>
  </si>
  <si>
    <t>1536177052</t>
  </si>
  <si>
    <t>913921131</t>
  </si>
  <si>
    <t>Dočasné omezení platnosti základní dopravní značky zakrytí značky</t>
  </si>
  <si>
    <t>-2113221628</t>
  </si>
  <si>
    <t>"odečteno ze situací DIO * délka trvání etapy" 100</t>
  </si>
  <si>
    <t>913921132</t>
  </si>
  <si>
    <t>Dočasné omezení platnosti základní dopravní značky odkrytí značky</t>
  </si>
  <si>
    <t>-1494306478</t>
  </si>
  <si>
    <t>914-R01</t>
  </si>
  <si>
    <t>Zřízení a odstranění dopravního značení vodorovného - žlutá barva nebo páska</t>
  </si>
  <si>
    <t>-14817365</t>
  </si>
  <si>
    <t>"odečteno ze situací DIO" 230,0</t>
  </si>
  <si>
    <t>914-R01.1</t>
  </si>
  <si>
    <t>Montáž a demontáž dočasné informační tabule pl do 3m2, včetně podstavců a sloupků</t>
  </si>
  <si>
    <t>-451367046</t>
  </si>
  <si>
    <t>"odečteno ze situací DIO" 32</t>
  </si>
  <si>
    <t>914-R02</t>
  </si>
  <si>
    <t>Montáž a demontáž dočasné informační tabule pl do 3m2 - příplatek za první a každý další den použití</t>
  </si>
  <si>
    <t>-272443094</t>
  </si>
  <si>
    <t>"odečteno ze situací DIO * délka trvání etapy" 1513</t>
  </si>
  <si>
    <t>4044543-R1</t>
  </si>
  <si>
    <t>výroba dočasné dopravní dopravní značky svislé, pl do 3m2</t>
  </si>
  <si>
    <t>422813159</t>
  </si>
  <si>
    <t>"odečteno ze situací DIO * délka trvání etapy" 32</t>
  </si>
  <si>
    <t>91678R101</t>
  </si>
  <si>
    <t>Montáž a demontáž dočasného vodícího prahu plastového</t>
  </si>
  <si>
    <t>2061116024</t>
  </si>
  <si>
    <t xml:space="preserve">Poznámka k souboru cen:_x000D_
1. V ceně jsou započteny i náklady na upevňovací materiál včetně vyvrtání otvorů, osazení a dodání prahu s vyztužením ocelovými pruty. </t>
  </si>
  <si>
    <t>"odečteno ze situací DIO" 28,0</t>
  </si>
  <si>
    <t>D.2 - Úpravy SSZ v rámci DIO</t>
  </si>
  <si>
    <t>D1 - Etapa 1 (20 dnů)</t>
  </si>
  <si>
    <t xml:space="preserve">    11 - SSZ 5.505 Nádražní - Vltavská</t>
  </si>
  <si>
    <t xml:space="preserve">    12 - SSZ 5.024 Svornosti - Vltavská</t>
  </si>
  <si>
    <t xml:space="preserve">    13 - SSZ 5.084 Hořejší nábřeží - Vltavská</t>
  </si>
  <si>
    <t>D2 - Etapa 1a (5 dnů)</t>
  </si>
  <si>
    <t>D3 - Etapa 1b (5 dnů)</t>
  </si>
  <si>
    <t>D4 - Etapa 2a (5 dnů)</t>
  </si>
  <si>
    <t>D5 - Etapa 2b (5 dnů)</t>
  </si>
  <si>
    <t>D6 - Etapa 2 (20 dnů)</t>
  </si>
  <si>
    <t>D1</t>
  </si>
  <si>
    <t>Etapa 1 (20 dnů)</t>
  </si>
  <si>
    <t>SSZ 5.505 Nádražní - Vltavská</t>
  </si>
  <si>
    <t>R1101</t>
  </si>
  <si>
    <t>Drátová forma do 20 vodičů</t>
  </si>
  <si>
    <t>ks</t>
  </si>
  <si>
    <t>R1102</t>
  </si>
  <si>
    <t>přeprogramování SSZ v rámci DIO</t>
  </si>
  <si>
    <t>fáze</t>
  </si>
  <si>
    <t>R1103</t>
  </si>
  <si>
    <t>regulace detekční smyčky</t>
  </si>
  <si>
    <t>hod</t>
  </si>
  <si>
    <t>R1104</t>
  </si>
  <si>
    <t>odpojení indukční smyčky</t>
  </si>
  <si>
    <t>SSZ 5.024 Svornosti - Vltavská</t>
  </si>
  <si>
    <t>R1201</t>
  </si>
  <si>
    <t>R1202</t>
  </si>
  <si>
    <t>Montážní plošina</t>
  </si>
  <si>
    <t>R1203</t>
  </si>
  <si>
    <t>R1204</t>
  </si>
  <si>
    <t>odpojení a zapojení detekční smyčky</t>
  </si>
  <si>
    <t>SSZ 5.084 Hořejší nábřeží - Vltavská</t>
  </si>
  <si>
    <t>R1301</t>
  </si>
  <si>
    <t>R1302</t>
  </si>
  <si>
    <t>R1303</t>
  </si>
  <si>
    <t>R1304</t>
  </si>
  <si>
    <t>odpojit a zakrýt návěstidlo</t>
  </si>
  <si>
    <t>R1305</t>
  </si>
  <si>
    <t>odpojení detekční smyčky</t>
  </si>
  <si>
    <t>D2</t>
  </si>
  <si>
    <t>Etapa 1a (5 dnů)</t>
  </si>
  <si>
    <t>R1401</t>
  </si>
  <si>
    <t>R1402</t>
  </si>
  <si>
    <t>R1403</t>
  </si>
  <si>
    <t>R1404</t>
  </si>
  <si>
    <t>R1501</t>
  </si>
  <si>
    <t>R1502</t>
  </si>
  <si>
    <t>Provizorní signalizační stožár</t>
  </si>
  <si>
    <t>ks/den</t>
  </si>
  <si>
    <t>R1503</t>
  </si>
  <si>
    <t>Provizorní podpěrný stožár pro nadzem vedení komplet</t>
  </si>
  <si>
    <t>R1504</t>
  </si>
  <si>
    <t>Provizorní vozidlové návěstidlo komplet</t>
  </si>
  <si>
    <t>R1505</t>
  </si>
  <si>
    <t>Provizorní chodecké návěstidlo komplet</t>
  </si>
  <si>
    <t>R1506</t>
  </si>
  <si>
    <t>Provizorní SDZ</t>
  </si>
  <si>
    <t>R1507</t>
  </si>
  <si>
    <t>R1508</t>
  </si>
  <si>
    <t>R1509</t>
  </si>
  <si>
    <t>Montáž nadzemního převěsu</t>
  </si>
  <si>
    <t>R1510</t>
  </si>
  <si>
    <t>Provizorní hmatové úpravy</t>
  </si>
  <si>
    <t>R1511</t>
  </si>
  <si>
    <t>Provizorní nadzemní kabeláž</t>
  </si>
  <si>
    <t>R1512</t>
  </si>
  <si>
    <t>R1513</t>
  </si>
  <si>
    <t>připojit a odkrýt návěstidlo</t>
  </si>
  <si>
    <t>R1601</t>
  </si>
  <si>
    <t>R1602</t>
  </si>
  <si>
    <t>R1603</t>
  </si>
  <si>
    <t>R1604</t>
  </si>
  <si>
    <t>připojení detekční smyčky</t>
  </si>
  <si>
    <t>R1605</t>
  </si>
  <si>
    <t>R1606</t>
  </si>
  <si>
    <t>D3</t>
  </si>
  <si>
    <t>Etapa 1b (5 dnů)</t>
  </si>
  <si>
    <t>R1701</t>
  </si>
  <si>
    <t>74</t>
  </si>
  <si>
    <t>R1801</t>
  </si>
  <si>
    <t>76</t>
  </si>
  <si>
    <t>R1802</t>
  </si>
  <si>
    <t>78</t>
  </si>
  <si>
    <t>R1803</t>
  </si>
  <si>
    <t>posun stožáru vč.výstroje</t>
  </si>
  <si>
    <t>80</t>
  </si>
  <si>
    <t>R1804</t>
  </si>
  <si>
    <t>82</t>
  </si>
  <si>
    <t>R1805</t>
  </si>
  <si>
    <t>84</t>
  </si>
  <si>
    <t>R1806</t>
  </si>
  <si>
    <t>86</t>
  </si>
  <si>
    <t>R1807</t>
  </si>
  <si>
    <t>88</t>
  </si>
  <si>
    <t>R1808</t>
  </si>
  <si>
    <t>90</t>
  </si>
  <si>
    <t>R1809</t>
  </si>
  <si>
    <t>92</t>
  </si>
  <si>
    <t>R1810</t>
  </si>
  <si>
    <t>94</t>
  </si>
  <si>
    <t>R1811</t>
  </si>
  <si>
    <t>96</t>
  </si>
  <si>
    <t>R1812</t>
  </si>
  <si>
    <t>98</t>
  </si>
  <si>
    <t>R1813</t>
  </si>
  <si>
    <t>100</t>
  </si>
  <si>
    <t>R1814</t>
  </si>
  <si>
    <t>102</t>
  </si>
  <si>
    <t>R1901</t>
  </si>
  <si>
    <t>104</t>
  </si>
  <si>
    <t>R1902</t>
  </si>
  <si>
    <t>106</t>
  </si>
  <si>
    <t>R1903</t>
  </si>
  <si>
    <t>108</t>
  </si>
  <si>
    <t>D4</t>
  </si>
  <si>
    <t>Etapa 2a (5 dnů)</t>
  </si>
  <si>
    <t>R2101</t>
  </si>
  <si>
    <t>110</t>
  </si>
  <si>
    <t>R2201</t>
  </si>
  <si>
    <t>112</t>
  </si>
  <si>
    <t>R2202</t>
  </si>
  <si>
    <t>114</t>
  </si>
  <si>
    <t>R2203</t>
  </si>
  <si>
    <t>116</t>
  </si>
  <si>
    <t>R2204</t>
  </si>
  <si>
    <t>118</t>
  </si>
  <si>
    <t>R2205</t>
  </si>
  <si>
    <t>120</t>
  </si>
  <si>
    <t>R2206</t>
  </si>
  <si>
    <t>122</t>
  </si>
  <si>
    <t>R2207</t>
  </si>
  <si>
    <t>124</t>
  </si>
  <si>
    <t>R2208</t>
  </si>
  <si>
    <t>126</t>
  </si>
  <si>
    <t>R2209</t>
  </si>
  <si>
    <t>připojení, odpojení detekční smyčky</t>
  </si>
  <si>
    <t>128</t>
  </si>
  <si>
    <t>R2210</t>
  </si>
  <si>
    <t>130</t>
  </si>
  <si>
    <t>R2211</t>
  </si>
  <si>
    <t>132</t>
  </si>
  <si>
    <t>R2212</t>
  </si>
  <si>
    <t>134</t>
  </si>
  <si>
    <t>R2213</t>
  </si>
  <si>
    <t>136</t>
  </si>
  <si>
    <t>R2214</t>
  </si>
  <si>
    <t>138</t>
  </si>
  <si>
    <t>R2301</t>
  </si>
  <si>
    <t>140</t>
  </si>
  <si>
    <t>R2302</t>
  </si>
  <si>
    <t>142</t>
  </si>
  <si>
    <t>R2303</t>
  </si>
  <si>
    <t>144</t>
  </si>
  <si>
    <t>R2304</t>
  </si>
  <si>
    <t>146</t>
  </si>
  <si>
    <t>R2305</t>
  </si>
  <si>
    <t>148</t>
  </si>
  <si>
    <t>75</t>
  </si>
  <si>
    <t>R2306</t>
  </si>
  <si>
    <t>150</t>
  </si>
  <si>
    <t>R2307</t>
  </si>
  <si>
    <t>152</t>
  </si>
  <si>
    <t>77</t>
  </si>
  <si>
    <t>R2308</t>
  </si>
  <si>
    <t>154</t>
  </si>
  <si>
    <t>R2309</t>
  </si>
  <si>
    <t>156</t>
  </si>
  <si>
    <t>79</t>
  </si>
  <si>
    <t>R2310</t>
  </si>
  <si>
    <t>158</t>
  </si>
  <si>
    <t>R2311</t>
  </si>
  <si>
    <t>160</t>
  </si>
  <si>
    <t>81</t>
  </si>
  <si>
    <t>R2312</t>
  </si>
  <si>
    <t>162</t>
  </si>
  <si>
    <t>D5</t>
  </si>
  <si>
    <t>Etapa 2b (5 dnů)</t>
  </si>
  <si>
    <t>R2401</t>
  </si>
  <si>
    <t>164</t>
  </si>
  <si>
    <t>83</t>
  </si>
  <si>
    <t>R2501</t>
  </si>
  <si>
    <t>166</t>
  </si>
  <si>
    <t>R2502</t>
  </si>
  <si>
    <t>168</t>
  </si>
  <si>
    <t>85</t>
  </si>
  <si>
    <t>R2503</t>
  </si>
  <si>
    <t>170</t>
  </si>
  <si>
    <t>R2504</t>
  </si>
  <si>
    <t>172</t>
  </si>
  <si>
    <t>87</t>
  </si>
  <si>
    <t>R2505</t>
  </si>
  <si>
    <t>174</t>
  </si>
  <si>
    <t>R2506</t>
  </si>
  <si>
    <t>176</t>
  </si>
  <si>
    <t>89</t>
  </si>
  <si>
    <t>R2507</t>
  </si>
  <si>
    <t>178</t>
  </si>
  <si>
    <t>R2508</t>
  </si>
  <si>
    <t>180</t>
  </si>
  <si>
    <t>91</t>
  </si>
  <si>
    <t>R2509</t>
  </si>
  <si>
    <t>182</t>
  </si>
  <si>
    <t>R2510</t>
  </si>
  <si>
    <t>184</t>
  </si>
  <si>
    <t>93</t>
  </si>
  <si>
    <t>R2511</t>
  </si>
  <si>
    <t>186</t>
  </si>
  <si>
    <t>R2512</t>
  </si>
  <si>
    <t>188</t>
  </si>
  <si>
    <t>95</t>
  </si>
  <si>
    <t>R2513</t>
  </si>
  <si>
    <t>190</t>
  </si>
  <si>
    <t>R2601</t>
  </si>
  <si>
    <t>192</t>
  </si>
  <si>
    <t>97</t>
  </si>
  <si>
    <t>R2602</t>
  </si>
  <si>
    <t>194</t>
  </si>
  <si>
    <t>R2603</t>
  </si>
  <si>
    <t>196</t>
  </si>
  <si>
    <t>99</t>
  </si>
  <si>
    <t>R2604</t>
  </si>
  <si>
    <t>198</t>
  </si>
  <si>
    <t>D6</t>
  </si>
  <si>
    <t>Etapa 2 (20 dnů)</t>
  </si>
  <si>
    <t>R2701</t>
  </si>
  <si>
    <t>200</t>
  </si>
  <si>
    <t>101</t>
  </si>
  <si>
    <t>R2702</t>
  </si>
  <si>
    <t>202</t>
  </si>
  <si>
    <t>R2703</t>
  </si>
  <si>
    <t>204</t>
  </si>
  <si>
    <t>103</t>
  </si>
  <si>
    <t>R2704</t>
  </si>
  <si>
    <t>206</t>
  </si>
  <si>
    <t>R2705</t>
  </si>
  <si>
    <t>208</t>
  </si>
  <si>
    <t>105</t>
  </si>
  <si>
    <t>R2706</t>
  </si>
  <si>
    <t>připojení návěstidla</t>
  </si>
  <si>
    <t>210</t>
  </si>
  <si>
    <t>R2801</t>
  </si>
  <si>
    <t>212</t>
  </si>
  <si>
    <t>107</t>
  </si>
  <si>
    <t>R2802</t>
  </si>
  <si>
    <t>214</t>
  </si>
  <si>
    <t>R2803</t>
  </si>
  <si>
    <t>216</t>
  </si>
  <si>
    <t>109</t>
  </si>
  <si>
    <t>R2804</t>
  </si>
  <si>
    <t>218</t>
  </si>
  <si>
    <t>R2805</t>
  </si>
  <si>
    <t>220</t>
  </si>
  <si>
    <t>111</t>
  </si>
  <si>
    <t>R2806</t>
  </si>
  <si>
    <t>222</t>
  </si>
  <si>
    <t>R2807</t>
  </si>
  <si>
    <t>224</t>
  </si>
  <si>
    <t>113</t>
  </si>
  <si>
    <t>R2808</t>
  </si>
  <si>
    <t>226</t>
  </si>
  <si>
    <t>R2809</t>
  </si>
  <si>
    <t>228</t>
  </si>
  <si>
    <t>115</t>
  </si>
  <si>
    <t>R2810</t>
  </si>
  <si>
    <t>230</t>
  </si>
  <si>
    <t>R2811</t>
  </si>
  <si>
    <t>demontáž nadzemního převěsu</t>
  </si>
  <si>
    <t>232</t>
  </si>
  <si>
    <t>117</t>
  </si>
  <si>
    <t>R2901</t>
  </si>
  <si>
    <t>234</t>
  </si>
  <si>
    <t>R2902</t>
  </si>
  <si>
    <t>236</t>
  </si>
  <si>
    <t>119</t>
  </si>
  <si>
    <t>R2903</t>
  </si>
  <si>
    <t>238</t>
  </si>
  <si>
    <t>R2904</t>
  </si>
  <si>
    <t>deMontáž nadzemního převěsu</t>
  </si>
  <si>
    <t>240</t>
  </si>
  <si>
    <t>121</t>
  </si>
  <si>
    <t>R2905</t>
  </si>
  <si>
    <t>242</t>
  </si>
  <si>
    <t>R2906</t>
  </si>
  <si>
    <t>244</t>
  </si>
  <si>
    <t>123</t>
  </si>
  <si>
    <t>R2907</t>
  </si>
  <si>
    <t>246</t>
  </si>
  <si>
    <t>VON - Vedlejší a ostatní náklady</t>
  </si>
  <si>
    <t>VRN - VRN</t>
  </si>
  <si>
    <t xml:space="preserve">    D1 - Zařízení staveniště</t>
  </si>
  <si>
    <t xml:space="preserve">    D2 - Projektové práce</t>
  </si>
  <si>
    <t xml:space="preserve">    D3 - Geodetické práce</t>
  </si>
  <si>
    <t xml:space="preserve">    D4 - Ostatní náklady</t>
  </si>
  <si>
    <t>VRN</t>
  </si>
  <si>
    <t>Zařízení staveniště</t>
  </si>
  <si>
    <t>ZS_01</t>
  </si>
  <si>
    <t>Zařízení staveniště - položka obsahuje: vybudování zařízení staveniště (nutného pro výkon činnosti zhotovitele a jeho subdodavatelů - vybavení staveniště, zabezpečení staveniště), stroje a zařízení, zvedací mechanismy, označení stavby, provozní náklady (ostraha, nájmy, poplatky, údržba), včetně čištění komunikací, průběžného a závěrečného úklidu stavby, vyklizení staveniště (včetně vybourání a odvozu veškerého zařízení, uvedení do původního stavu)</t>
  </si>
  <si>
    <t>-1173906692</t>
  </si>
  <si>
    <t>Projektové práce</t>
  </si>
  <si>
    <t>PP_01</t>
  </si>
  <si>
    <t>Dokumentace skutečného provedení stavby (digitální i tištěná forma v požadovaném počtu paré)</t>
  </si>
  <si>
    <t>-1615203607</t>
  </si>
  <si>
    <t>Geodetické práce</t>
  </si>
  <si>
    <t>GP_01</t>
  </si>
  <si>
    <t>Vytyčení stavby a geodetické práce dodavatele</t>
  </si>
  <si>
    <t>1715308406</t>
  </si>
  <si>
    <t>GP_02</t>
  </si>
  <si>
    <t>Vytýčení inženýrských sítí</t>
  </si>
  <si>
    <t>-249436353</t>
  </si>
  <si>
    <t>GP_03</t>
  </si>
  <si>
    <t>Zaměření skutečného provedení stavby</t>
  </si>
  <si>
    <t>-1300008766</t>
  </si>
  <si>
    <t>Ostatní náklady</t>
  </si>
  <si>
    <t>OST_01</t>
  </si>
  <si>
    <t>Geotechnické práce na silničním spodku</t>
  </si>
  <si>
    <t>-919146554</t>
  </si>
  <si>
    <t>OST_02</t>
  </si>
  <si>
    <t>Informační tabule, dodávka a montáž, vč. odstranění</t>
  </si>
  <si>
    <t>1757737934</t>
  </si>
  <si>
    <t>OST_03</t>
  </si>
  <si>
    <t>Měření hluku před stavbou</t>
  </si>
  <si>
    <t>-1815332148</t>
  </si>
  <si>
    <t>OST_04</t>
  </si>
  <si>
    <t>Měření hluku po stavbě</t>
  </si>
  <si>
    <t>1530027792</t>
  </si>
  <si>
    <t>OST_07</t>
  </si>
  <si>
    <t>Ostatní zkoušky neuvedené v jednotlivých objektech</t>
  </si>
  <si>
    <t>272046321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</si>
</sst>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30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38" fillId="2" borderId="0" xfId="1"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5"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6" xfId="0" applyBorder="1"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20" fillId="0" borderId="7" xfId="0" applyFont="1" applyBorder="1" applyAlignment="1" applyProtection="1">
      <alignment horizontal="left" vertical="center"/>
    </xf>
    <xf numFmtId="0" fontId="0" fillId="0" borderId="7" xfId="0" applyFont="1" applyBorder="1" applyAlignment="1" applyProtection="1">
      <alignment vertical="center"/>
    </xf>
    <xf numFmtId="0" fontId="0" fillId="0" borderId="5" xfId="0" applyFont="1" applyBorder="1" applyAlignment="1" applyProtection="1">
      <alignment vertical="center"/>
    </xf>
    <xf numFmtId="0" fontId="1" fillId="0" borderId="0" xfId="0" applyFont="1" applyBorder="1" applyAlignment="1" applyProtection="1">
      <alignment horizontal="righ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4" borderId="0" xfId="0" applyFont="1" applyFill="1" applyBorder="1" applyAlignment="1" applyProtection="1">
      <alignment vertical="center"/>
    </xf>
    <xf numFmtId="0" fontId="3" fillId="4" borderId="8" xfId="0" applyFont="1" applyFill="1" applyBorder="1" applyAlignment="1" applyProtection="1">
      <alignment horizontal="left" vertical="center"/>
    </xf>
    <xf numFmtId="0" fontId="0" fillId="4" borderId="9"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0" fillId="4" borderId="5" xfId="0" applyFont="1" applyFill="1" applyBorder="1" applyAlignment="1" applyProtection="1">
      <alignment vertical="center"/>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4"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4"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8" xfId="0" applyFont="1" applyBorder="1" applyAlignment="1" applyProtection="1">
      <alignment vertical="center"/>
    </xf>
    <xf numFmtId="0" fontId="0" fillId="5" borderId="9"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18" fillId="0" borderId="19"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0" fillId="0" borderId="14" xfId="0" applyFont="1" applyBorder="1" applyAlignment="1" applyProtection="1">
      <alignment vertical="center"/>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7"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8"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4"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4" xfId="0" applyFont="1" applyBorder="1" applyAlignment="1">
      <alignment vertical="center"/>
    </xf>
    <xf numFmtId="4" fontId="29" fillId="0" borderId="17"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8" xfId="0" applyNumberFormat="1" applyFont="1" applyBorder="1" applyAlignment="1" applyProtection="1">
      <alignment vertical="center"/>
    </xf>
    <xf numFmtId="0" fontId="4" fillId="0" borderId="0" xfId="0" applyFont="1" applyAlignment="1">
      <alignment horizontal="left" vertical="center"/>
    </xf>
    <xf numFmtId="4" fontId="29" fillId="0" borderId="22" xfId="0" applyNumberFormat="1" applyFont="1" applyBorder="1" applyAlignment="1" applyProtection="1">
      <alignment vertical="center"/>
    </xf>
    <xf numFmtId="4" fontId="29" fillId="0" borderId="23" xfId="0" applyNumberFormat="1" applyFont="1" applyBorder="1" applyAlignment="1" applyProtection="1">
      <alignment vertical="center"/>
    </xf>
    <xf numFmtId="166"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1" applyFont="1" applyFill="1" applyAlignment="1">
      <alignment vertical="center"/>
    </xf>
    <xf numFmtId="0" fontId="12" fillId="2" borderId="0" xfId="0" applyFont="1" applyFill="1" applyAlignment="1" applyProtection="1">
      <alignment vertical="center"/>
      <protection locked="0"/>
    </xf>
    <xf numFmtId="0" fontId="31"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4"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8" xfId="0" applyFont="1" applyFill="1" applyBorder="1" applyAlignment="1" applyProtection="1">
      <alignment horizontal="left" vertical="center"/>
    </xf>
    <xf numFmtId="0" fontId="3" fillId="5" borderId="9" xfId="0" applyFont="1" applyFill="1" applyBorder="1" applyAlignment="1" applyProtection="1">
      <alignment horizontal="right" vertical="center"/>
    </xf>
    <xf numFmtId="0" fontId="3" fillId="5" borderId="9" xfId="0" applyFont="1" applyFill="1" applyBorder="1" applyAlignment="1" applyProtection="1">
      <alignment horizontal="center" vertical="center"/>
    </xf>
    <xf numFmtId="0" fontId="0" fillId="5" borderId="9" xfId="0" applyFont="1" applyFill="1" applyBorder="1" applyAlignment="1" applyProtection="1">
      <alignment vertical="center"/>
      <protection locked="0"/>
    </xf>
    <xf numFmtId="4" fontId="3" fillId="5" borderId="9" xfId="0" applyNumberFormat="1" applyFont="1" applyFill="1" applyBorder="1" applyAlignment="1" applyProtection="1">
      <alignment vertical="center"/>
    </xf>
    <xf numFmtId="0" fontId="0" fillId="5" borderId="26" xfId="0" applyFont="1" applyFill="1" applyBorder="1" applyAlignment="1" applyProtection="1">
      <alignment vertical="center"/>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5"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23" xfId="0" applyFont="1" applyBorder="1" applyAlignment="1" applyProtection="1">
      <alignment horizontal="left" vertical="center"/>
    </xf>
    <xf numFmtId="0" fontId="5" fillId="0" borderId="23" xfId="0" applyFont="1" applyBorder="1" applyAlignment="1" applyProtection="1">
      <alignment vertical="center"/>
    </xf>
    <xf numFmtId="0" fontId="5" fillId="0" borderId="23" xfId="0" applyFont="1" applyBorder="1" applyAlignment="1" applyProtection="1">
      <alignment vertical="center"/>
      <protection locked="0"/>
    </xf>
    <xf numFmtId="4" fontId="5" fillId="0" borderId="23" xfId="0" applyNumberFormat="1" applyFont="1" applyBorder="1" applyAlignment="1" applyProtection="1">
      <alignment vertical="center"/>
    </xf>
    <xf numFmtId="0" fontId="5" fillId="0" borderId="5"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23" xfId="0" applyFont="1" applyBorder="1" applyAlignment="1" applyProtection="1">
      <alignment horizontal="left" vertical="center"/>
    </xf>
    <xf numFmtId="0" fontId="6" fillId="0" borderId="23" xfId="0" applyFont="1" applyBorder="1" applyAlignment="1" applyProtection="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xf>
    <xf numFmtId="0" fontId="6" fillId="0" borderId="5"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3" fillId="0" borderId="0" xfId="0" applyNumberFormat="1" applyFont="1" applyAlignment="1" applyProtection="1"/>
    <xf numFmtId="166" fontId="33" fillId="0" borderId="15" xfId="0" applyNumberFormat="1" applyFont="1" applyBorder="1" applyAlignment="1" applyProtection="1"/>
    <xf numFmtId="166" fontId="33" fillId="0" borderId="16" xfId="0" applyNumberFormat="1" applyFont="1" applyBorder="1" applyAlignment="1" applyProtection="1"/>
    <xf numFmtId="4" fontId="34" fillId="0" borderId="0" xfId="0" applyNumberFormat="1" applyFont="1" applyAlignment="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4" xfId="0" applyFont="1" applyBorder="1" applyAlignment="1"/>
    <xf numFmtId="0" fontId="7" fillId="0" borderId="17"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8"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7" xfId="0" applyFont="1" applyBorder="1" applyAlignment="1" applyProtection="1">
      <alignment horizontal="center" vertical="center"/>
    </xf>
    <xf numFmtId="49" fontId="0" fillId="0" borderId="27" xfId="0" applyNumberFormat="1" applyFont="1" applyBorder="1" applyAlignment="1" applyProtection="1">
      <alignment horizontal="left" vertical="center" wrapText="1"/>
    </xf>
    <xf numFmtId="0" fontId="0" fillId="0" borderId="27" xfId="0" applyFont="1" applyBorder="1" applyAlignment="1" applyProtection="1">
      <alignment horizontal="left" vertical="center" wrapText="1"/>
    </xf>
    <xf numFmtId="0" fontId="0" fillId="0" borderId="27" xfId="0" applyFont="1" applyBorder="1" applyAlignment="1" applyProtection="1">
      <alignment horizontal="center" vertical="center" wrapText="1"/>
    </xf>
    <xf numFmtId="167" fontId="0" fillId="0" borderId="27" xfId="0" applyNumberFormat="1" applyFont="1" applyBorder="1" applyAlignment="1" applyProtection="1">
      <alignment vertical="center"/>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xf>
    <xf numFmtId="0" fontId="1" fillId="3" borderId="27"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8"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7"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7" xfId="0" applyFont="1" applyBorder="1" applyAlignment="1" applyProtection="1">
      <alignment vertical="center"/>
    </xf>
    <xf numFmtId="0" fontId="8" fillId="0" borderId="0" xfId="0" applyFont="1" applyBorder="1" applyAlignment="1" applyProtection="1">
      <alignment vertical="center"/>
    </xf>
    <xf numFmtId="0" fontId="8" fillId="0" borderId="18" xfId="0" applyFont="1" applyBorder="1" applyAlignment="1" applyProtection="1">
      <alignment vertical="center"/>
    </xf>
    <xf numFmtId="0" fontId="8" fillId="0" borderId="0" xfId="0" applyFont="1" applyAlignment="1">
      <alignment horizontal="lef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xf>
    <xf numFmtId="0" fontId="9" fillId="0" borderId="0" xfId="0" applyFont="1" applyBorder="1" applyAlignment="1" applyProtection="1">
      <alignment vertical="center"/>
    </xf>
    <xf numFmtId="0" fontId="9" fillId="0" borderId="18"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xf>
    <xf numFmtId="0" fontId="10" fillId="0" borderId="0" xfId="0" applyFont="1" applyBorder="1" applyAlignment="1" applyProtection="1">
      <alignment vertical="center"/>
    </xf>
    <xf numFmtId="0" fontId="10" fillId="0" borderId="18" xfId="0" applyFont="1" applyBorder="1" applyAlignment="1" applyProtection="1">
      <alignment vertical="center"/>
    </xf>
    <xf numFmtId="0" fontId="10" fillId="0" borderId="0" xfId="0" applyFont="1" applyAlignment="1">
      <alignment horizontal="left" vertical="center"/>
    </xf>
    <xf numFmtId="0" fontId="37" fillId="0" borderId="27" xfId="0" applyFont="1" applyBorder="1" applyAlignment="1" applyProtection="1">
      <alignment horizontal="center" vertical="center"/>
    </xf>
    <xf numFmtId="49" fontId="37" fillId="0" borderId="27" xfId="0" applyNumberFormat="1" applyFont="1" applyBorder="1" applyAlignment="1" applyProtection="1">
      <alignment horizontal="left" vertical="center" wrapText="1"/>
    </xf>
    <xf numFmtId="0" fontId="37" fillId="0" borderId="27" xfId="0" applyFont="1" applyBorder="1" applyAlignment="1" applyProtection="1">
      <alignment horizontal="left" vertical="center" wrapText="1"/>
    </xf>
    <xf numFmtId="0" fontId="37" fillId="0" borderId="27" xfId="0" applyFont="1" applyBorder="1" applyAlignment="1" applyProtection="1">
      <alignment horizontal="center" vertical="center" wrapText="1"/>
    </xf>
    <xf numFmtId="167" fontId="37" fillId="0" borderId="27" xfId="0" applyNumberFormat="1" applyFont="1" applyBorder="1" applyAlignment="1" applyProtection="1">
      <alignment vertical="center"/>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1" fillId="0" borderId="23" xfId="0" applyFont="1" applyBorder="1" applyAlignment="1" applyProtection="1">
      <alignment horizontal="center" vertical="center"/>
    </xf>
    <xf numFmtId="166" fontId="1" fillId="0" borderId="23" xfId="0" applyNumberFormat="1" applyFont="1" applyBorder="1" applyAlignment="1" applyProtection="1">
      <alignment vertical="center"/>
    </xf>
    <xf numFmtId="166" fontId="1" fillId="0" borderId="24" xfId="0" applyNumberFormat="1" applyFont="1" applyBorder="1" applyAlignment="1" applyProtection="1">
      <alignment vertical="center"/>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7" xfId="0" applyNumberFormat="1" applyFont="1" applyBorder="1" applyAlignment="1" applyProtection="1">
      <alignment vertical="center"/>
    </xf>
    <xf numFmtId="0" fontId="0" fillId="0" borderId="7"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4" borderId="9" xfId="0" applyFont="1" applyFill="1" applyBorder="1" applyAlignment="1" applyProtection="1">
      <alignment horizontal="left" vertical="center"/>
    </xf>
    <xf numFmtId="0" fontId="0" fillId="4" borderId="9" xfId="0" applyFont="1" applyFill="1" applyBorder="1" applyAlignment="1" applyProtection="1">
      <alignment vertical="center"/>
    </xf>
    <xf numFmtId="4" fontId="3" fillId="4" borderId="9" xfId="0" applyNumberFormat="1" applyFont="1" applyFill="1" applyBorder="1" applyAlignment="1" applyProtection="1">
      <alignment vertical="center"/>
    </xf>
    <xf numFmtId="0" fontId="0" fillId="4" borderId="10"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17"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8" xfId="0" applyFont="1" applyFill="1" applyBorder="1" applyAlignment="1" applyProtection="1">
      <alignment horizontal="center" vertical="center"/>
    </xf>
    <xf numFmtId="0" fontId="2" fillId="5" borderId="9" xfId="0" applyFont="1" applyFill="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9"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2" borderId="0" xfId="1" applyFont="1" applyFill="1" applyAlignment="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pane ySplit="1" topLeftCell="A2" activePane="bottomLeft" state="frozen"/>
      <selection pane="bottomLeft"/>
    </sheetView>
  </sheetViews>
  <sheetFormatPr defaultRowHeight="12.7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294"/>
      <c r="AS2" s="294"/>
      <c r="AT2" s="294"/>
      <c r="AU2" s="294"/>
      <c r="AV2" s="294"/>
      <c r="AW2" s="294"/>
      <c r="AX2" s="294"/>
      <c r="AY2" s="294"/>
      <c r="AZ2" s="294"/>
      <c r="BA2" s="294"/>
      <c r="BB2" s="294"/>
      <c r="BC2" s="294"/>
      <c r="BD2" s="294"/>
      <c r="BE2" s="294"/>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259" t="s">
        <v>16</v>
      </c>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7"/>
      <c r="AQ5" s="29"/>
      <c r="BE5" s="257" t="s">
        <v>17</v>
      </c>
      <c r="BS5" s="22" t="s">
        <v>8</v>
      </c>
    </row>
    <row r="6" spans="1:74" ht="36.950000000000003" customHeight="1">
      <c r="B6" s="26"/>
      <c r="C6" s="27"/>
      <c r="D6" s="34" t="s">
        <v>18</v>
      </c>
      <c r="E6" s="27"/>
      <c r="F6" s="27"/>
      <c r="G6" s="27"/>
      <c r="H6" s="27"/>
      <c r="I6" s="27"/>
      <c r="J6" s="27"/>
      <c r="K6" s="261" t="s">
        <v>19</v>
      </c>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7"/>
      <c r="AQ6" s="29"/>
      <c r="BE6" s="258"/>
      <c r="BS6" s="22" t="s">
        <v>8</v>
      </c>
    </row>
    <row r="7" spans="1:74"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258"/>
      <c r="BS7" s="22" t="s">
        <v>8</v>
      </c>
    </row>
    <row r="8" spans="1:74"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258"/>
      <c r="BS8" s="22" t="s">
        <v>8</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258"/>
      <c r="BS9" s="22" t="s">
        <v>8</v>
      </c>
    </row>
    <row r="10" spans="1:74"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29</v>
      </c>
      <c r="AO10" s="27"/>
      <c r="AP10" s="27"/>
      <c r="AQ10" s="29"/>
      <c r="BE10" s="258"/>
      <c r="BS10" s="22" t="s">
        <v>8</v>
      </c>
    </row>
    <row r="11" spans="1:74" ht="18.399999999999999" customHeight="1">
      <c r="B11" s="26"/>
      <c r="C11" s="27"/>
      <c r="D11" s="27"/>
      <c r="E11" s="33" t="s">
        <v>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31</v>
      </c>
      <c r="AL11" s="27"/>
      <c r="AM11" s="27"/>
      <c r="AN11" s="33" t="s">
        <v>32</v>
      </c>
      <c r="AO11" s="27"/>
      <c r="AP11" s="27"/>
      <c r="AQ11" s="29"/>
      <c r="BE11" s="258"/>
      <c r="BS11" s="22" t="s">
        <v>8</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258"/>
      <c r="BS12" s="22" t="s">
        <v>8</v>
      </c>
    </row>
    <row r="13" spans="1:74" ht="14.45" customHeight="1">
      <c r="B13" s="26"/>
      <c r="C13" s="27"/>
      <c r="D13" s="35"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34</v>
      </c>
      <c r="AO13" s="27"/>
      <c r="AP13" s="27"/>
      <c r="AQ13" s="29"/>
      <c r="BE13" s="258"/>
      <c r="BS13" s="22" t="s">
        <v>8</v>
      </c>
    </row>
    <row r="14" spans="1:74" ht="15">
      <c r="B14" s="26"/>
      <c r="C14" s="27"/>
      <c r="D14" s="27"/>
      <c r="E14" s="262" t="s">
        <v>34</v>
      </c>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35" t="s">
        <v>31</v>
      </c>
      <c r="AL14" s="27"/>
      <c r="AM14" s="27"/>
      <c r="AN14" s="37" t="s">
        <v>34</v>
      </c>
      <c r="AO14" s="27"/>
      <c r="AP14" s="27"/>
      <c r="AQ14" s="29"/>
      <c r="BE14" s="258"/>
      <c r="BS14" s="22" t="s">
        <v>8</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258"/>
      <c r="BS15" s="22" t="s">
        <v>6</v>
      </c>
    </row>
    <row r="16" spans="1:74" ht="14.45" customHeight="1">
      <c r="B16" s="26"/>
      <c r="C16" s="27"/>
      <c r="D16" s="35"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36</v>
      </c>
      <c r="AO16" s="27"/>
      <c r="AP16" s="27"/>
      <c r="AQ16" s="29"/>
      <c r="BE16" s="258"/>
      <c r="BS16" s="22" t="s">
        <v>6</v>
      </c>
    </row>
    <row r="17" spans="2:71" ht="18.399999999999999" customHeight="1">
      <c r="B17" s="26"/>
      <c r="C17" s="27"/>
      <c r="D17" s="27"/>
      <c r="E17" s="33" t="s">
        <v>37</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31</v>
      </c>
      <c r="AL17" s="27"/>
      <c r="AM17" s="27"/>
      <c r="AN17" s="33" t="s">
        <v>38</v>
      </c>
      <c r="AO17" s="27"/>
      <c r="AP17" s="27"/>
      <c r="AQ17" s="29"/>
      <c r="BE17" s="258"/>
      <c r="BS17" s="22" t="s">
        <v>39</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258"/>
      <c r="BS18" s="22" t="s">
        <v>8</v>
      </c>
    </row>
    <row r="19" spans="2:71" ht="14.45" customHeight="1">
      <c r="B19" s="26"/>
      <c r="C19" s="27"/>
      <c r="D19" s="35" t="s">
        <v>40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258"/>
      <c r="BS19" s="22" t="s">
        <v>8</v>
      </c>
    </row>
    <row r="20" spans="2:71" ht="65.099999999999994" customHeight="1">
      <c r="B20" s="26"/>
      <c r="C20" s="27"/>
      <c r="D20" s="27"/>
      <c r="E20" s="264" t="s">
        <v>41</v>
      </c>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7"/>
      <c r="AP20" s="27"/>
      <c r="AQ20" s="29"/>
      <c r="BE20" s="258"/>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258"/>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258"/>
    </row>
    <row r="23" spans="2:71" s="1" customFormat="1" ht="25.9" customHeight="1">
      <c r="B23" s="39"/>
      <c r="C23" s="40"/>
      <c r="D23" s="41" t="s">
        <v>42</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265">
        <f>ROUND(AG51,2)</f>
        <v>0</v>
      </c>
      <c r="AL23" s="266"/>
      <c r="AM23" s="266"/>
      <c r="AN23" s="266"/>
      <c r="AO23" s="266"/>
      <c r="AP23" s="40"/>
      <c r="AQ23" s="43"/>
      <c r="BE23" s="258"/>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258"/>
    </row>
    <row r="25" spans="2:71" s="1" customFormat="1" ht="13.5">
      <c r="B25" s="39"/>
      <c r="C25" s="40"/>
      <c r="D25" s="40"/>
      <c r="E25" s="40"/>
      <c r="F25" s="40"/>
      <c r="G25" s="40"/>
      <c r="H25" s="40"/>
      <c r="I25" s="40"/>
      <c r="J25" s="40"/>
      <c r="K25" s="40"/>
      <c r="L25" s="267" t="s">
        <v>43</v>
      </c>
      <c r="M25" s="267"/>
      <c r="N25" s="267"/>
      <c r="O25" s="267"/>
      <c r="P25" s="40"/>
      <c r="Q25" s="40"/>
      <c r="R25" s="40"/>
      <c r="S25" s="40"/>
      <c r="T25" s="40"/>
      <c r="U25" s="40"/>
      <c r="V25" s="40"/>
      <c r="W25" s="267" t="s">
        <v>44</v>
      </c>
      <c r="X25" s="267"/>
      <c r="Y25" s="267"/>
      <c r="Z25" s="267"/>
      <c r="AA25" s="267"/>
      <c r="AB25" s="267"/>
      <c r="AC25" s="267"/>
      <c r="AD25" s="267"/>
      <c r="AE25" s="267"/>
      <c r="AF25" s="40"/>
      <c r="AG25" s="40"/>
      <c r="AH25" s="40"/>
      <c r="AI25" s="40"/>
      <c r="AJ25" s="40"/>
      <c r="AK25" s="267" t="s">
        <v>45</v>
      </c>
      <c r="AL25" s="267"/>
      <c r="AM25" s="267"/>
      <c r="AN25" s="267"/>
      <c r="AO25" s="267"/>
      <c r="AP25" s="40"/>
      <c r="AQ25" s="43"/>
      <c r="BE25" s="258"/>
    </row>
    <row r="26" spans="2:71" s="2" customFormat="1" ht="14.45" customHeight="1">
      <c r="B26" s="45"/>
      <c r="C26" s="46"/>
      <c r="D26" s="47" t="s">
        <v>46</v>
      </c>
      <c r="E26" s="46"/>
      <c r="F26" s="47" t="s">
        <v>47</v>
      </c>
      <c r="G26" s="46"/>
      <c r="H26" s="46"/>
      <c r="I26" s="46"/>
      <c r="J26" s="46"/>
      <c r="K26" s="46"/>
      <c r="L26" s="268">
        <v>0.21</v>
      </c>
      <c r="M26" s="269"/>
      <c r="N26" s="269"/>
      <c r="O26" s="269"/>
      <c r="P26" s="46"/>
      <c r="Q26" s="46"/>
      <c r="R26" s="46"/>
      <c r="S26" s="46"/>
      <c r="T26" s="46"/>
      <c r="U26" s="46"/>
      <c r="V26" s="46"/>
      <c r="W26" s="270">
        <f>ROUND(AZ51,2)</f>
        <v>0</v>
      </c>
      <c r="X26" s="269"/>
      <c r="Y26" s="269"/>
      <c r="Z26" s="269"/>
      <c r="AA26" s="269"/>
      <c r="AB26" s="269"/>
      <c r="AC26" s="269"/>
      <c r="AD26" s="269"/>
      <c r="AE26" s="269"/>
      <c r="AF26" s="46"/>
      <c r="AG26" s="46"/>
      <c r="AH26" s="46"/>
      <c r="AI26" s="46"/>
      <c r="AJ26" s="46"/>
      <c r="AK26" s="270">
        <f>ROUND(AV51,2)</f>
        <v>0</v>
      </c>
      <c r="AL26" s="269"/>
      <c r="AM26" s="269"/>
      <c r="AN26" s="269"/>
      <c r="AO26" s="269"/>
      <c r="AP26" s="46"/>
      <c r="AQ26" s="48"/>
      <c r="BE26" s="258"/>
    </row>
    <row r="27" spans="2:71" s="2" customFormat="1" ht="14.45" customHeight="1">
      <c r="B27" s="45"/>
      <c r="C27" s="46"/>
      <c r="D27" s="46"/>
      <c r="E27" s="46"/>
      <c r="F27" s="47" t="s">
        <v>48</v>
      </c>
      <c r="G27" s="46"/>
      <c r="H27" s="46"/>
      <c r="I27" s="46"/>
      <c r="J27" s="46"/>
      <c r="K27" s="46"/>
      <c r="L27" s="268">
        <v>0.15</v>
      </c>
      <c r="M27" s="269"/>
      <c r="N27" s="269"/>
      <c r="O27" s="269"/>
      <c r="P27" s="46"/>
      <c r="Q27" s="46"/>
      <c r="R27" s="46"/>
      <c r="S27" s="46"/>
      <c r="T27" s="46"/>
      <c r="U27" s="46"/>
      <c r="V27" s="46"/>
      <c r="W27" s="270">
        <f>ROUND(BA51,2)</f>
        <v>0</v>
      </c>
      <c r="X27" s="269"/>
      <c r="Y27" s="269"/>
      <c r="Z27" s="269"/>
      <c r="AA27" s="269"/>
      <c r="AB27" s="269"/>
      <c r="AC27" s="269"/>
      <c r="AD27" s="269"/>
      <c r="AE27" s="269"/>
      <c r="AF27" s="46"/>
      <c r="AG27" s="46"/>
      <c r="AH27" s="46"/>
      <c r="AI27" s="46"/>
      <c r="AJ27" s="46"/>
      <c r="AK27" s="270">
        <f>ROUND(AW51,2)</f>
        <v>0</v>
      </c>
      <c r="AL27" s="269"/>
      <c r="AM27" s="269"/>
      <c r="AN27" s="269"/>
      <c r="AO27" s="269"/>
      <c r="AP27" s="46"/>
      <c r="AQ27" s="48"/>
      <c r="BE27" s="258"/>
    </row>
    <row r="28" spans="2:71" s="2" customFormat="1" ht="14.45" hidden="1" customHeight="1">
      <c r="B28" s="45"/>
      <c r="C28" s="46"/>
      <c r="D28" s="46"/>
      <c r="E28" s="46"/>
      <c r="F28" s="47" t="s">
        <v>49</v>
      </c>
      <c r="G28" s="46"/>
      <c r="H28" s="46"/>
      <c r="I28" s="46"/>
      <c r="J28" s="46"/>
      <c r="K28" s="46"/>
      <c r="L28" s="268">
        <v>0.21</v>
      </c>
      <c r="M28" s="269"/>
      <c r="N28" s="269"/>
      <c r="O28" s="269"/>
      <c r="P28" s="46"/>
      <c r="Q28" s="46"/>
      <c r="R28" s="46"/>
      <c r="S28" s="46"/>
      <c r="T28" s="46"/>
      <c r="U28" s="46"/>
      <c r="V28" s="46"/>
      <c r="W28" s="270">
        <f>ROUND(BB51,2)</f>
        <v>0</v>
      </c>
      <c r="X28" s="269"/>
      <c r="Y28" s="269"/>
      <c r="Z28" s="269"/>
      <c r="AA28" s="269"/>
      <c r="AB28" s="269"/>
      <c r="AC28" s="269"/>
      <c r="AD28" s="269"/>
      <c r="AE28" s="269"/>
      <c r="AF28" s="46"/>
      <c r="AG28" s="46"/>
      <c r="AH28" s="46"/>
      <c r="AI28" s="46"/>
      <c r="AJ28" s="46"/>
      <c r="AK28" s="270">
        <v>0</v>
      </c>
      <c r="AL28" s="269"/>
      <c r="AM28" s="269"/>
      <c r="AN28" s="269"/>
      <c r="AO28" s="269"/>
      <c r="AP28" s="46"/>
      <c r="AQ28" s="48"/>
      <c r="BE28" s="258"/>
    </row>
    <row r="29" spans="2:71" s="2" customFormat="1" ht="14.45" hidden="1" customHeight="1">
      <c r="B29" s="45"/>
      <c r="C29" s="46"/>
      <c r="D29" s="46"/>
      <c r="E29" s="46"/>
      <c r="F29" s="47" t="s">
        <v>50</v>
      </c>
      <c r="G29" s="46"/>
      <c r="H29" s="46"/>
      <c r="I29" s="46"/>
      <c r="J29" s="46"/>
      <c r="K29" s="46"/>
      <c r="L29" s="268">
        <v>0.15</v>
      </c>
      <c r="M29" s="269"/>
      <c r="N29" s="269"/>
      <c r="O29" s="269"/>
      <c r="P29" s="46"/>
      <c r="Q29" s="46"/>
      <c r="R29" s="46"/>
      <c r="S29" s="46"/>
      <c r="T29" s="46"/>
      <c r="U29" s="46"/>
      <c r="V29" s="46"/>
      <c r="W29" s="270">
        <f>ROUND(BC51,2)</f>
        <v>0</v>
      </c>
      <c r="X29" s="269"/>
      <c r="Y29" s="269"/>
      <c r="Z29" s="269"/>
      <c r="AA29" s="269"/>
      <c r="AB29" s="269"/>
      <c r="AC29" s="269"/>
      <c r="AD29" s="269"/>
      <c r="AE29" s="269"/>
      <c r="AF29" s="46"/>
      <c r="AG29" s="46"/>
      <c r="AH29" s="46"/>
      <c r="AI29" s="46"/>
      <c r="AJ29" s="46"/>
      <c r="AK29" s="270">
        <v>0</v>
      </c>
      <c r="AL29" s="269"/>
      <c r="AM29" s="269"/>
      <c r="AN29" s="269"/>
      <c r="AO29" s="269"/>
      <c r="AP29" s="46"/>
      <c r="AQ29" s="48"/>
      <c r="BE29" s="258"/>
    </row>
    <row r="30" spans="2:71" s="2" customFormat="1" ht="14.45" hidden="1" customHeight="1">
      <c r="B30" s="45"/>
      <c r="C30" s="46"/>
      <c r="D30" s="46"/>
      <c r="E30" s="46"/>
      <c r="F30" s="47" t="s">
        <v>51</v>
      </c>
      <c r="G30" s="46"/>
      <c r="H30" s="46"/>
      <c r="I30" s="46"/>
      <c r="J30" s="46"/>
      <c r="K30" s="46"/>
      <c r="L30" s="268">
        <v>0</v>
      </c>
      <c r="M30" s="269"/>
      <c r="N30" s="269"/>
      <c r="O30" s="269"/>
      <c r="P30" s="46"/>
      <c r="Q30" s="46"/>
      <c r="R30" s="46"/>
      <c r="S30" s="46"/>
      <c r="T30" s="46"/>
      <c r="U30" s="46"/>
      <c r="V30" s="46"/>
      <c r="W30" s="270">
        <f>ROUND(BD51,2)</f>
        <v>0</v>
      </c>
      <c r="X30" s="269"/>
      <c r="Y30" s="269"/>
      <c r="Z30" s="269"/>
      <c r="AA30" s="269"/>
      <c r="AB30" s="269"/>
      <c r="AC30" s="269"/>
      <c r="AD30" s="269"/>
      <c r="AE30" s="269"/>
      <c r="AF30" s="46"/>
      <c r="AG30" s="46"/>
      <c r="AH30" s="46"/>
      <c r="AI30" s="46"/>
      <c r="AJ30" s="46"/>
      <c r="AK30" s="270">
        <v>0</v>
      </c>
      <c r="AL30" s="269"/>
      <c r="AM30" s="269"/>
      <c r="AN30" s="269"/>
      <c r="AO30" s="269"/>
      <c r="AP30" s="46"/>
      <c r="AQ30" s="48"/>
      <c r="BE30" s="258"/>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258"/>
    </row>
    <row r="32" spans="2:71" s="1" customFormat="1" ht="25.9" customHeight="1">
      <c r="B32" s="39"/>
      <c r="C32" s="49"/>
      <c r="D32" s="50" t="s">
        <v>52</v>
      </c>
      <c r="E32" s="51"/>
      <c r="F32" s="51"/>
      <c r="G32" s="51"/>
      <c r="H32" s="51"/>
      <c r="I32" s="51"/>
      <c r="J32" s="51"/>
      <c r="K32" s="51"/>
      <c r="L32" s="51"/>
      <c r="M32" s="51"/>
      <c r="N32" s="51"/>
      <c r="O32" s="51"/>
      <c r="P32" s="51"/>
      <c r="Q32" s="51"/>
      <c r="R32" s="51"/>
      <c r="S32" s="51"/>
      <c r="T32" s="52" t="s">
        <v>53</v>
      </c>
      <c r="U32" s="51"/>
      <c r="V32" s="51"/>
      <c r="W32" s="51"/>
      <c r="X32" s="271" t="s">
        <v>54</v>
      </c>
      <c r="Y32" s="272"/>
      <c r="Z32" s="272"/>
      <c r="AA32" s="272"/>
      <c r="AB32" s="272"/>
      <c r="AC32" s="51"/>
      <c r="AD32" s="51"/>
      <c r="AE32" s="51"/>
      <c r="AF32" s="51"/>
      <c r="AG32" s="51"/>
      <c r="AH32" s="51"/>
      <c r="AI32" s="51"/>
      <c r="AJ32" s="51"/>
      <c r="AK32" s="273">
        <f>SUM(AK23:AK30)</f>
        <v>0</v>
      </c>
      <c r="AL32" s="272"/>
      <c r="AM32" s="272"/>
      <c r="AN32" s="272"/>
      <c r="AO32" s="274"/>
      <c r="AP32" s="49"/>
      <c r="AQ32" s="53"/>
      <c r="BE32" s="258"/>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6.950000000000003" customHeight="1">
      <c r="B39" s="39"/>
      <c r="C39" s="60" t="s">
        <v>55</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45" customHeight="1">
      <c r="B41" s="62"/>
      <c r="C41" s="63" t="s">
        <v>15</v>
      </c>
      <c r="D41" s="64"/>
      <c r="E41" s="64"/>
      <c r="F41" s="64"/>
      <c r="G41" s="64"/>
      <c r="H41" s="64"/>
      <c r="I41" s="64"/>
      <c r="J41" s="64"/>
      <c r="K41" s="64"/>
      <c r="L41" s="64" t="str">
        <f>K5</f>
        <v>5734</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6.950000000000003" customHeight="1">
      <c r="B42" s="66"/>
      <c r="C42" s="67" t="s">
        <v>18</v>
      </c>
      <c r="D42" s="68"/>
      <c r="E42" s="68"/>
      <c r="F42" s="68"/>
      <c r="G42" s="68"/>
      <c r="H42" s="68"/>
      <c r="I42" s="68"/>
      <c r="J42" s="68"/>
      <c r="K42" s="68"/>
      <c r="L42" s="275" t="str">
        <f>K6</f>
        <v>VLTAVSKÁ - REKONSTRUKCE VOZOVKY A CHODNÍKŮ</v>
      </c>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68"/>
      <c r="AQ42" s="68"/>
      <c r="AR42" s="69"/>
    </row>
    <row r="43" spans="2:56"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ht="15">
      <c r="B44" s="39"/>
      <c r="C44" s="63" t="s">
        <v>23</v>
      </c>
      <c r="D44" s="61"/>
      <c r="E44" s="61"/>
      <c r="F44" s="61"/>
      <c r="G44" s="61"/>
      <c r="H44" s="61"/>
      <c r="I44" s="61"/>
      <c r="J44" s="61"/>
      <c r="K44" s="61"/>
      <c r="L44" s="70" t="str">
        <f>IF(K8="","",K8)</f>
        <v>Praha 5 - Smíchov</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277" t="str">
        <f>IF(AN8= "","",AN8)</f>
        <v>29. 3. 2018</v>
      </c>
      <c r="AN44" s="277"/>
      <c r="AO44" s="61"/>
      <c r="AP44" s="61"/>
      <c r="AQ44" s="61"/>
      <c r="AR44" s="59"/>
    </row>
    <row r="45" spans="2:56"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27</v>
      </c>
      <c r="D46" s="61"/>
      <c r="E46" s="61"/>
      <c r="F46" s="61"/>
      <c r="G46" s="61"/>
      <c r="H46" s="61"/>
      <c r="I46" s="61"/>
      <c r="J46" s="61"/>
      <c r="K46" s="61"/>
      <c r="L46" s="64" t="str">
        <f>IF(E11= "","",E11)</f>
        <v>Technická správa komunikací hl. m. Prahy, a.s.</v>
      </c>
      <c r="M46" s="61"/>
      <c r="N46" s="61"/>
      <c r="O46" s="61"/>
      <c r="P46" s="61"/>
      <c r="Q46" s="61"/>
      <c r="R46" s="61"/>
      <c r="S46" s="61"/>
      <c r="T46" s="61"/>
      <c r="U46" s="61"/>
      <c r="V46" s="61"/>
      <c r="W46" s="61"/>
      <c r="X46" s="61"/>
      <c r="Y46" s="61"/>
      <c r="Z46" s="61"/>
      <c r="AA46" s="61"/>
      <c r="AB46" s="61"/>
      <c r="AC46" s="61"/>
      <c r="AD46" s="61"/>
      <c r="AE46" s="61"/>
      <c r="AF46" s="61"/>
      <c r="AG46" s="61"/>
      <c r="AH46" s="61"/>
      <c r="AI46" s="63" t="s">
        <v>35</v>
      </c>
      <c r="AJ46" s="61"/>
      <c r="AK46" s="61"/>
      <c r="AL46" s="61"/>
      <c r="AM46" s="278" t="str">
        <f>IF(E17="","",E17)</f>
        <v>Metroprojekt Praha, a.s.</v>
      </c>
      <c r="AN46" s="278"/>
      <c r="AO46" s="278"/>
      <c r="AP46" s="278"/>
      <c r="AQ46" s="61"/>
      <c r="AR46" s="59"/>
      <c r="AS46" s="279" t="s">
        <v>56</v>
      </c>
      <c r="AT46" s="280"/>
      <c r="AU46" s="72"/>
      <c r="AV46" s="72"/>
      <c r="AW46" s="72"/>
      <c r="AX46" s="72"/>
      <c r="AY46" s="72"/>
      <c r="AZ46" s="72"/>
      <c r="BA46" s="72"/>
      <c r="BB46" s="72"/>
      <c r="BC46" s="72"/>
      <c r="BD46" s="73"/>
    </row>
    <row r="47" spans="2:56" s="1" customFormat="1" ht="15">
      <c r="B47" s="39"/>
      <c r="C47" s="63" t="s">
        <v>33</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281"/>
      <c r="AT47" s="282"/>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283"/>
      <c r="AT48" s="284"/>
      <c r="AU48" s="40"/>
      <c r="AV48" s="40"/>
      <c r="AW48" s="40"/>
      <c r="AX48" s="40"/>
      <c r="AY48" s="40"/>
      <c r="AZ48" s="40"/>
      <c r="BA48" s="40"/>
      <c r="BB48" s="40"/>
      <c r="BC48" s="40"/>
      <c r="BD48" s="76"/>
    </row>
    <row r="49" spans="1:91" s="1" customFormat="1" ht="29.25" customHeight="1">
      <c r="B49" s="39"/>
      <c r="C49" s="285" t="s">
        <v>57</v>
      </c>
      <c r="D49" s="286"/>
      <c r="E49" s="286"/>
      <c r="F49" s="286"/>
      <c r="G49" s="286"/>
      <c r="H49" s="77"/>
      <c r="I49" s="287" t="s">
        <v>58</v>
      </c>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8" t="s">
        <v>59</v>
      </c>
      <c r="AH49" s="286"/>
      <c r="AI49" s="286"/>
      <c r="AJ49" s="286"/>
      <c r="AK49" s="286"/>
      <c r="AL49" s="286"/>
      <c r="AM49" s="286"/>
      <c r="AN49" s="287" t="s">
        <v>60</v>
      </c>
      <c r="AO49" s="286"/>
      <c r="AP49" s="286"/>
      <c r="AQ49" s="78" t="s">
        <v>61</v>
      </c>
      <c r="AR49" s="59"/>
      <c r="AS49" s="79" t="s">
        <v>62</v>
      </c>
      <c r="AT49" s="80" t="s">
        <v>63</v>
      </c>
      <c r="AU49" s="80" t="s">
        <v>64</v>
      </c>
      <c r="AV49" s="80" t="s">
        <v>65</v>
      </c>
      <c r="AW49" s="80" t="s">
        <v>66</v>
      </c>
      <c r="AX49" s="80" t="s">
        <v>67</v>
      </c>
      <c r="AY49" s="80" t="s">
        <v>68</v>
      </c>
      <c r="AZ49" s="80" t="s">
        <v>69</v>
      </c>
      <c r="BA49" s="80" t="s">
        <v>70</v>
      </c>
      <c r="BB49" s="80" t="s">
        <v>71</v>
      </c>
      <c r="BC49" s="80" t="s">
        <v>72</v>
      </c>
      <c r="BD49" s="81" t="s">
        <v>73</v>
      </c>
    </row>
    <row r="50" spans="1:91"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1" s="4" customFormat="1" ht="32.450000000000003" customHeight="1">
      <c r="B51" s="66"/>
      <c r="C51" s="85" t="s">
        <v>74</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292">
        <f>ROUND(SUM(AG52:AG56),2)</f>
        <v>0</v>
      </c>
      <c r="AH51" s="292"/>
      <c r="AI51" s="292"/>
      <c r="AJ51" s="292"/>
      <c r="AK51" s="292"/>
      <c r="AL51" s="292"/>
      <c r="AM51" s="292"/>
      <c r="AN51" s="293">
        <f t="shared" ref="AN51:AN56" si="0">SUM(AG51,AT51)</f>
        <v>0</v>
      </c>
      <c r="AO51" s="293"/>
      <c r="AP51" s="293"/>
      <c r="AQ51" s="87" t="s">
        <v>21</v>
      </c>
      <c r="AR51" s="69"/>
      <c r="AS51" s="88">
        <f>ROUND(SUM(AS52:AS56),2)</f>
        <v>0</v>
      </c>
      <c r="AT51" s="89">
        <f t="shared" ref="AT51:AT56" si="1">ROUND(SUM(AV51:AW51),2)</f>
        <v>0</v>
      </c>
      <c r="AU51" s="90">
        <f>ROUND(SUM(AU52:AU56),5)</f>
        <v>0</v>
      </c>
      <c r="AV51" s="89">
        <f>ROUND(AZ51*L26,2)</f>
        <v>0</v>
      </c>
      <c r="AW51" s="89">
        <f>ROUND(BA51*L27,2)</f>
        <v>0</v>
      </c>
      <c r="AX51" s="89">
        <f>ROUND(BB51*L26,2)</f>
        <v>0</v>
      </c>
      <c r="AY51" s="89">
        <f>ROUND(BC51*L27,2)</f>
        <v>0</v>
      </c>
      <c r="AZ51" s="89">
        <f>ROUND(SUM(AZ52:AZ56),2)</f>
        <v>0</v>
      </c>
      <c r="BA51" s="89">
        <f>ROUND(SUM(BA52:BA56),2)</f>
        <v>0</v>
      </c>
      <c r="BB51" s="89">
        <f>ROUND(SUM(BB52:BB56),2)</f>
        <v>0</v>
      </c>
      <c r="BC51" s="89">
        <f>ROUND(SUM(BC52:BC56),2)</f>
        <v>0</v>
      </c>
      <c r="BD51" s="91">
        <f>ROUND(SUM(BD52:BD56),2)</f>
        <v>0</v>
      </c>
      <c r="BS51" s="92" t="s">
        <v>75</v>
      </c>
      <c r="BT51" s="92" t="s">
        <v>76</v>
      </c>
      <c r="BU51" s="93" t="s">
        <v>77</v>
      </c>
      <c r="BV51" s="92" t="s">
        <v>78</v>
      </c>
      <c r="BW51" s="92" t="s">
        <v>7</v>
      </c>
      <c r="BX51" s="92" t="s">
        <v>79</v>
      </c>
      <c r="CL51" s="92" t="s">
        <v>21</v>
      </c>
    </row>
    <row r="52" spans="1:91" s="5" customFormat="1" ht="16.5" customHeight="1">
      <c r="A52" s="94" t="s">
        <v>80</v>
      </c>
      <c r="B52" s="95"/>
      <c r="C52" s="96"/>
      <c r="D52" s="291" t="s">
        <v>81</v>
      </c>
      <c r="E52" s="291"/>
      <c r="F52" s="291"/>
      <c r="G52" s="291"/>
      <c r="H52" s="291"/>
      <c r="I52" s="97"/>
      <c r="J52" s="291" t="s">
        <v>82</v>
      </c>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89">
        <f>'SO 01 - Komunikace'!J27</f>
        <v>0</v>
      </c>
      <c r="AH52" s="290"/>
      <c r="AI52" s="290"/>
      <c r="AJ52" s="290"/>
      <c r="AK52" s="290"/>
      <c r="AL52" s="290"/>
      <c r="AM52" s="290"/>
      <c r="AN52" s="289">
        <f t="shared" si="0"/>
        <v>0</v>
      </c>
      <c r="AO52" s="290"/>
      <c r="AP52" s="290"/>
      <c r="AQ52" s="98" t="s">
        <v>83</v>
      </c>
      <c r="AR52" s="99"/>
      <c r="AS52" s="100">
        <v>0</v>
      </c>
      <c r="AT52" s="101">
        <f t="shared" si="1"/>
        <v>0</v>
      </c>
      <c r="AU52" s="102">
        <f>'SO 01 - Komunikace'!P89</f>
        <v>0</v>
      </c>
      <c r="AV52" s="101">
        <f>'SO 01 - Komunikace'!J30</f>
        <v>0</v>
      </c>
      <c r="AW52" s="101">
        <f>'SO 01 - Komunikace'!J31</f>
        <v>0</v>
      </c>
      <c r="AX52" s="101">
        <f>'SO 01 - Komunikace'!J32</f>
        <v>0</v>
      </c>
      <c r="AY52" s="101">
        <f>'SO 01 - Komunikace'!J33</f>
        <v>0</v>
      </c>
      <c r="AZ52" s="101">
        <f>'SO 01 - Komunikace'!F30</f>
        <v>0</v>
      </c>
      <c r="BA52" s="101">
        <f>'SO 01 - Komunikace'!F31</f>
        <v>0</v>
      </c>
      <c r="BB52" s="101">
        <f>'SO 01 - Komunikace'!F32</f>
        <v>0</v>
      </c>
      <c r="BC52" s="101">
        <f>'SO 01 - Komunikace'!F33</f>
        <v>0</v>
      </c>
      <c r="BD52" s="103">
        <f>'SO 01 - Komunikace'!F34</f>
        <v>0</v>
      </c>
      <c r="BT52" s="104" t="s">
        <v>84</v>
      </c>
      <c r="BV52" s="104" t="s">
        <v>78</v>
      </c>
      <c r="BW52" s="104" t="s">
        <v>85</v>
      </c>
      <c r="BX52" s="104" t="s">
        <v>7</v>
      </c>
      <c r="CL52" s="104" t="s">
        <v>21</v>
      </c>
      <c r="CM52" s="104" t="s">
        <v>86</v>
      </c>
    </row>
    <row r="53" spans="1:91" s="5" customFormat="1" ht="16.5" customHeight="1">
      <c r="A53" s="94" t="s">
        <v>80</v>
      </c>
      <c r="B53" s="95"/>
      <c r="C53" s="96"/>
      <c r="D53" s="291" t="s">
        <v>87</v>
      </c>
      <c r="E53" s="291"/>
      <c r="F53" s="291"/>
      <c r="G53" s="291"/>
      <c r="H53" s="291"/>
      <c r="I53" s="97"/>
      <c r="J53" s="291" t="s">
        <v>88</v>
      </c>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89">
        <f>'SO 03 - Definitivní dopra...'!J27</f>
        <v>0</v>
      </c>
      <c r="AH53" s="290"/>
      <c r="AI53" s="290"/>
      <c r="AJ53" s="290"/>
      <c r="AK53" s="290"/>
      <c r="AL53" s="290"/>
      <c r="AM53" s="290"/>
      <c r="AN53" s="289">
        <f t="shared" si="0"/>
        <v>0</v>
      </c>
      <c r="AO53" s="290"/>
      <c r="AP53" s="290"/>
      <c r="AQ53" s="98" t="s">
        <v>83</v>
      </c>
      <c r="AR53" s="99"/>
      <c r="AS53" s="100">
        <v>0</v>
      </c>
      <c r="AT53" s="101">
        <f t="shared" si="1"/>
        <v>0</v>
      </c>
      <c r="AU53" s="102">
        <f>'SO 03 - Definitivní dopra...'!P80</f>
        <v>0</v>
      </c>
      <c r="AV53" s="101">
        <f>'SO 03 - Definitivní dopra...'!J30</f>
        <v>0</v>
      </c>
      <c r="AW53" s="101">
        <f>'SO 03 - Definitivní dopra...'!J31</f>
        <v>0</v>
      </c>
      <c r="AX53" s="101">
        <f>'SO 03 - Definitivní dopra...'!J32</f>
        <v>0</v>
      </c>
      <c r="AY53" s="101">
        <f>'SO 03 - Definitivní dopra...'!J33</f>
        <v>0</v>
      </c>
      <c r="AZ53" s="101">
        <f>'SO 03 - Definitivní dopra...'!F30</f>
        <v>0</v>
      </c>
      <c r="BA53" s="101">
        <f>'SO 03 - Definitivní dopra...'!F31</f>
        <v>0</v>
      </c>
      <c r="BB53" s="101">
        <f>'SO 03 - Definitivní dopra...'!F32</f>
        <v>0</v>
      </c>
      <c r="BC53" s="101">
        <f>'SO 03 - Definitivní dopra...'!F33</f>
        <v>0</v>
      </c>
      <c r="BD53" s="103">
        <f>'SO 03 - Definitivní dopra...'!F34</f>
        <v>0</v>
      </c>
      <c r="BT53" s="104" t="s">
        <v>84</v>
      </c>
      <c r="BV53" s="104" t="s">
        <v>78</v>
      </c>
      <c r="BW53" s="104" t="s">
        <v>89</v>
      </c>
      <c r="BX53" s="104" t="s">
        <v>7</v>
      </c>
      <c r="CL53" s="104" t="s">
        <v>21</v>
      </c>
      <c r="CM53" s="104" t="s">
        <v>86</v>
      </c>
    </row>
    <row r="54" spans="1:91" s="5" customFormat="1" ht="16.5" customHeight="1">
      <c r="A54" s="94" t="s">
        <v>80</v>
      </c>
      <c r="B54" s="95"/>
      <c r="C54" s="96"/>
      <c r="D54" s="291" t="s">
        <v>90</v>
      </c>
      <c r="E54" s="291"/>
      <c r="F54" s="291"/>
      <c r="G54" s="291"/>
      <c r="H54" s="291"/>
      <c r="I54" s="97"/>
      <c r="J54" s="291" t="s">
        <v>91</v>
      </c>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89">
        <f>'D.1 - Zásady dopravně inž...'!J27</f>
        <v>0</v>
      </c>
      <c r="AH54" s="290"/>
      <c r="AI54" s="290"/>
      <c r="AJ54" s="290"/>
      <c r="AK54" s="290"/>
      <c r="AL54" s="290"/>
      <c r="AM54" s="290"/>
      <c r="AN54" s="289">
        <f t="shared" si="0"/>
        <v>0</v>
      </c>
      <c r="AO54" s="290"/>
      <c r="AP54" s="290"/>
      <c r="AQ54" s="98" t="s">
        <v>83</v>
      </c>
      <c r="AR54" s="99"/>
      <c r="AS54" s="100">
        <v>0</v>
      </c>
      <c r="AT54" s="101">
        <f t="shared" si="1"/>
        <v>0</v>
      </c>
      <c r="AU54" s="102">
        <f>'D.1 - Zásady dopravně inž...'!P78</f>
        <v>0</v>
      </c>
      <c r="AV54" s="101">
        <f>'D.1 - Zásady dopravně inž...'!J30</f>
        <v>0</v>
      </c>
      <c r="AW54" s="101">
        <f>'D.1 - Zásady dopravně inž...'!J31</f>
        <v>0</v>
      </c>
      <c r="AX54" s="101">
        <f>'D.1 - Zásady dopravně inž...'!J32</f>
        <v>0</v>
      </c>
      <c r="AY54" s="101">
        <f>'D.1 - Zásady dopravně inž...'!J33</f>
        <v>0</v>
      </c>
      <c r="AZ54" s="101">
        <f>'D.1 - Zásady dopravně inž...'!F30</f>
        <v>0</v>
      </c>
      <c r="BA54" s="101">
        <f>'D.1 - Zásady dopravně inž...'!F31</f>
        <v>0</v>
      </c>
      <c r="BB54" s="101">
        <f>'D.1 - Zásady dopravně inž...'!F32</f>
        <v>0</v>
      </c>
      <c r="BC54" s="101">
        <f>'D.1 - Zásady dopravně inž...'!F33</f>
        <v>0</v>
      </c>
      <c r="BD54" s="103">
        <f>'D.1 - Zásady dopravně inž...'!F34</f>
        <v>0</v>
      </c>
      <c r="BT54" s="104" t="s">
        <v>84</v>
      </c>
      <c r="BV54" s="104" t="s">
        <v>78</v>
      </c>
      <c r="BW54" s="104" t="s">
        <v>92</v>
      </c>
      <c r="BX54" s="104" t="s">
        <v>7</v>
      </c>
      <c r="CL54" s="104" t="s">
        <v>21</v>
      </c>
      <c r="CM54" s="104" t="s">
        <v>86</v>
      </c>
    </row>
    <row r="55" spans="1:91" s="5" customFormat="1" ht="16.5" customHeight="1">
      <c r="A55" s="94" t="s">
        <v>80</v>
      </c>
      <c r="B55" s="95"/>
      <c r="C55" s="96"/>
      <c r="D55" s="291" t="s">
        <v>93</v>
      </c>
      <c r="E55" s="291"/>
      <c r="F55" s="291"/>
      <c r="G55" s="291"/>
      <c r="H55" s="291"/>
      <c r="I55" s="97"/>
      <c r="J55" s="291" t="s">
        <v>94</v>
      </c>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89">
        <f>'D.2 - Úpravy SSZ v rámci DIO'!J27</f>
        <v>0</v>
      </c>
      <c r="AH55" s="290"/>
      <c r="AI55" s="290"/>
      <c r="AJ55" s="290"/>
      <c r="AK55" s="290"/>
      <c r="AL55" s="290"/>
      <c r="AM55" s="290"/>
      <c r="AN55" s="289">
        <f t="shared" si="0"/>
        <v>0</v>
      </c>
      <c r="AO55" s="290"/>
      <c r="AP55" s="290"/>
      <c r="AQ55" s="98" t="s">
        <v>83</v>
      </c>
      <c r="AR55" s="99"/>
      <c r="AS55" s="100">
        <v>0</v>
      </c>
      <c r="AT55" s="101">
        <f t="shared" si="1"/>
        <v>0</v>
      </c>
      <c r="AU55" s="102">
        <f>'D.2 - Úpravy SSZ v rámci DIO'!P100</f>
        <v>0</v>
      </c>
      <c r="AV55" s="101">
        <f>'D.2 - Úpravy SSZ v rámci DIO'!J30</f>
        <v>0</v>
      </c>
      <c r="AW55" s="101">
        <f>'D.2 - Úpravy SSZ v rámci DIO'!J31</f>
        <v>0</v>
      </c>
      <c r="AX55" s="101">
        <f>'D.2 - Úpravy SSZ v rámci DIO'!J32</f>
        <v>0</v>
      </c>
      <c r="AY55" s="101">
        <f>'D.2 - Úpravy SSZ v rámci DIO'!J33</f>
        <v>0</v>
      </c>
      <c r="AZ55" s="101">
        <f>'D.2 - Úpravy SSZ v rámci DIO'!F30</f>
        <v>0</v>
      </c>
      <c r="BA55" s="101">
        <f>'D.2 - Úpravy SSZ v rámci DIO'!F31</f>
        <v>0</v>
      </c>
      <c r="BB55" s="101">
        <f>'D.2 - Úpravy SSZ v rámci DIO'!F32</f>
        <v>0</v>
      </c>
      <c r="BC55" s="101">
        <f>'D.2 - Úpravy SSZ v rámci DIO'!F33</f>
        <v>0</v>
      </c>
      <c r="BD55" s="103">
        <f>'D.2 - Úpravy SSZ v rámci DIO'!F34</f>
        <v>0</v>
      </c>
      <c r="BT55" s="104" t="s">
        <v>84</v>
      </c>
      <c r="BV55" s="104" t="s">
        <v>78</v>
      </c>
      <c r="BW55" s="104" t="s">
        <v>95</v>
      </c>
      <c r="BX55" s="104" t="s">
        <v>7</v>
      </c>
      <c r="CL55" s="104" t="s">
        <v>21</v>
      </c>
      <c r="CM55" s="104" t="s">
        <v>86</v>
      </c>
    </row>
    <row r="56" spans="1:91" s="5" customFormat="1" ht="16.5" customHeight="1">
      <c r="A56" s="94" t="s">
        <v>80</v>
      </c>
      <c r="B56" s="95"/>
      <c r="C56" s="96"/>
      <c r="D56" s="291" t="s">
        <v>96</v>
      </c>
      <c r="E56" s="291"/>
      <c r="F56" s="291"/>
      <c r="G56" s="291"/>
      <c r="H56" s="291"/>
      <c r="I56" s="97"/>
      <c r="J56" s="291" t="s">
        <v>97</v>
      </c>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89">
        <f>'VON - Vedlejší a ostatní ...'!J27</f>
        <v>0</v>
      </c>
      <c r="AH56" s="290"/>
      <c r="AI56" s="290"/>
      <c r="AJ56" s="290"/>
      <c r="AK56" s="290"/>
      <c r="AL56" s="290"/>
      <c r="AM56" s="290"/>
      <c r="AN56" s="289">
        <f t="shared" si="0"/>
        <v>0</v>
      </c>
      <c r="AO56" s="290"/>
      <c r="AP56" s="290"/>
      <c r="AQ56" s="98" t="s">
        <v>83</v>
      </c>
      <c r="AR56" s="99"/>
      <c r="AS56" s="105">
        <v>0</v>
      </c>
      <c r="AT56" s="106">
        <f t="shared" si="1"/>
        <v>0</v>
      </c>
      <c r="AU56" s="107">
        <f>'VON - Vedlejší a ostatní ...'!P81</f>
        <v>0</v>
      </c>
      <c r="AV56" s="106">
        <f>'VON - Vedlejší a ostatní ...'!J30</f>
        <v>0</v>
      </c>
      <c r="AW56" s="106">
        <f>'VON - Vedlejší a ostatní ...'!J31</f>
        <v>0</v>
      </c>
      <c r="AX56" s="106">
        <f>'VON - Vedlejší a ostatní ...'!J32</f>
        <v>0</v>
      </c>
      <c r="AY56" s="106">
        <f>'VON - Vedlejší a ostatní ...'!J33</f>
        <v>0</v>
      </c>
      <c r="AZ56" s="106">
        <f>'VON - Vedlejší a ostatní ...'!F30</f>
        <v>0</v>
      </c>
      <c r="BA56" s="106">
        <f>'VON - Vedlejší a ostatní ...'!F31</f>
        <v>0</v>
      </c>
      <c r="BB56" s="106">
        <f>'VON - Vedlejší a ostatní ...'!F32</f>
        <v>0</v>
      </c>
      <c r="BC56" s="106">
        <f>'VON - Vedlejší a ostatní ...'!F33</f>
        <v>0</v>
      </c>
      <c r="BD56" s="108">
        <f>'VON - Vedlejší a ostatní ...'!F34</f>
        <v>0</v>
      </c>
      <c r="BT56" s="104" t="s">
        <v>84</v>
      </c>
      <c r="BV56" s="104" t="s">
        <v>78</v>
      </c>
      <c r="BW56" s="104" t="s">
        <v>98</v>
      </c>
      <c r="BX56" s="104" t="s">
        <v>7</v>
      </c>
      <c r="CL56" s="104" t="s">
        <v>21</v>
      </c>
      <c r="CM56" s="104" t="s">
        <v>86</v>
      </c>
    </row>
    <row r="57" spans="1:91" s="1" customFormat="1" ht="30" customHeight="1">
      <c r="B57" s="39"/>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59"/>
    </row>
    <row r="58" spans="1:91" s="1" customFormat="1" ht="6.95" customHeight="1">
      <c r="B58" s="54"/>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9"/>
    </row>
  </sheetData>
  <sheetProtection algorithmName="SHA-512" hashValue="UXOX8xuT5ssA6mPf1ScS3agfE8/xeGlSolnwWVSqtgPDwd7ri2mVDAaiVin8s9wS5LU5oQ5O6xBxRYPpZi+BVg==" saltValue="YDZM695pTSw5Tsn6aQiaE+VtHb2q5bBOdZsfNw2R9niseZBUwFhiGOZod64FLUa9FxWZa8QEPERuLtuZehLa6g==" spinCount="100000" sheet="1" objects="1" scenarios="1" formatColumns="0" formatRows="0"/>
  <mergeCells count="57">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01 - Komunikace'!C2" display="/"/>
    <hyperlink ref="A53" location="'SO 03 - Definitivní dopra...'!C2" display="/"/>
    <hyperlink ref="A54" location="'D.1 - Zásady dopravně inž...'!C2" display="/"/>
    <hyperlink ref="A55" location="'D.2 - Úpravy SSZ v rámci DIO'!C2" display="/"/>
    <hyperlink ref="A56" location="'VON - Vedlejší a ostatní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5"/>
  <sheetViews>
    <sheetView showGridLines="0" workbookViewId="0">
      <pane ySplit="1" topLeftCell="A2" activePane="bottomLeft" state="frozen"/>
      <selection pane="bottomLeft"/>
    </sheetView>
  </sheetViews>
  <sheetFormatPr defaultRowHeight="12.7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99</v>
      </c>
      <c r="G1" s="303" t="s">
        <v>100</v>
      </c>
      <c r="H1" s="303"/>
      <c r="I1" s="113"/>
      <c r="J1" s="112" t="s">
        <v>101</v>
      </c>
      <c r="K1" s="111" t="s">
        <v>102</v>
      </c>
      <c r="L1" s="112" t="s">
        <v>103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94"/>
      <c r="M2" s="294"/>
      <c r="N2" s="294"/>
      <c r="O2" s="294"/>
      <c r="P2" s="294"/>
      <c r="Q2" s="294"/>
      <c r="R2" s="294"/>
      <c r="S2" s="294"/>
      <c r="T2" s="294"/>
      <c r="U2" s="294"/>
      <c r="V2" s="294"/>
      <c r="AT2" s="22" t="s">
        <v>85</v>
      </c>
      <c r="AZ2" s="114" t="s">
        <v>104</v>
      </c>
      <c r="BA2" s="114" t="s">
        <v>105</v>
      </c>
      <c r="BB2" s="114" t="s">
        <v>21</v>
      </c>
      <c r="BC2" s="114" t="s">
        <v>106</v>
      </c>
      <c r="BD2" s="114" t="s">
        <v>86</v>
      </c>
    </row>
    <row r="3" spans="1:70" ht="6.95" customHeight="1">
      <c r="B3" s="23"/>
      <c r="C3" s="24"/>
      <c r="D3" s="24"/>
      <c r="E3" s="24"/>
      <c r="F3" s="24"/>
      <c r="G3" s="24"/>
      <c r="H3" s="24"/>
      <c r="I3" s="115"/>
      <c r="J3" s="24"/>
      <c r="K3" s="25"/>
      <c r="AT3" s="22" t="s">
        <v>86</v>
      </c>
      <c r="AZ3" s="114" t="s">
        <v>107</v>
      </c>
      <c r="BA3" s="114" t="s">
        <v>108</v>
      </c>
      <c r="BB3" s="114" t="s">
        <v>21</v>
      </c>
      <c r="BC3" s="114" t="s">
        <v>109</v>
      </c>
      <c r="BD3" s="114" t="s">
        <v>86</v>
      </c>
    </row>
    <row r="4" spans="1:70" ht="36.950000000000003" customHeight="1">
      <c r="B4" s="26"/>
      <c r="C4" s="27"/>
      <c r="D4" s="28" t="s">
        <v>110</v>
      </c>
      <c r="E4" s="27"/>
      <c r="F4" s="27"/>
      <c r="G4" s="27"/>
      <c r="H4" s="27"/>
      <c r="I4" s="116"/>
      <c r="J4" s="27"/>
      <c r="K4" s="29"/>
      <c r="M4" s="30" t="s">
        <v>12</v>
      </c>
      <c r="AT4" s="22" t="s">
        <v>6</v>
      </c>
      <c r="AZ4" s="114" t="s">
        <v>111</v>
      </c>
      <c r="BA4" s="114" t="s">
        <v>112</v>
      </c>
      <c r="BB4" s="114" t="s">
        <v>21</v>
      </c>
      <c r="BC4" s="114" t="s">
        <v>113</v>
      </c>
      <c r="BD4" s="114" t="s">
        <v>86</v>
      </c>
    </row>
    <row r="5" spans="1:70" ht="6.95" customHeight="1">
      <c r="B5" s="26"/>
      <c r="C5" s="27"/>
      <c r="D5" s="27"/>
      <c r="E5" s="27"/>
      <c r="F5" s="27"/>
      <c r="G5" s="27"/>
      <c r="H5" s="27"/>
      <c r="I5" s="116"/>
      <c r="J5" s="27"/>
      <c r="K5" s="29"/>
      <c r="AZ5" s="114" t="s">
        <v>114</v>
      </c>
      <c r="BA5" s="114" t="s">
        <v>115</v>
      </c>
      <c r="BB5" s="114" t="s">
        <v>21</v>
      </c>
      <c r="BC5" s="114" t="s">
        <v>116</v>
      </c>
      <c r="BD5" s="114" t="s">
        <v>86</v>
      </c>
    </row>
    <row r="6" spans="1:70" ht="15">
      <c r="B6" s="26"/>
      <c r="C6" s="27"/>
      <c r="D6" s="35" t="s">
        <v>18</v>
      </c>
      <c r="E6" s="27"/>
      <c r="F6" s="27"/>
      <c r="G6" s="27"/>
      <c r="H6" s="27"/>
      <c r="I6" s="116"/>
      <c r="J6" s="27"/>
      <c r="K6" s="29"/>
      <c r="AZ6" s="114" t="s">
        <v>117</v>
      </c>
      <c r="BA6" s="114" t="s">
        <v>118</v>
      </c>
      <c r="BB6" s="114" t="s">
        <v>21</v>
      </c>
      <c r="BC6" s="114" t="s">
        <v>119</v>
      </c>
      <c r="BD6" s="114" t="s">
        <v>86</v>
      </c>
    </row>
    <row r="7" spans="1:70" ht="16.5" customHeight="1">
      <c r="B7" s="26"/>
      <c r="C7" s="27"/>
      <c r="D7" s="27"/>
      <c r="E7" s="295" t="str">
        <f>'Rekapitulace stavby'!K6</f>
        <v>VLTAVSKÁ - REKONSTRUKCE VOZOVKY A CHODNÍKŮ</v>
      </c>
      <c r="F7" s="296"/>
      <c r="G7" s="296"/>
      <c r="H7" s="296"/>
      <c r="I7" s="116"/>
      <c r="J7" s="27"/>
      <c r="K7" s="29"/>
      <c r="AZ7" s="114" t="s">
        <v>120</v>
      </c>
      <c r="BA7" s="114" t="s">
        <v>121</v>
      </c>
      <c r="BB7" s="114" t="s">
        <v>21</v>
      </c>
      <c r="BC7" s="114" t="s">
        <v>122</v>
      </c>
      <c r="BD7" s="114" t="s">
        <v>86</v>
      </c>
    </row>
    <row r="8" spans="1:70" s="1" customFormat="1" ht="15">
      <c r="B8" s="39"/>
      <c r="C8" s="40"/>
      <c r="D8" s="35" t="s">
        <v>123</v>
      </c>
      <c r="E8" s="40"/>
      <c r="F8" s="40"/>
      <c r="G8" s="40"/>
      <c r="H8" s="40"/>
      <c r="I8" s="117"/>
      <c r="J8" s="40"/>
      <c r="K8" s="43"/>
      <c r="AZ8" s="114" t="s">
        <v>124</v>
      </c>
      <c r="BA8" s="114" t="s">
        <v>125</v>
      </c>
      <c r="BB8" s="114" t="s">
        <v>21</v>
      </c>
      <c r="BC8" s="114" t="s">
        <v>126</v>
      </c>
      <c r="BD8" s="114" t="s">
        <v>86</v>
      </c>
    </row>
    <row r="9" spans="1:70" s="1" customFormat="1" ht="36.950000000000003" customHeight="1">
      <c r="B9" s="39"/>
      <c r="C9" s="40"/>
      <c r="D9" s="40"/>
      <c r="E9" s="297" t="s">
        <v>127</v>
      </c>
      <c r="F9" s="298"/>
      <c r="G9" s="298"/>
      <c r="H9" s="298"/>
      <c r="I9" s="117"/>
      <c r="J9" s="40"/>
      <c r="K9" s="43"/>
      <c r="AZ9" s="114" t="s">
        <v>128</v>
      </c>
      <c r="BA9" s="114" t="s">
        <v>129</v>
      </c>
      <c r="BB9" s="114" t="s">
        <v>21</v>
      </c>
      <c r="BC9" s="114" t="s">
        <v>130</v>
      </c>
      <c r="BD9" s="114" t="s">
        <v>86</v>
      </c>
    </row>
    <row r="10" spans="1:70" s="1" customFormat="1" ht="13.5">
      <c r="B10" s="39"/>
      <c r="C10" s="40"/>
      <c r="D10" s="40"/>
      <c r="E10" s="40"/>
      <c r="F10" s="40"/>
      <c r="G10" s="40"/>
      <c r="H10" s="40"/>
      <c r="I10" s="117"/>
      <c r="J10" s="40"/>
      <c r="K10" s="43"/>
      <c r="AZ10" s="114" t="s">
        <v>131</v>
      </c>
      <c r="BA10" s="114" t="s">
        <v>132</v>
      </c>
      <c r="BB10" s="114" t="s">
        <v>21</v>
      </c>
      <c r="BC10" s="114" t="s">
        <v>133</v>
      </c>
      <c r="BD10" s="114" t="s">
        <v>86</v>
      </c>
    </row>
    <row r="11" spans="1:70" s="1" customFormat="1" ht="14.45" customHeight="1">
      <c r="B11" s="39"/>
      <c r="C11" s="40"/>
      <c r="D11" s="35" t="s">
        <v>20</v>
      </c>
      <c r="E11" s="40"/>
      <c r="F11" s="33" t="s">
        <v>21</v>
      </c>
      <c r="G11" s="40"/>
      <c r="H11" s="40"/>
      <c r="I11" s="118" t="s">
        <v>22</v>
      </c>
      <c r="J11" s="33" t="s">
        <v>21</v>
      </c>
      <c r="K11" s="43"/>
      <c r="AZ11" s="114" t="s">
        <v>134</v>
      </c>
      <c r="BA11" s="114" t="s">
        <v>135</v>
      </c>
      <c r="BB11" s="114" t="s">
        <v>21</v>
      </c>
      <c r="BC11" s="114" t="s">
        <v>136</v>
      </c>
      <c r="BD11" s="114" t="s">
        <v>86</v>
      </c>
    </row>
    <row r="12" spans="1:70" s="1" customFormat="1" ht="14.45" customHeight="1">
      <c r="B12" s="39"/>
      <c r="C12" s="40"/>
      <c r="D12" s="35" t="s">
        <v>23</v>
      </c>
      <c r="E12" s="40"/>
      <c r="F12" s="33" t="s">
        <v>24</v>
      </c>
      <c r="G12" s="40"/>
      <c r="H12" s="40"/>
      <c r="I12" s="118" t="s">
        <v>25</v>
      </c>
      <c r="J12" s="119" t="str">
        <f>'Rekapitulace stavby'!AN8</f>
        <v>29. 3. 2018</v>
      </c>
      <c r="K12" s="43"/>
      <c r="AZ12" s="114" t="s">
        <v>137</v>
      </c>
      <c r="BA12" s="114" t="s">
        <v>138</v>
      </c>
      <c r="BB12" s="114" t="s">
        <v>21</v>
      </c>
      <c r="BC12" s="114" t="s">
        <v>139</v>
      </c>
      <c r="BD12" s="114" t="s">
        <v>86</v>
      </c>
    </row>
    <row r="13" spans="1:70" s="1" customFormat="1" ht="10.9" customHeight="1">
      <c r="B13" s="39"/>
      <c r="C13" s="40"/>
      <c r="D13" s="40"/>
      <c r="E13" s="40"/>
      <c r="F13" s="40"/>
      <c r="G13" s="40"/>
      <c r="H13" s="40"/>
      <c r="I13" s="117"/>
      <c r="J13" s="40"/>
      <c r="K13" s="43"/>
      <c r="AZ13" s="114" t="s">
        <v>140</v>
      </c>
      <c r="BA13" s="114" t="s">
        <v>141</v>
      </c>
      <c r="BB13" s="114" t="s">
        <v>21</v>
      </c>
      <c r="BC13" s="114" t="s">
        <v>142</v>
      </c>
      <c r="BD13" s="114" t="s">
        <v>86</v>
      </c>
    </row>
    <row r="14" spans="1:70" s="1" customFormat="1" ht="14.45" customHeight="1">
      <c r="B14" s="39"/>
      <c r="C14" s="40"/>
      <c r="D14" s="35" t="s">
        <v>27</v>
      </c>
      <c r="E14" s="40"/>
      <c r="F14" s="40"/>
      <c r="G14" s="40"/>
      <c r="H14" s="40"/>
      <c r="I14" s="118" t="s">
        <v>28</v>
      </c>
      <c r="J14" s="33" t="s">
        <v>29</v>
      </c>
      <c r="K14" s="43"/>
    </row>
    <row r="15" spans="1:70" s="1" customFormat="1" ht="18" customHeight="1">
      <c r="B15" s="39"/>
      <c r="C15" s="40"/>
      <c r="D15" s="40"/>
      <c r="E15" s="33" t="s">
        <v>30</v>
      </c>
      <c r="F15" s="40"/>
      <c r="G15" s="40"/>
      <c r="H15" s="40"/>
      <c r="I15" s="118" t="s">
        <v>31</v>
      </c>
      <c r="J15" s="33" t="s">
        <v>32</v>
      </c>
      <c r="K15" s="43"/>
    </row>
    <row r="16" spans="1:70" s="1" customFormat="1" ht="6.95" customHeight="1">
      <c r="B16" s="39"/>
      <c r="C16" s="40"/>
      <c r="D16" s="40"/>
      <c r="E16" s="40"/>
      <c r="F16" s="40"/>
      <c r="G16" s="40"/>
      <c r="H16" s="40"/>
      <c r="I16" s="117"/>
      <c r="J16" s="40"/>
      <c r="K16" s="43"/>
    </row>
    <row r="17" spans="2:11" s="1" customFormat="1" ht="14.45" customHeight="1">
      <c r="B17" s="39"/>
      <c r="C17" s="40"/>
      <c r="D17" s="35" t="s">
        <v>33</v>
      </c>
      <c r="E17" s="40"/>
      <c r="F17" s="40"/>
      <c r="G17" s="40"/>
      <c r="H17" s="40"/>
      <c r="I17" s="118"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8" t="s">
        <v>31</v>
      </c>
      <c r="J18" s="33" t="str">
        <f>IF('Rekapitulace stavby'!AN14="Vyplň údaj","",IF('Rekapitulace stavby'!AN14="","",'Rekapitulace stavby'!AN14))</f>
        <v/>
      </c>
      <c r="K18" s="43"/>
    </row>
    <row r="19" spans="2:11" s="1" customFormat="1" ht="6.95" customHeight="1">
      <c r="B19" s="39"/>
      <c r="C19" s="40"/>
      <c r="D19" s="40"/>
      <c r="E19" s="40"/>
      <c r="F19" s="40"/>
      <c r="G19" s="40"/>
      <c r="H19" s="40"/>
      <c r="I19" s="117"/>
      <c r="J19" s="40"/>
      <c r="K19" s="43"/>
    </row>
    <row r="20" spans="2:11" s="1" customFormat="1" ht="14.45" customHeight="1">
      <c r="B20" s="39"/>
      <c r="C20" s="40"/>
      <c r="D20" s="35" t="s">
        <v>35</v>
      </c>
      <c r="E20" s="40"/>
      <c r="F20" s="40"/>
      <c r="G20" s="40"/>
      <c r="H20" s="40"/>
      <c r="I20" s="118" t="s">
        <v>28</v>
      </c>
      <c r="J20" s="33" t="s">
        <v>36</v>
      </c>
      <c r="K20" s="43"/>
    </row>
    <row r="21" spans="2:11" s="1" customFormat="1" ht="18" customHeight="1">
      <c r="B21" s="39"/>
      <c r="C21" s="40"/>
      <c r="D21" s="40"/>
      <c r="E21" s="33" t="s">
        <v>37</v>
      </c>
      <c r="F21" s="40"/>
      <c r="G21" s="40"/>
      <c r="H21" s="40"/>
      <c r="I21" s="118" t="s">
        <v>31</v>
      </c>
      <c r="J21" s="33" t="s">
        <v>38</v>
      </c>
      <c r="K21" s="43"/>
    </row>
    <row r="22" spans="2:11" s="1" customFormat="1" ht="6.95" customHeight="1">
      <c r="B22" s="39"/>
      <c r="C22" s="40"/>
      <c r="D22" s="40"/>
      <c r="E22" s="40"/>
      <c r="F22" s="40"/>
      <c r="G22" s="40"/>
      <c r="H22" s="40"/>
      <c r="I22" s="117"/>
      <c r="J22" s="40"/>
      <c r="K22" s="43"/>
    </row>
    <row r="23" spans="2:11" s="1" customFormat="1" ht="14.45" customHeight="1">
      <c r="B23" s="39"/>
      <c r="C23" s="40"/>
      <c r="D23" s="35" t="s">
        <v>40</v>
      </c>
      <c r="E23" s="40"/>
      <c r="F23" s="40"/>
      <c r="G23" s="40"/>
      <c r="H23" s="40"/>
      <c r="I23" s="117"/>
      <c r="J23" s="40"/>
      <c r="K23" s="43"/>
    </row>
    <row r="24" spans="2:11" s="6" customFormat="1" ht="71.25" customHeight="1">
      <c r="B24" s="120"/>
      <c r="C24" s="121"/>
      <c r="D24" s="121"/>
      <c r="E24" s="264" t="s">
        <v>41</v>
      </c>
      <c r="F24" s="264"/>
      <c r="G24" s="264"/>
      <c r="H24" s="264"/>
      <c r="I24" s="122"/>
      <c r="J24" s="121"/>
      <c r="K24" s="123"/>
    </row>
    <row r="25" spans="2:11" s="1" customFormat="1" ht="6.95" customHeight="1">
      <c r="B25" s="39"/>
      <c r="C25" s="40"/>
      <c r="D25" s="40"/>
      <c r="E25" s="40"/>
      <c r="F25" s="40"/>
      <c r="G25" s="40"/>
      <c r="H25" s="40"/>
      <c r="I25" s="117"/>
      <c r="J25" s="40"/>
      <c r="K25" s="43"/>
    </row>
    <row r="26" spans="2:11" s="1" customFormat="1" ht="6.95" customHeight="1">
      <c r="B26" s="39"/>
      <c r="C26" s="40"/>
      <c r="D26" s="83"/>
      <c r="E26" s="83"/>
      <c r="F26" s="83"/>
      <c r="G26" s="83"/>
      <c r="H26" s="83"/>
      <c r="I26" s="124"/>
      <c r="J26" s="83"/>
      <c r="K26" s="125"/>
    </row>
    <row r="27" spans="2:11" s="1" customFormat="1" ht="25.35" customHeight="1">
      <c r="B27" s="39"/>
      <c r="C27" s="40"/>
      <c r="D27" s="126" t="s">
        <v>42</v>
      </c>
      <c r="E27" s="40"/>
      <c r="F27" s="40"/>
      <c r="G27" s="40"/>
      <c r="H27" s="40"/>
      <c r="I27" s="117"/>
      <c r="J27" s="127">
        <f>ROUND(J89,2)</f>
        <v>0</v>
      </c>
      <c r="K27" s="43"/>
    </row>
    <row r="28" spans="2:11" s="1" customFormat="1" ht="6.95" customHeight="1">
      <c r="B28" s="39"/>
      <c r="C28" s="40"/>
      <c r="D28" s="83"/>
      <c r="E28" s="83"/>
      <c r="F28" s="83"/>
      <c r="G28" s="83"/>
      <c r="H28" s="83"/>
      <c r="I28" s="124"/>
      <c r="J28" s="83"/>
      <c r="K28" s="125"/>
    </row>
    <row r="29" spans="2:11" s="1" customFormat="1" ht="14.45" customHeight="1">
      <c r="B29" s="39"/>
      <c r="C29" s="40"/>
      <c r="D29" s="40"/>
      <c r="E29" s="40"/>
      <c r="F29" s="44" t="s">
        <v>44</v>
      </c>
      <c r="G29" s="40"/>
      <c r="H29" s="40"/>
      <c r="I29" s="128" t="s">
        <v>43</v>
      </c>
      <c r="J29" s="44" t="s">
        <v>45</v>
      </c>
      <c r="K29" s="43"/>
    </row>
    <row r="30" spans="2:11" s="1" customFormat="1" ht="14.45" customHeight="1">
      <c r="B30" s="39"/>
      <c r="C30" s="40"/>
      <c r="D30" s="47" t="s">
        <v>46</v>
      </c>
      <c r="E30" s="47" t="s">
        <v>47</v>
      </c>
      <c r="F30" s="129">
        <f>ROUND(SUM(BE89:BE394), 2)</f>
        <v>0</v>
      </c>
      <c r="G30" s="40"/>
      <c r="H30" s="40"/>
      <c r="I30" s="130">
        <v>0.21</v>
      </c>
      <c r="J30" s="129">
        <f>ROUND(ROUND((SUM(BE89:BE394)), 2)*I30, 2)</f>
        <v>0</v>
      </c>
      <c r="K30" s="43"/>
    </row>
    <row r="31" spans="2:11" s="1" customFormat="1" ht="14.45" customHeight="1">
      <c r="B31" s="39"/>
      <c r="C31" s="40"/>
      <c r="D31" s="40"/>
      <c r="E31" s="47" t="s">
        <v>48</v>
      </c>
      <c r="F31" s="129">
        <f>ROUND(SUM(BF89:BF394), 2)</f>
        <v>0</v>
      </c>
      <c r="G31" s="40"/>
      <c r="H31" s="40"/>
      <c r="I31" s="130">
        <v>0.15</v>
      </c>
      <c r="J31" s="129">
        <f>ROUND(ROUND((SUM(BF89:BF394)), 2)*I31, 2)</f>
        <v>0</v>
      </c>
      <c r="K31" s="43"/>
    </row>
    <row r="32" spans="2:11" s="1" customFormat="1" ht="14.45" hidden="1" customHeight="1">
      <c r="B32" s="39"/>
      <c r="C32" s="40"/>
      <c r="D32" s="40"/>
      <c r="E32" s="47" t="s">
        <v>49</v>
      </c>
      <c r="F32" s="129">
        <f>ROUND(SUM(BG89:BG394), 2)</f>
        <v>0</v>
      </c>
      <c r="G32" s="40"/>
      <c r="H32" s="40"/>
      <c r="I32" s="130">
        <v>0.21</v>
      </c>
      <c r="J32" s="129">
        <v>0</v>
      </c>
      <c r="K32" s="43"/>
    </row>
    <row r="33" spans="2:11" s="1" customFormat="1" ht="14.45" hidden="1" customHeight="1">
      <c r="B33" s="39"/>
      <c r="C33" s="40"/>
      <c r="D33" s="40"/>
      <c r="E33" s="47" t="s">
        <v>50</v>
      </c>
      <c r="F33" s="129">
        <f>ROUND(SUM(BH89:BH394), 2)</f>
        <v>0</v>
      </c>
      <c r="G33" s="40"/>
      <c r="H33" s="40"/>
      <c r="I33" s="130">
        <v>0.15</v>
      </c>
      <c r="J33" s="129">
        <v>0</v>
      </c>
      <c r="K33" s="43"/>
    </row>
    <row r="34" spans="2:11" s="1" customFormat="1" ht="14.45" hidden="1" customHeight="1">
      <c r="B34" s="39"/>
      <c r="C34" s="40"/>
      <c r="D34" s="40"/>
      <c r="E34" s="47" t="s">
        <v>51</v>
      </c>
      <c r="F34" s="129">
        <f>ROUND(SUM(BI89:BI394), 2)</f>
        <v>0</v>
      </c>
      <c r="G34" s="40"/>
      <c r="H34" s="40"/>
      <c r="I34" s="130">
        <v>0</v>
      </c>
      <c r="J34" s="129">
        <v>0</v>
      </c>
      <c r="K34" s="43"/>
    </row>
    <row r="35" spans="2:11" s="1" customFormat="1" ht="6.95" customHeight="1">
      <c r="B35" s="39"/>
      <c r="C35" s="40"/>
      <c r="D35" s="40"/>
      <c r="E35" s="40"/>
      <c r="F35" s="40"/>
      <c r="G35" s="40"/>
      <c r="H35" s="40"/>
      <c r="I35" s="117"/>
      <c r="J35" s="40"/>
      <c r="K35" s="43"/>
    </row>
    <row r="36" spans="2:11" s="1" customFormat="1" ht="25.35" customHeight="1">
      <c r="B36" s="39"/>
      <c r="C36" s="131"/>
      <c r="D36" s="132" t="s">
        <v>52</v>
      </c>
      <c r="E36" s="77"/>
      <c r="F36" s="77"/>
      <c r="G36" s="133" t="s">
        <v>53</v>
      </c>
      <c r="H36" s="134" t="s">
        <v>54</v>
      </c>
      <c r="I36" s="135"/>
      <c r="J36" s="136">
        <f>SUM(J27:J34)</f>
        <v>0</v>
      </c>
      <c r="K36" s="137"/>
    </row>
    <row r="37" spans="2:11" s="1" customFormat="1" ht="14.45" customHeight="1">
      <c r="B37" s="54"/>
      <c r="C37" s="55"/>
      <c r="D37" s="55"/>
      <c r="E37" s="55"/>
      <c r="F37" s="55"/>
      <c r="G37" s="55"/>
      <c r="H37" s="55"/>
      <c r="I37" s="138"/>
      <c r="J37" s="55"/>
      <c r="K37" s="56"/>
    </row>
    <row r="41" spans="2:11" s="1" customFormat="1" ht="6.95" customHeight="1">
      <c r="B41" s="139"/>
      <c r="C41" s="140"/>
      <c r="D41" s="140"/>
      <c r="E41" s="140"/>
      <c r="F41" s="140"/>
      <c r="G41" s="140"/>
      <c r="H41" s="140"/>
      <c r="I41" s="141"/>
      <c r="J41" s="140"/>
      <c r="K41" s="142"/>
    </row>
    <row r="42" spans="2:11" s="1" customFormat="1" ht="36.950000000000003" customHeight="1">
      <c r="B42" s="39"/>
      <c r="C42" s="28" t="s">
        <v>143</v>
      </c>
      <c r="D42" s="40"/>
      <c r="E42" s="40"/>
      <c r="F42" s="40"/>
      <c r="G42" s="40"/>
      <c r="H42" s="40"/>
      <c r="I42" s="117"/>
      <c r="J42" s="40"/>
      <c r="K42" s="43"/>
    </row>
    <row r="43" spans="2:11" s="1" customFormat="1" ht="6.95" customHeight="1">
      <c r="B43" s="39"/>
      <c r="C43" s="40"/>
      <c r="D43" s="40"/>
      <c r="E43" s="40"/>
      <c r="F43" s="40"/>
      <c r="G43" s="40"/>
      <c r="H43" s="40"/>
      <c r="I43" s="117"/>
      <c r="J43" s="40"/>
      <c r="K43" s="43"/>
    </row>
    <row r="44" spans="2:11" s="1" customFormat="1" ht="14.45" customHeight="1">
      <c r="B44" s="39"/>
      <c r="C44" s="35" t="s">
        <v>18</v>
      </c>
      <c r="D44" s="40"/>
      <c r="E44" s="40"/>
      <c r="F44" s="40"/>
      <c r="G44" s="40"/>
      <c r="H44" s="40"/>
      <c r="I44" s="117"/>
      <c r="J44" s="40"/>
      <c r="K44" s="43"/>
    </row>
    <row r="45" spans="2:11" s="1" customFormat="1" ht="16.5" customHeight="1">
      <c r="B45" s="39"/>
      <c r="C45" s="40"/>
      <c r="D45" s="40"/>
      <c r="E45" s="295" t="str">
        <f>E7</f>
        <v>VLTAVSKÁ - REKONSTRUKCE VOZOVKY A CHODNÍKŮ</v>
      </c>
      <c r="F45" s="296"/>
      <c r="G45" s="296"/>
      <c r="H45" s="296"/>
      <c r="I45" s="117"/>
      <c r="J45" s="40"/>
      <c r="K45" s="43"/>
    </row>
    <row r="46" spans="2:11" s="1" customFormat="1" ht="14.45" customHeight="1">
      <c r="B46" s="39"/>
      <c r="C46" s="35" t="s">
        <v>123</v>
      </c>
      <c r="D46" s="40"/>
      <c r="E46" s="40"/>
      <c r="F46" s="40"/>
      <c r="G46" s="40"/>
      <c r="H46" s="40"/>
      <c r="I46" s="117"/>
      <c r="J46" s="40"/>
      <c r="K46" s="43"/>
    </row>
    <row r="47" spans="2:11" s="1" customFormat="1" ht="17.25" customHeight="1">
      <c r="B47" s="39"/>
      <c r="C47" s="40"/>
      <c r="D47" s="40"/>
      <c r="E47" s="297" t="str">
        <f>E9</f>
        <v>SO 01 - Komunikace</v>
      </c>
      <c r="F47" s="298"/>
      <c r="G47" s="298"/>
      <c r="H47" s="298"/>
      <c r="I47" s="117"/>
      <c r="J47" s="40"/>
      <c r="K47" s="43"/>
    </row>
    <row r="48" spans="2:11" s="1" customFormat="1" ht="6.95" customHeight="1">
      <c r="B48" s="39"/>
      <c r="C48" s="40"/>
      <c r="D48" s="40"/>
      <c r="E48" s="40"/>
      <c r="F48" s="40"/>
      <c r="G48" s="40"/>
      <c r="H48" s="40"/>
      <c r="I48" s="117"/>
      <c r="J48" s="40"/>
      <c r="K48" s="43"/>
    </row>
    <row r="49" spans="2:47" s="1" customFormat="1" ht="18" customHeight="1">
      <c r="B49" s="39"/>
      <c r="C49" s="35" t="s">
        <v>23</v>
      </c>
      <c r="D49" s="40"/>
      <c r="E49" s="40"/>
      <c r="F49" s="33" t="str">
        <f>F12</f>
        <v>Praha 5 - Smíchov</v>
      </c>
      <c r="G49" s="40"/>
      <c r="H49" s="40"/>
      <c r="I49" s="118" t="s">
        <v>25</v>
      </c>
      <c r="J49" s="119" t="str">
        <f>IF(J12="","",J12)</f>
        <v>29. 3. 2018</v>
      </c>
      <c r="K49" s="43"/>
    </row>
    <row r="50" spans="2:47" s="1" customFormat="1" ht="6.95" customHeight="1">
      <c r="B50" s="39"/>
      <c r="C50" s="40"/>
      <c r="D50" s="40"/>
      <c r="E50" s="40"/>
      <c r="F50" s="40"/>
      <c r="G50" s="40"/>
      <c r="H50" s="40"/>
      <c r="I50" s="117"/>
      <c r="J50" s="40"/>
      <c r="K50" s="43"/>
    </row>
    <row r="51" spans="2:47" s="1" customFormat="1" ht="15">
      <c r="B51" s="39"/>
      <c r="C51" s="35" t="s">
        <v>27</v>
      </c>
      <c r="D51" s="40"/>
      <c r="E51" s="40"/>
      <c r="F51" s="33" t="str">
        <f>E15</f>
        <v>Technická správa komunikací hl. m. Prahy, a.s.</v>
      </c>
      <c r="G51" s="40"/>
      <c r="H51" s="40"/>
      <c r="I51" s="118" t="s">
        <v>35</v>
      </c>
      <c r="J51" s="264" t="str">
        <f>E21</f>
        <v>Metroprojekt Praha, a.s.</v>
      </c>
      <c r="K51" s="43"/>
    </row>
    <row r="52" spans="2:47" s="1" customFormat="1" ht="14.45" customHeight="1">
      <c r="B52" s="39"/>
      <c r="C52" s="35" t="s">
        <v>33</v>
      </c>
      <c r="D52" s="40"/>
      <c r="E52" s="40"/>
      <c r="F52" s="33" t="str">
        <f>IF(E18="","",E18)</f>
        <v/>
      </c>
      <c r="G52" s="40"/>
      <c r="H52" s="40"/>
      <c r="I52" s="117"/>
      <c r="J52" s="299"/>
      <c r="K52" s="43"/>
    </row>
    <row r="53" spans="2:47" s="1" customFormat="1" ht="10.35" customHeight="1">
      <c r="B53" s="39"/>
      <c r="C53" s="40"/>
      <c r="D53" s="40"/>
      <c r="E53" s="40"/>
      <c r="F53" s="40"/>
      <c r="G53" s="40"/>
      <c r="H53" s="40"/>
      <c r="I53" s="117"/>
      <c r="J53" s="40"/>
      <c r="K53" s="43"/>
    </row>
    <row r="54" spans="2:47" s="1" customFormat="1" ht="29.25" customHeight="1">
      <c r="B54" s="39"/>
      <c r="C54" s="143" t="s">
        <v>144</v>
      </c>
      <c r="D54" s="131"/>
      <c r="E54" s="131"/>
      <c r="F54" s="131"/>
      <c r="G54" s="131"/>
      <c r="H54" s="131"/>
      <c r="I54" s="144"/>
      <c r="J54" s="145" t="s">
        <v>145</v>
      </c>
      <c r="K54" s="146"/>
    </row>
    <row r="55" spans="2:47" s="1" customFormat="1" ht="10.35" customHeight="1">
      <c r="B55" s="39"/>
      <c r="C55" s="40"/>
      <c r="D55" s="40"/>
      <c r="E55" s="40"/>
      <c r="F55" s="40"/>
      <c r="G55" s="40"/>
      <c r="H55" s="40"/>
      <c r="I55" s="117"/>
      <c r="J55" s="40"/>
      <c r="K55" s="43"/>
    </row>
    <row r="56" spans="2:47" s="1" customFormat="1" ht="29.25" customHeight="1">
      <c r="B56" s="39"/>
      <c r="C56" s="147" t="s">
        <v>146</v>
      </c>
      <c r="D56" s="40"/>
      <c r="E56" s="40"/>
      <c r="F56" s="40"/>
      <c r="G56" s="40"/>
      <c r="H56" s="40"/>
      <c r="I56" s="117"/>
      <c r="J56" s="127">
        <f>J89</f>
        <v>0</v>
      </c>
      <c r="K56" s="43"/>
      <c r="AU56" s="22" t="s">
        <v>147</v>
      </c>
    </row>
    <row r="57" spans="2:47" s="7" customFormat="1" ht="24.95" customHeight="1">
      <c r="B57" s="148"/>
      <c r="C57" s="149"/>
      <c r="D57" s="150" t="s">
        <v>148</v>
      </c>
      <c r="E57" s="151"/>
      <c r="F57" s="151"/>
      <c r="G57" s="151"/>
      <c r="H57" s="151"/>
      <c r="I57" s="152"/>
      <c r="J57" s="153">
        <f>J90</f>
        <v>0</v>
      </c>
      <c r="K57" s="154"/>
    </row>
    <row r="58" spans="2:47" s="8" customFormat="1" ht="19.899999999999999" customHeight="1">
      <c r="B58" s="155"/>
      <c r="C58" s="156"/>
      <c r="D58" s="157" t="s">
        <v>149</v>
      </c>
      <c r="E58" s="158"/>
      <c r="F58" s="158"/>
      <c r="G58" s="158"/>
      <c r="H58" s="158"/>
      <c r="I58" s="159"/>
      <c r="J58" s="160">
        <f>J91</f>
        <v>0</v>
      </c>
      <c r="K58" s="161"/>
    </row>
    <row r="59" spans="2:47" s="8" customFormat="1" ht="19.899999999999999" customHeight="1">
      <c r="B59" s="155"/>
      <c r="C59" s="156"/>
      <c r="D59" s="157" t="s">
        <v>150</v>
      </c>
      <c r="E59" s="158"/>
      <c r="F59" s="158"/>
      <c r="G59" s="158"/>
      <c r="H59" s="158"/>
      <c r="I59" s="159"/>
      <c r="J59" s="160">
        <f>J171</f>
        <v>0</v>
      </c>
      <c r="K59" s="161"/>
    </row>
    <row r="60" spans="2:47" s="8" customFormat="1" ht="19.899999999999999" customHeight="1">
      <c r="B60" s="155"/>
      <c r="C60" s="156"/>
      <c r="D60" s="157" t="s">
        <v>151</v>
      </c>
      <c r="E60" s="158"/>
      <c r="F60" s="158"/>
      <c r="G60" s="158"/>
      <c r="H60" s="158"/>
      <c r="I60" s="159"/>
      <c r="J60" s="160">
        <f>J179</f>
        <v>0</v>
      </c>
      <c r="K60" s="161"/>
    </row>
    <row r="61" spans="2:47" s="8" customFormat="1" ht="19.899999999999999" customHeight="1">
      <c r="B61" s="155"/>
      <c r="C61" s="156"/>
      <c r="D61" s="157" t="s">
        <v>152</v>
      </c>
      <c r="E61" s="158"/>
      <c r="F61" s="158"/>
      <c r="G61" s="158"/>
      <c r="H61" s="158"/>
      <c r="I61" s="159"/>
      <c r="J61" s="160">
        <f>J184</f>
        <v>0</v>
      </c>
      <c r="K61" s="161"/>
    </row>
    <row r="62" spans="2:47" s="8" customFormat="1" ht="19.899999999999999" customHeight="1">
      <c r="B62" s="155"/>
      <c r="C62" s="156"/>
      <c r="D62" s="157" t="s">
        <v>153</v>
      </c>
      <c r="E62" s="158"/>
      <c r="F62" s="158"/>
      <c r="G62" s="158"/>
      <c r="H62" s="158"/>
      <c r="I62" s="159"/>
      <c r="J62" s="160">
        <f>J189</f>
        <v>0</v>
      </c>
      <c r="K62" s="161"/>
    </row>
    <row r="63" spans="2:47" s="8" customFormat="1" ht="19.899999999999999" customHeight="1">
      <c r="B63" s="155"/>
      <c r="C63" s="156"/>
      <c r="D63" s="157" t="s">
        <v>154</v>
      </c>
      <c r="E63" s="158"/>
      <c r="F63" s="158"/>
      <c r="G63" s="158"/>
      <c r="H63" s="158"/>
      <c r="I63" s="159"/>
      <c r="J63" s="160">
        <f>J281</f>
        <v>0</v>
      </c>
      <c r="K63" s="161"/>
    </row>
    <row r="64" spans="2:47" s="8" customFormat="1" ht="19.899999999999999" customHeight="1">
      <c r="B64" s="155"/>
      <c r="C64" s="156"/>
      <c r="D64" s="157" t="s">
        <v>155</v>
      </c>
      <c r="E64" s="158"/>
      <c r="F64" s="158"/>
      <c r="G64" s="158"/>
      <c r="H64" s="158"/>
      <c r="I64" s="159"/>
      <c r="J64" s="160">
        <f>J288</f>
        <v>0</v>
      </c>
      <c r="K64" s="161"/>
    </row>
    <row r="65" spans="2:12" s="8" customFormat="1" ht="19.899999999999999" customHeight="1">
      <c r="B65" s="155"/>
      <c r="C65" s="156"/>
      <c r="D65" s="157" t="s">
        <v>156</v>
      </c>
      <c r="E65" s="158"/>
      <c r="F65" s="158"/>
      <c r="G65" s="158"/>
      <c r="H65" s="158"/>
      <c r="I65" s="159"/>
      <c r="J65" s="160">
        <f>J294</f>
        <v>0</v>
      </c>
      <c r="K65" s="161"/>
    </row>
    <row r="66" spans="2:12" s="8" customFormat="1" ht="19.899999999999999" customHeight="1">
      <c r="B66" s="155"/>
      <c r="C66" s="156"/>
      <c r="D66" s="157" t="s">
        <v>157</v>
      </c>
      <c r="E66" s="158"/>
      <c r="F66" s="158"/>
      <c r="G66" s="158"/>
      <c r="H66" s="158"/>
      <c r="I66" s="159"/>
      <c r="J66" s="160">
        <f>J344</f>
        <v>0</v>
      </c>
      <c r="K66" s="161"/>
    </row>
    <row r="67" spans="2:12" s="8" customFormat="1" ht="19.899999999999999" customHeight="1">
      <c r="B67" s="155"/>
      <c r="C67" s="156"/>
      <c r="D67" s="157" t="s">
        <v>158</v>
      </c>
      <c r="E67" s="158"/>
      <c r="F67" s="158"/>
      <c r="G67" s="158"/>
      <c r="H67" s="158"/>
      <c r="I67" s="159"/>
      <c r="J67" s="160">
        <f>J384</f>
        <v>0</v>
      </c>
      <c r="K67" s="161"/>
    </row>
    <row r="68" spans="2:12" s="7" customFormat="1" ht="24.95" customHeight="1">
      <c r="B68" s="148"/>
      <c r="C68" s="149"/>
      <c r="D68" s="150" t="s">
        <v>159</v>
      </c>
      <c r="E68" s="151"/>
      <c r="F68" s="151"/>
      <c r="G68" s="151"/>
      <c r="H68" s="151"/>
      <c r="I68" s="152"/>
      <c r="J68" s="153">
        <f>J387</f>
        <v>0</v>
      </c>
      <c r="K68" s="154"/>
    </row>
    <row r="69" spans="2:12" s="8" customFormat="1" ht="19.899999999999999" customHeight="1">
      <c r="B69" s="155"/>
      <c r="C69" s="156"/>
      <c r="D69" s="157" t="s">
        <v>160</v>
      </c>
      <c r="E69" s="158"/>
      <c r="F69" s="158"/>
      <c r="G69" s="158"/>
      <c r="H69" s="158"/>
      <c r="I69" s="159"/>
      <c r="J69" s="160">
        <f>J388</f>
        <v>0</v>
      </c>
      <c r="K69" s="161"/>
    </row>
    <row r="70" spans="2:12" s="1" customFormat="1" ht="21.75" customHeight="1">
      <c r="B70" s="39"/>
      <c r="C70" s="40"/>
      <c r="D70" s="40"/>
      <c r="E70" s="40"/>
      <c r="F70" s="40"/>
      <c r="G70" s="40"/>
      <c r="H70" s="40"/>
      <c r="I70" s="117"/>
      <c r="J70" s="40"/>
      <c r="K70" s="43"/>
    </row>
    <row r="71" spans="2:12" s="1" customFormat="1" ht="6.95" customHeight="1">
      <c r="B71" s="54"/>
      <c r="C71" s="55"/>
      <c r="D71" s="55"/>
      <c r="E71" s="55"/>
      <c r="F71" s="55"/>
      <c r="G71" s="55"/>
      <c r="H71" s="55"/>
      <c r="I71" s="138"/>
      <c r="J71" s="55"/>
      <c r="K71" s="56"/>
    </row>
    <row r="75" spans="2:12" s="1" customFormat="1" ht="6.95" customHeight="1">
      <c r="B75" s="57"/>
      <c r="C75" s="58"/>
      <c r="D75" s="58"/>
      <c r="E75" s="58"/>
      <c r="F75" s="58"/>
      <c r="G75" s="58"/>
      <c r="H75" s="58"/>
      <c r="I75" s="141"/>
      <c r="J75" s="58"/>
      <c r="K75" s="58"/>
      <c r="L75" s="59"/>
    </row>
    <row r="76" spans="2:12" s="1" customFormat="1" ht="36.950000000000003" customHeight="1">
      <c r="B76" s="39"/>
      <c r="C76" s="60" t="s">
        <v>161</v>
      </c>
      <c r="D76" s="61"/>
      <c r="E76" s="61"/>
      <c r="F76" s="61"/>
      <c r="G76" s="61"/>
      <c r="H76" s="61"/>
      <c r="I76" s="162"/>
      <c r="J76" s="61"/>
      <c r="K76" s="61"/>
      <c r="L76" s="59"/>
    </row>
    <row r="77" spans="2:12" s="1" customFormat="1" ht="6.95" customHeight="1">
      <c r="B77" s="39"/>
      <c r="C77" s="61"/>
      <c r="D77" s="61"/>
      <c r="E77" s="61"/>
      <c r="F77" s="61"/>
      <c r="G77" s="61"/>
      <c r="H77" s="61"/>
      <c r="I77" s="162"/>
      <c r="J77" s="61"/>
      <c r="K77" s="61"/>
      <c r="L77" s="59"/>
    </row>
    <row r="78" spans="2:12" s="1" customFormat="1" ht="14.45" customHeight="1">
      <c r="B78" s="39"/>
      <c r="C78" s="63" t="s">
        <v>18</v>
      </c>
      <c r="D78" s="61"/>
      <c r="E78" s="61"/>
      <c r="F78" s="61"/>
      <c r="G78" s="61"/>
      <c r="H78" s="61"/>
      <c r="I78" s="162"/>
      <c r="J78" s="61"/>
      <c r="K78" s="61"/>
      <c r="L78" s="59"/>
    </row>
    <row r="79" spans="2:12" s="1" customFormat="1" ht="16.5" customHeight="1">
      <c r="B79" s="39"/>
      <c r="C79" s="61"/>
      <c r="D79" s="61"/>
      <c r="E79" s="300" t="str">
        <f>E7</f>
        <v>VLTAVSKÁ - REKONSTRUKCE VOZOVKY A CHODNÍKŮ</v>
      </c>
      <c r="F79" s="301"/>
      <c r="G79" s="301"/>
      <c r="H79" s="301"/>
      <c r="I79" s="162"/>
      <c r="J79" s="61"/>
      <c r="K79" s="61"/>
      <c r="L79" s="59"/>
    </row>
    <row r="80" spans="2:12" s="1" customFormat="1" ht="14.45" customHeight="1">
      <c r="B80" s="39"/>
      <c r="C80" s="63" t="s">
        <v>123</v>
      </c>
      <c r="D80" s="61"/>
      <c r="E80" s="61"/>
      <c r="F80" s="61"/>
      <c r="G80" s="61"/>
      <c r="H80" s="61"/>
      <c r="I80" s="162"/>
      <c r="J80" s="61"/>
      <c r="K80" s="61"/>
      <c r="L80" s="59"/>
    </row>
    <row r="81" spans="2:65" s="1" customFormat="1" ht="17.25" customHeight="1">
      <c r="B81" s="39"/>
      <c r="C81" s="61"/>
      <c r="D81" s="61"/>
      <c r="E81" s="275" t="str">
        <f>E9</f>
        <v>SO 01 - Komunikace</v>
      </c>
      <c r="F81" s="302"/>
      <c r="G81" s="302"/>
      <c r="H81" s="302"/>
      <c r="I81" s="162"/>
      <c r="J81" s="61"/>
      <c r="K81" s="61"/>
      <c r="L81" s="59"/>
    </row>
    <row r="82" spans="2:65" s="1" customFormat="1" ht="6.95" customHeight="1">
      <c r="B82" s="39"/>
      <c r="C82" s="61"/>
      <c r="D82" s="61"/>
      <c r="E82" s="61"/>
      <c r="F82" s="61"/>
      <c r="G82" s="61"/>
      <c r="H82" s="61"/>
      <c r="I82" s="162"/>
      <c r="J82" s="61"/>
      <c r="K82" s="61"/>
      <c r="L82" s="59"/>
    </row>
    <row r="83" spans="2:65" s="1" customFormat="1" ht="18" customHeight="1">
      <c r="B83" s="39"/>
      <c r="C83" s="63" t="s">
        <v>23</v>
      </c>
      <c r="D83" s="61"/>
      <c r="E83" s="61"/>
      <c r="F83" s="163" t="str">
        <f>F12</f>
        <v>Praha 5 - Smíchov</v>
      </c>
      <c r="G83" s="61"/>
      <c r="H83" s="61"/>
      <c r="I83" s="164" t="s">
        <v>25</v>
      </c>
      <c r="J83" s="71" t="str">
        <f>IF(J12="","",J12)</f>
        <v>29. 3. 2018</v>
      </c>
      <c r="K83" s="61"/>
      <c r="L83" s="59"/>
    </row>
    <row r="84" spans="2:65" s="1" customFormat="1" ht="6.95" customHeight="1">
      <c r="B84" s="39"/>
      <c r="C84" s="61"/>
      <c r="D84" s="61"/>
      <c r="E84" s="61"/>
      <c r="F84" s="61"/>
      <c r="G84" s="61"/>
      <c r="H84" s="61"/>
      <c r="I84" s="162"/>
      <c r="J84" s="61"/>
      <c r="K84" s="61"/>
      <c r="L84" s="59"/>
    </row>
    <row r="85" spans="2:65" s="1" customFormat="1" ht="15">
      <c r="B85" s="39"/>
      <c r="C85" s="63" t="s">
        <v>27</v>
      </c>
      <c r="D85" s="61"/>
      <c r="E85" s="61"/>
      <c r="F85" s="163" t="str">
        <f>E15</f>
        <v>Technická správa komunikací hl. m. Prahy, a.s.</v>
      </c>
      <c r="G85" s="61"/>
      <c r="H85" s="61"/>
      <c r="I85" s="164" t="s">
        <v>35</v>
      </c>
      <c r="J85" s="163" t="str">
        <f>E21</f>
        <v>Metroprojekt Praha, a.s.</v>
      </c>
      <c r="K85" s="61"/>
      <c r="L85" s="59"/>
    </row>
    <row r="86" spans="2:65" s="1" customFormat="1" ht="14.45" customHeight="1">
      <c r="B86" s="39"/>
      <c r="C86" s="63" t="s">
        <v>33</v>
      </c>
      <c r="D86" s="61"/>
      <c r="E86" s="61"/>
      <c r="F86" s="163" t="str">
        <f>IF(E18="","",E18)</f>
        <v/>
      </c>
      <c r="G86" s="61"/>
      <c r="H86" s="61"/>
      <c r="I86" s="162"/>
      <c r="J86" s="61"/>
      <c r="K86" s="61"/>
      <c r="L86" s="59"/>
    </row>
    <row r="87" spans="2:65" s="1" customFormat="1" ht="10.35" customHeight="1">
      <c r="B87" s="39"/>
      <c r="C87" s="61"/>
      <c r="D87" s="61"/>
      <c r="E87" s="61"/>
      <c r="F87" s="61"/>
      <c r="G87" s="61"/>
      <c r="H87" s="61"/>
      <c r="I87" s="162"/>
      <c r="J87" s="61"/>
      <c r="K87" s="61"/>
      <c r="L87" s="59"/>
    </row>
    <row r="88" spans="2:65" s="9" customFormat="1" ht="29.25" customHeight="1">
      <c r="B88" s="165"/>
      <c r="C88" s="166" t="s">
        <v>162</v>
      </c>
      <c r="D88" s="167" t="s">
        <v>61</v>
      </c>
      <c r="E88" s="167" t="s">
        <v>57</v>
      </c>
      <c r="F88" s="167" t="s">
        <v>163</v>
      </c>
      <c r="G88" s="167" t="s">
        <v>164</v>
      </c>
      <c r="H88" s="167" t="s">
        <v>165</v>
      </c>
      <c r="I88" s="168" t="s">
        <v>166</v>
      </c>
      <c r="J88" s="167" t="s">
        <v>145</v>
      </c>
      <c r="K88" s="169" t="s">
        <v>167</v>
      </c>
      <c r="L88" s="170"/>
      <c r="M88" s="79" t="s">
        <v>168</v>
      </c>
      <c r="N88" s="80" t="s">
        <v>46</v>
      </c>
      <c r="O88" s="80" t="s">
        <v>169</v>
      </c>
      <c r="P88" s="80" t="s">
        <v>170</v>
      </c>
      <c r="Q88" s="80" t="s">
        <v>171</v>
      </c>
      <c r="R88" s="80" t="s">
        <v>172</v>
      </c>
      <c r="S88" s="80" t="s">
        <v>173</v>
      </c>
      <c r="T88" s="81" t="s">
        <v>174</v>
      </c>
    </row>
    <row r="89" spans="2:65" s="1" customFormat="1" ht="29.25" customHeight="1">
      <c r="B89" s="39"/>
      <c r="C89" s="85" t="s">
        <v>146</v>
      </c>
      <c r="D89" s="61"/>
      <c r="E89" s="61"/>
      <c r="F89" s="61"/>
      <c r="G89" s="61"/>
      <c r="H89" s="61"/>
      <c r="I89" s="162"/>
      <c r="J89" s="171">
        <f>BK89</f>
        <v>0</v>
      </c>
      <c r="K89" s="61"/>
      <c r="L89" s="59"/>
      <c r="M89" s="82"/>
      <c r="N89" s="83"/>
      <c r="O89" s="83"/>
      <c r="P89" s="172">
        <f>P90+P387</f>
        <v>0</v>
      </c>
      <c r="Q89" s="83"/>
      <c r="R89" s="172">
        <f>R90+R387</f>
        <v>685.06448230000001</v>
      </c>
      <c r="S89" s="83"/>
      <c r="T89" s="173">
        <f>T90+T387</f>
        <v>4386.7766999999994</v>
      </c>
      <c r="AT89" s="22" t="s">
        <v>75</v>
      </c>
      <c r="AU89" s="22" t="s">
        <v>147</v>
      </c>
      <c r="BK89" s="174">
        <f>BK90+BK387</f>
        <v>0</v>
      </c>
    </row>
    <row r="90" spans="2:65" s="10" customFormat="1" ht="37.35" customHeight="1">
      <c r="B90" s="175"/>
      <c r="C90" s="176"/>
      <c r="D90" s="177" t="s">
        <v>75</v>
      </c>
      <c r="E90" s="178" t="s">
        <v>175</v>
      </c>
      <c r="F90" s="178" t="s">
        <v>176</v>
      </c>
      <c r="G90" s="176"/>
      <c r="H90" s="176"/>
      <c r="I90" s="179"/>
      <c r="J90" s="180">
        <f>BK90</f>
        <v>0</v>
      </c>
      <c r="K90" s="176"/>
      <c r="L90" s="181"/>
      <c r="M90" s="182"/>
      <c r="N90" s="183"/>
      <c r="O90" s="183"/>
      <c r="P90" s="184">
        <f>P91+P171+P179+P184+P189+P281+P288+P294+P344+P384</f>
        <v>0</v>
      </c>
      <c r="Q90" s="183"/>
      <c r="R90" s="184">
        <f>R91+R171+R179+R184+R189+R281+R288+R294+R344+R384</f>
        <v>685.06448230000001</v>
      </c>
      <c r="S90" s="183"/>
      <c r="T90" s="185">
        <f>T91+T171+T179+T184+T189+T281+T288+T294+T344+T384</f>
        <v>4386.7766999999994</v>
      </c>
      <c r="AR90" s="186" t="s">
        <v>84</v>
      </c>
      <c r="AT90" s="187" t="s">
        <v>75</v>
      </c>
      <c r="AU90" s="187" t="s">
        <v>76</v>
      </c>
      <c r="AY90" s="186" t="s">
        <v>177</v>
      </c>
      <c r="BK90" s="188">
        <f>BK91+BK171+BK179+BK184+BK189+BK281+BK288+BK294+BK344+BK384</f>
        <v>0</v>
      </c>
    </row>
    <row r="91" spans="2:65" s="10" customFormat="1" ht="19.899999999999999" customHeight="1">
      <c r="B91" s="175"/>
      <c r="C91" s="176"/>
      <c r="D91" s="177" t="s">
        <v>75</v>
      </c>
      <c r="E91" s="189" t="s">
        <v>84</v>
      </c>
      <c r="F91" s="189" t="s">
        <v>178</v>
      </c>
      <c r="G91" s="176"/>
      <c r="H91" s="176"/>
      <c r="I91" s="179"/>
      <c r="J91" s="190">
        <f>BK91</f>
        <v>0</v>
      </c>
      <c r="K91" s="176"/>
      <c r="L91" s="181"/>
      <c r="M91" s="182"/>
      <c r="N91" s="183"/>
      <c r="O91" s="183"/>
      <c r="P91" s="184">
        <f>SUM(P92:P170)</f>
        <v>0</v>
      </c>
      <c r="Q91" s="183"/>
      <c r="R91" s="184">
        <f>SUM(R92:R170)</f>
        <v>7.1533319999999998</v>
      </c>
      <c r="S91" s="183"/>
      <c r="T91" s="185">
        <f>SUM(T92:T170)</f>
        <v>4141.3174999999992</v>
      </c>
      <c r="AR91" s="186" t="s">
        <v>84</v>
      </c>
      <c r="AT91" s="187" t="s">
        <v>75</v>
      </c>
      <c r="AU91" s="187" t="s">
        <v>84</v>
      </c>
      <c r="AY91" s="186" t="s">
        <v>177</v>
      </c>
      <c r="BK91" s="188">
        <f>SUM(BK92:BK170)</f>
        <v>0</v>
      </c>
    </row>
    <row r="92" spans="2:65" s="1" customFormat="1" ht="51" customHeight="1">
      <c r="B92" s="39"/>
      <c r="C92" s="191" t="s">
        <v>84</v>
      </c>
      <c r="D92" s="191" t="s">
        <v>179</v>
      </c>
      <c r="E92" s="192" t="s">
        <v>180</v>
      </c>
      <c r="F92" s="193" t="s">
        <v>181</v>
      </c>
      <c r="G92" s="194" t="s">
        <v>182</v>
      </c>
      <c r="H92" s="195">
        <v>20</v>
      </c>
      <c r="I92" s="196"/>
      <c r="J92" s="197">
        <f>ROUND(I92*H92,2)</f>
        <v>0</v>
      </c>
      <c r="K92" s="193" t="s">
        <v>183</v>
      </c>
      <c r="L92" s="59"/>
      <c r="M92" s="198" t="s">
        <v>21</v>
      </c>
      <c r="N92" s="199" t="s">
        <v>47</v>
      </c>
      <c r="O92" s="40"/>
      <c r="P92" s="200">
        <f>O92*H92</f>
        <v>0</v>
      </c>
      <c r="Q92" s="200">
        <v>0</v>
      </c>
      <c r="R92" s="200">
        <f>Q92*H92</f>
        <v>0</v>
      </c>
      <c r="S92" s="200">
        <v>0.29499999999999998</v>
      </c>
      <c r="T92" s="201">
        <f>S92*H92</f>
        <v>5.8999999999999995</v>
      </c>
      <c r="AR92" s="22" t="s">
        <v>184</v>
      </c>
      <c r="AT92" s="22" t="s">
        <v>179</v>
      </c>
      <c r="AU92" s="22" t="s">
        <v>86</v>
      </c>
      <c r="AY92" s="22" t="s">
        <v>177</v>
      </c>
      <c r="BE92" s="202">
        <f>IF(N92="základní",J92,0)</f>
        <v>0</v>
      </c>
      <c r="BF92" s="202">
        <f>IF(N92="snížená",J92,0)</f>
        <v>0</v>
      </c>
      <c r="BG92" s="202">
        <f>IF(N92="zákl. přenesená",J92,0)</f>
        <v>0</v>
      </c>
      <c r="BH92" s="202">
        <f>IF(N92="sníž. přenesená",J92,0)</f>
        <v>0</v>
      </c>
      <c r="BI92" s="202">
        <f>IF(N92="nulová",J92,0)</f>
        <v>0</v>
      </c>
      <c r="BJ92" s="22" t="s">
        <v>84</v>
      </c>
      <c r="BK92" s="202">
        <f>ROUND(I92*H92,2)</f>
        <v>0</v>
      </c>
      <c r="BL92" s="22" t="s">
        <v>184</v>
      </c>
      <c r="BM92" s="22" t="s">
        <v>185</v>
      </c>
    </row>
    <row r="93" spans="2:65" s="1" customFormat="1" ht="189">
      <c r="B93" s="39"/>
      <c r="C93" s="61"/>
      <c r="D93" s="203" t="s">
        <v>186</v>
      </c>
      <c r="E93" s="61"/>
      <c r="F93" s="204" t="s">
        <v>187</v>
      </c>
      <c r="G93" s="61"/>
      <c r="H93" s="61"/>
      <c r="I93" s="162"/>
      <c r="J93" s="61"/>
      <c r="K93" s="61"/>
      <c r="L93" s="59"/>
      <c r="M93" s="205"/>
      <c r="N93" s="40"/>
      <c r="O93" s="40"/>
      <c r="P93" s="40"/>
      <c r="Q93" s="40"/>
      <c r="R93" s="40"/>
      <c r="S93" s="40"/>
      <c r="T93" s="76"/>
      <c r="AT93" s="22" t="s">
        <v>186</v>
      </c>
      <c r="AU93" s="22" t="s">
        <v>86</v>
      </c>
    </row>
    <row r="94" spans="2:65" s="11" customFormat="1" ht="13.5">
      <c r="B94" s="206"/>
      <c r="C94" s="207"/>
      <c r="D94" s="203" t="s">
        <v>188</v>
      </c>
      <c r="E94" s="208" t="s">
        <v>21</v>
      </c>
      <c r="F94" s="209" t="s">
        <v>189</v>
      </c>
      <c r="G94" s="207"/>
      <c r="H94" s="208" t="s">
        <v>21</v>
      </c>
      <c r="I94" s="210"/>
      <c r="J94" s="207"/>
      <c r="K94" s="207"/>
      <c r="L94" s="211"/>
      <c r="M94" s="212"/>
      <c r="N94" s="213"/>
      <c r="O94" s="213"/>
      <c r="P94" s="213"/>
      <c r="Q94" s="213"/>
      <c r="R94" s="213"/>
      <c r="S94" s="213"/>
      <c r="T94" s="214"/>
      <c r="AT94" s="215" t="s">
        <v>188</v>
      </c>
      <c r="AU94" s="215" t="s">
        <v>86</v>
      </c>
      <c r="AV94" s="11" t="s">
        <v>84</v>
      </c>
      <c r="AW94" s="11" t="s">
        <v>39</v>
      </c>
      <c r="AX94" s="11" t="s">
        <v>76</v>
      </c>
      <c r="AY94" s="215" t="s">
        <v>177</v>
      </c>
    </row>
    <row r="95" spans="2:65" s="12" customFormat="1" ht="13.5">
      <c r="B95" s="216"/>
      <c r="C95" s="217"/>
      <c r="D95" s="203" t="s">
        <v>188</v>
      </c>
      <c r="E95" s="218" t="s">
        <v>21</v>
      </c>
      <c r="F95" s="219" t="s">
        <v>190</v>
      </c>
      <c r="G95" s="217"/>
      <c r="H95" s="220">
        <v>20</v>
      </c>
      <c r="I95" s="221"/>
      <c r="J95" s="217"/>
      <c r="K95" s="217"/>
      <c r="L95" s="222"/>
      <c r="M95" s="223"/>
      <c r="N95" s="224"/>
      <c r="O95" s="224"/>
      <c r="P95" s="224"/>
      <c r="Q95" s="224"/>
      <c r="R95" s="224"/>
      <c r="S95" s="224"/>
      <c r="T95" s="225"/>
      <c r="AT95" s="226" t="s">
        <v>188</v>
      </c>
      <c r="AU95" s="226" t="s">
        <v>86</v>
      </c>
      <c r="AV95" s="12" t="s">
        <v>86</v>
      </c>
      <c r="AW95" s="12" t="s">
        <v>39</v>
      </c>
      <c r="AX95" s="12" t="s">
        <v>84</v>
      </c>
      <c r="AY95" s="226" t="s">
        <v>177</v>
      </c>
    </row>
    <row r="96" spans="2:65" s="1" customFormat="1" ht="38.25" customHeight="1">
      <c r="B96" s="39"/>
      <c r="C96" s="191" t="s">
        <v>86</v>
      </c>
      <c r="D96" s="191" t="s">
        <v>179</v>
      </c>
      <c r="E96" s="192" t="s">
        <v>191</v>
      </c>
      <c r="F96" s="193" t="s">
        <v>192</v>
      </c>
      <c r="G96" s="194" t="s">
        <v>182</v>
      </c>
      <c r="H96" s="195">
        <v>2699.1</v>
      </c>
      <c r="I96" s="196"/>
      <c r="J96" s="197">
        <f>ROUND(I96*H96,2)</f>
        <v>0</v>
      </c>
      <c r="K96" s="193" t="s">
        <v>183</v>
      </c>
      <c r="L96" s="59"/>
      <c r="M96" s="198" t="s">
        <v>21</v>
      </c>
      <c r="N96" s="199" t="s">
        <v>47</v>
      </c>
      <c r="O96" s="40"/>
      <c r="P96" s="200">
        <f>O96*H96</f>
        <v>0</v>
      </c>
      <c r="Q96" s="200">
        <v>0</v>
      </c>
      <c r="R96" s="200">
        <f>Q96*H96</f>
        <v>0</v>
      </c>
      <c r="S96" s="200">
        <v>9.8000000000000004E-2</v>
      </c>
      <c r="T96" s="201">
        <f>S96*H96</f>
        <v>264.51179999999999</v>
      </c>
      <c r="AR96" s="22" t="s">
        <v>184</v>
      </c>
      <c r="AT96" s="22" t="s">
        <v>179</v>
      </c>
      <c r="AU96" s="22" t="s">
        <v>86</v>
      </c>
      <c r="AY96" s="22" t="s">
        <v>177</v>
      </c>
      <c r="BE96" s="202">
        <f>IF(N96="základní",J96,0)</f>
        <v>0</v>
      </c>
      <c r="BF96" s="202">
        <f>IF(N96="snížená",J96,0)</f>
        <v>0</v>
      </c>
      <c r="BG96" s="202">
        <f>IF(N96="zákl. přenesená",J96,0)</f>
        <v>0</v>
      </c>
      <c r="BH96" s="202">
        <f>IF(N96="sníž. přenesená",J96,0)</f>
        <v>0</v>
      </c>
      <c r="BI96" s="202">
        <f>IF(N96="nulová",J96,0)</f>
        <v>0</v>
      </c>
      <c r="BJ96" s="22" t="s">
        <v>84</v>
      </c>
      <c r="BK96" s="202">
        <f>ROUND(I96*H96,2)</f>
        <v>0</v>
      </c>
      <c r="BL96" s="22" t="s">
        <v>184</v>
      </c>
      <c r="BM96" s="22" t="s">
        <v>193</v>
      </c>
    </row>
    <row r="97" spans="2:65" s="1" customFormat="1" ht="256.5">
      <c r="B97" s="39"/>
      <c r="C97" s="61"/>
      <c r="D97" s="203" t="s">
        <v>186</v>
      </c>
      <c r="E97" s="61"/>
      <c r="F97" s="204" t="s">
        <v>194</v>
      </c>
      <c r="G97" s="61"/>
      <c r="H97" s="61"/>
      <c r="I97" s="162"/>
      <c r="J97" s="61"/>
      <c r="K97" s="61"/>
      <c r="L97" s="59"/>
      <c r="M97" s="205"/>
      <c r="N97" s="40"/>
      <c r="O97" s="40"/>
      <c r="P97" s="40"/>
      <c r="Q97" s="40"/>
      <c r="R97" s="40"/>
      <c r="S97" s="40"/>
      <c r="T97" s="76"/>
      <c r="AT97" s="22" t="s">
        <v>186</v>
      </c>
      <c r="AU97" s="22" t="s">
        <v>86</v>
      </c>
    </row>
    <row r="98" spans="2:65" s="11" customFormat="1" ht="13.5">
      <c r="B98" s="206"/>
      <c r="C98" s="207"/>
      <c r="D98" s="203" t="s">
        <v>188</v>
      </c>
      <c r="E98" s="208" t="s">
        <v>21</v>
      </c>
      <c r="F98" s="209" t="s">
        <v>189</v>
      </c>
      <c r="G98" s="207"/>
      <c r="H98" s="208" t="s">
        <v>21</v>
      </c>
      <c r="I98" s="210"/>
      <c r="J98" s="207"/>
      <c r="K98" s="207"/>
      <c r="L98" s="211"/>
      <c r="M98" s="212"/>
      <c r="N98" s="213"/>
      <c r="O98" s="213"/>
      <c r="P98" s="213"/>
      <c r="Q98" s="213"/>
      <c r="R98" s="213"/>
      <c r="S98" s="213"/>
      <c r="T98" s="214"/>
      <c r="AT98" s="215" t="s">
        <v>188</v>
      </c>
      <c r="AU98" s="215" t="s">
        <v>86</v>
      </c>
      <c r="AV98" s="11" t="s">
        <v>84</v>
      </c>
      <c r="AW98" s="11" t="s">
        <v>39</v>
      </c>
      <c r="AX98" s="11" t="s">
        <v>76</v>
      </c>
      <c r="AY98" s="215" t="s">
        <v>177</v>
      </c>
    </row>
    <row r="99" spans="2:65" s="12" customFormat="1" ht="13.5">
      <c r="B99" s="216"/>
      <c r="C99" s="217"/>
      <c r="D99" s="203" t="s">
        <v>188</v>
      </c>
      <c r="E99" s="218" t="s">
        <v>21</v>
      </c>
      <c r="F99" s="219" t="s">
        <v>195</v>
      </c>
      <c r="G99" s="217"/>
      <c r="H99" s="220">
        <v>2699.1</v>
      </c>
      <c r="I99" s="221"/>
      <c r="J99" s="217"/>
      <c r="K99" s="217"/>
      <c r="L99" s="222"/>
      <c r="M99" s="223"/>
      <c r="N99" s="224"/>
      <c r="O99" s="224"/>
      <c r="P99" s="224"/>
      <c r="Q99" s="224"/>
      <c r="R99" s="224"/>
      <c r="S99" s="224"/>
      <c r="T99" s="225"/>
      <c r="AT99" s="226" t="s">
        <v>188</v>
      </c>
      <c r="AU99" s="226" t="s">
        <v>86</v>
      </c>
      <c r="AV99" s="12" t="s">
        <v>86</v>
      </c>
      <c r="AW99" s="12" t="s">
        <v>39</v>
      </c>
      <c r="AX99" s="12" t="s">
        <v>84</v>
      </c>
      <c r="AY99" s="226" t="s">
        <v>177</v>
      </c>
    </row>
    <row r="100" spans="2:65" s="1" customFormat="1" ht="38.25" customHeight="1">
      <c r="B100" s="39"/>
      <c r="C100" s="191" t="s">
        <v>196</v>
      </c>
      <c r="D100" s="191" t="s">
        <v>179</v>
      </c>
      <c r="E100" s="192" t="s">
        <v>197</v>
      </c>
      <c r="F100" s="193" t="s">
        <v>198</v>
      </c>
      <c r="G100" s="194" t="s">
        <v>182</v>
      </c>
      <c r="H100" s="195">
        <v>2699.1</v>
      </c>
      <c r="I100" s="196"/>
      <c r="J100" s="197">
        <f>ROUND(I100*H100,2)</f>
        <v>0</v>
      </c>
      <c r="K100" s="193" t="s">
        <v>183</v>
      </c>
      <c r="L100" s="59"/>
      <c r="M100" s="198" t="s">
        <v>21</v>
      </c>
      <c r="N100" s="199" t="s">
        <v>47</v>
      </c>
      <c r="O100" s="40"/>
      <c r="P100" s="200">
        <f>O100*H100</f>
        <v>0</v>
      </c>
      <c r="Q100" s="200">
        <v>0</v>
      </c>
      <c r="R100" s="200">
        <f>Q100*H100</f>
        <v>0</v>
      </c>
      <c r="S100" s="200">
        <v>0.28999999999999998</v>
      </c>
      <c r="T100" s="201">
        <f>S100*H100</f>
        <v>782.73899999999992</v>
      </c>
      <c r="AR100" s="22" t="s">
        <v>184</v>
      </c>
      <c r="AT100" s="22" t="s">
        <v>179</v>
      </c>
      <c r="AU100" s="22" t="s">
        <v>86</v>
      </c>
      <c r="AY100" s="22" t="s">
        <v>177</v>
      </c>
      <c r="BE100" s="202">
        <f>IF(N100="základní",J100,0)</f>
        <v>0</v>
      </c>
      <c r="BF100" s="202">
        <f>IF(N100="snížená",J100,0)</f>
        <v>0</v>
      </c>
      <c r="BG100" s="202">
        <f>IF(N100="zákl. přenesená",J100,0)</f>
        <v>0</v>
      </c>
      <c r="BH100" s="202">
        <f>IF(N100="sníž. přenesená",J100,0)</f>
        <v>0</v>
      </c>
      <c r="BI100" s="202">
        <f>IF(N100="nulová",J100,0)</f>
        <v>0</v>
      </c>
      <c r="BJ100" s="22" t="s">
        <v>84</v>
      </c>
      <c r="BK100" s="202">
        <f>ROUND(I100*H100,2)</f>
        <v>0</v>
      </c>
      <c r="BL100" s="22" t="s">
        <v>184</v>
      </c>
      <c r="BM100" s="22" t="s">
        <v>199</v>
      </c>
    </row>
    <row r="101" spans="2:65" s="1" customFormat="1" ht="256.5">
      <c r="B101" s="39"/>
      <c r="C101" s="61"/>
      <c r="D101" s="203" t="s">
        <v>186</v>
      </c>
      <c r="E101" s="61"/>
      <c r="F101" s="204" t="s">
        <v>194</v>
      </c>
      <c r="G101" s="61"/>
      <c r="H101" s="61"/>
      <c r="I101" s="162"/>
      <c r="J101" s="61"/>
      <c r="K101" s="61"/>
      <c r="L101" s="59"/>
      <c r="M101" s="205"/>
      <c r="N101" s="40"/>
      <c r="O101" s="40"/>
      <c r="P101" s="40"/>
      <c r="Q101" s="40"/>
      <c r="R101" s="40"/>
      <c r="S101" s="40"/>
      <c r="T101" s="76"/>
      <c r="AT101" s="22" t="s">
        <v>186</v>
      </c>
      <c r="AU101" s="22" t="s">
        <v>86</v>
      </c>
    </row>
    <row r="102" spans="2:65" s="11" customFormat="1" ht="13.5">
      <c r="B102" s="206"/>
      <c r="C102" s="207"/>
      <c r="D102" s="203" t="s">
        <v>188</v>
      </c>
      <c r="E102" s="208" t="s">
        <v>21</v>
      </c>
      <c r="F102" s="209" t="s">
        <v>189</v>
      </c>
      <c r="G102" s="207"/>
      <c r="H102" s="208" t="s">
        <v>21</v>
      </c>
      <c r="I102" s="210"/>
      <c r="J102" s="207"/>
      <c r="K102" s="207"/>
      <c r="L102" s="211"/>
      <c r="M102" s="212"/>
      <c r="N102" s="213"/>
      <c r="O102" s="213"/>
      <c r="P102" s="213"/>
      <c r="Q102" s="213"/>
      <c r="R102" s="213"/>
      <c r="S102" s="213"/>
      <c r="T102" s="214"/>
      <c r="AT102" s="215" t="s">
        <v>188</v>
      </c>
      <c r="AU102" s="215" t="s">
        <v>86</v>
      </c>
      <c r="AV102" s="11" t="s">
        <v>84</v>
      </c>
      <c r="AW102" s="11" t="s">
        <v>39</v>
      </c>
      <c r="AX102" s="11" t="s">
        <v>76</v>
      </c>
      <c r="AY102" s="215" t="s">
        <v>177</v>
      </c>
    </row>
    <row r="103" spans="2:65" s="12" customFormat="1" ht="13.5">
      <c r="B103" s="216"/>
      <c r="C103" s="217"/>
      <c r="D103" s="203" t="s">
        <v>188</v>
      </c>
      <c r="E103" s="218" t="s">
        <v>21</v>
      </c>
      <c r="F103" s="219" t="s">
        <v>200</v>
      </c>
      <c r="G103" s="217"/>
      <c r="H103" s="220">
        <v>2699.1</v>
      </c>
      <c r="I103" s="221"/>
      <c r="J103" s="217"/>
      <c r="K103" s="217"/>
      <c r="L103" s="222"/>
      <c r="M103" s="223"/>
      <c r="N103" s="224"/>
      <c r="O103" s="224"/>
      <c r="P103" s="224"/>
      <c r="Q103" s="224"/>
      <c r="R103" s="224"/>
      <c r="S103" s="224"/>
      <c r="T103" s="225"/>
      <c r="AT103" s="226" t="s">
        <v>188</v>
      </c>
      <c r="AU103" s="226" t="s">
        <v>86</v>
      </c>
      <c r="AV103" s="12" t="s">
        <v>86</v>
      </c>
      <c r="AW103" s="12" t="s">
        <v>39</v>
      </c>
      <c r="AX103" s="12" t="s">
        <v>84</v>
      </c>
      <c r="AY103" s="226" t="s">
        <v>177</v>
      </c>
    </row>
    <row r="104" spans="2:65" s="1" customFormat="1" ht="38.25" customHeight="1">
      <c r="B104" s="39"/>
      <c r="C104" s="191" t="s">
        <v>184</v>
      </c>
      <c r="D104" s="191" t="s">
        <v>179</v>
      </c>
      <c r="E104" s="192" t="s">
        <v>201</v>
      </c>
      <c r="F104" s="193" t="s">
        <v>202</v>
      </c>
      <c r="G104" s="194" t="s">
        <v>182</v>
      </c>
      <c r="H104" s="195">
        <v>2954.2</v>
      </c>
      <c r="I104" s="196"/>
      <c r="J104" s="197">
        <f>ROUND(I104*H104,2)</f>
        <v>0</v>
      </c>
      <c r="K104" s="193" t="s">
        <v>183</v>
      </c>
      <c r="L104" s="59"/>
      <c r="M104" s="198" t="s">
        <v>21</v>
      </c>
      <c r="N104" s="199" t="s">
        <v>47</v>
      </c>
      <c r="O104" s="40"/>
      <c r="P104" s="200">
        <f>O104*H104</f>
        <v>0</v>
      </c>
      <c r="Q104" s="200">
        <v>0</v>
      </c>
      <c r="R104" s="200">
        <f>Q104*H104</f>
        <v>0</v>
      </c>
      <c r="S104" s="200">
        <v>0.75</v>
      </c>
      <c r="T104" s="201">
        <f>S104*H104</f>
        <v>2215.6499999999996</v>
      </c>
      <c r="AR104" s="22" t="s">
        <v>184</v>
      </c>
      <c r="AT104" s="22" t="s">
        <v>179</v>
      </c>
      <c r="AU104" s="22" t="s">
        <v>86</v>
      </c>
      <c r="AY104" s="22" t="s">
        <v>177</v>
      </c>
      <c r="BE104" s="202">
        <f>IF(N104="základní",J104,0)</f>
        <v>0</v>
      </c>
      <c r="BF104" s="202">
        <f>IF(N104="snížená",J104,0)</f>
        <v>0</v>
      </c>
      <c r="BG104" s="202">
        <f>IF(N104="zákl. přenesená",J104,0)</f>
        <v>0</v>
      </c>
      <c r="BH104" s="202">
        <f>IF(N104="sníž. přenesená",J104,0)</f>
        <v>0</v>
      </c>
      <c r="BI104" s="202">
        <f>IF(N104="nulová",J104,0)</f>
        <v>0</v>
      </c>
      <c r="BJ104" s="22" t="s">
        <v>84</v>
      </c>
      <c r="BK104" s="202">
        <f>ROUND(I104*H104,2)</f>
        <v>0</v>
      </c>
      <c r="BL104" s="22" t="s">
        <v>184</v>
      </c>
      <c r="BM104" s="22" t="s">
        <v>203</v>
      </c>
    </row>
    <row r="105" spans="2:65" s="1" customFormat="1" ht="256.5">
      <c r="B105" s="39"/>
      <c r="C105" s="61"/>
      <c r="D105" s="203" t="s">
        <v>186</v>
      </c>
      <c r="E105" s="61"/>
      <c r="F105" s="204" t="s">
        <v>194</v>
      </c>
      <c r="G105" s="61"/>
      <c r="H105" s="61"/>
      <c r="I105" s="162"/>
      <c r="J105" s="61"/>
      <c r="K105" s="61"/>
      <c r="L105" s="59"/>
      <c r="M105" s="205"/>
      <c r="N105" s="40"/>
      <c r="O105" s="40"/>
      <c r="P105" s="40"/>
      <c r="Q105" s="40"/>
      <c r="R105" s="40"/>
      <c r="S105" s="40"/>
      <c r="T105" s="76"/>
      <c r="AT105" s="22" t="s">
        <v>186</v>
      </c>
      <c r="AU105" s="22" t="s">
        <v>86</v>
      </c>
    </row>
    <row r="106" spans="2:65" s="11" customFormat="1" ht="13.5">
      <c r="B106" s="206"/>
      <c r="C106" s="207"/>
      <c r="D106" s="203" t="s">
        <v>188</v>
      </c>
      <c r="E106" s="208" t="s">
        <v>21</v>
      </c>
      <c r="F106" s="209" t="s">
        <v>189</v>
      </c>
      <c r="G106" s="207"/>
      <c r="H106" s="208" t="s">
        <v>21</v>
      </c>
      <c r="I106" s="210"/>
      <c r="J106" s="207"/>
      <c r="K106" s="207"/>
      <c r="L106" s="211"/>
      <c r="M106" s="212"/>
      <c r="N106" s="213"/>
      <c r="O106" s="213"/>
      <c r="P106" s="213"/>
      <c r="Q106" s="213"/>
      <c r="R106" s="213"/>
      <c r="S106" s="213"/>
      <c r="T106" s="214"/>
      <c r="AT106" s="215" t="s">
        <v>188</v>
      </c>
      <c r="AU106" s="215" t="s">
        <v>86</v>
      </c>
      <c r="AV106" s="11" t="s">
        <v>84</v>
      </c>
      <c r="AW106" s="11" t="s">
        <v>39</v>
      </c>
      <c r="AX106" s="11" t="s">
        <v>76</v>
      </c>
      <c r="AY106" s="215" t="s">
        <v>177</v>
      </c>
    </row>
    <row r="107" spans="2:65" s="12" customFormat="1" ht="13.5">
      <c r="B107" s="216"/>
      <c r="C107" s="217"/>
      <c r="D107" s="203" t="s">
        <v>188</v>
      </c>
      <c r="E107" s="218" t="s">
        <v>21</v>
      </c>
      <c r="F107" s="219" t="s">
        <v>140</v>
      </c>
      <c r="G107" s="217"/>
      <c r="H107" s="220">
        <v>2954.2</v>
      </c>
      <c r="I107" s="221"/>
      <c r="J107" s="217"/>
      <c r="K107" s="217"/>
      <c r="L107" s="222"/>
      <c r="M107" s="223"/>
      <c r="N107" s="224"/>
      <c r="O107" s="224"/>
      <c r="P107" s="224"/>
      <c r="Q107" s="224"/>
      <c r="R107" s="224"/>
      <c r="S107" s="224"/>
      <c r="T107" s="225"/>
      <c r="AT107" s="226" t="s">
        <v>188</v>
      </c>
      <c r="AU107" s="226" t="s">
        <v>86</v>
      </c>
      <c r="AV107" s="12" t="s">
        <v>86</v>
      </c>
      <c r="AW107" s="12" t="s">
        <v>39</v>
      </c>
      <c r="AX107" s="12" t="s">
        <v>84</v>
      </c>
      <c r="AY107" s="226" t="s">
        <v>177</v>
      </c>
    </row>
    <row r="108" spans="2:65" s="1" customFormat="1" ht="38.25" customHeight="1">
      <c r="B108" s="39"/>
      <c r="C108" s="191" t="s">
        <v>204</v>
      </c>
      <c r="D108" s="191" t="s">
        <v>179</v>
      </c>
      <c r="E108" s="192" t="s">
        <v>205</v>
      </c>
      <c r="F108" s="193" t="s">
        <v>206</v>
      </c>
      <c r="G108" s="194" t="s">
        <v>182</v>
      </c>
      <c r="H108" s="195">
        <v>3093.95</v>
      </c>
      <c r="I108" s="196"/>
      <c r="J108" s="197">
        <f>ROUND(I108*H108,2)</f>
        <v>0</v>
      </c>
      <c r="K108" s="193" t="s">
        <v>183</v>
      </c>
      <c r="L108" s="59"/>
      <c r="M108" s="198" t="s">
        <v>21</v>
      </c>
      <c r="N108" s="199" t="s">
        <v>47</v>
      </c>
      <c r="O108" s="40"/>
      <c r="P108" s="200">
        <f>O108*H108</f>
        <v>0</v>
      </c>
      <c r="Q108" s="200">
        <v>1.6000000000000001E-4</v>
      </c>
      <c r="R108" s="200">
        <f>Q108*H108</f>
        <v>0.49503200000000003</v>
      </c>
      <c r="S108" s="200">
        <v>0.25600000000000001</v>
      </c>
      <c r="T108" s="201">
        <f>S108*H108</f>
        <v>792.05119999999999</v>
      </c>
      <c r="AR108" s="22" t="s">
        <v>184</v>
      </c>
      <c r="AT108" s="22" t="s">
        <v>179</v>
      </c>
      <c r="AU108" s="22" t="s">
        <v>86</v>
      </c>
      <c r="AY108" s="22" t="s">
        <v>177</v>
      </c>
      <c r="BE108" s="202">
        <f>IF(N108="základní",J108,0)</f>
        <v>0</v>
      </c>
      <c r="BF108" s="202">
        <f>IF(N108="snížená",J108,0)</f>
        <v>0</v>
      </c>
      <c r="BG108" s="202">
        <f>IF(N108="zákl. přenesená",J108,0)</f>
        <v>0</v>
      </c>
      <c r="BH108" s="202">
        <f>IF(N108="sníž. přenesená",J108,0)</f>
        <v>0</v>
      </c>
      <c r="BI108" s="202">
        <f>IF(N108="nulová",J108,0)</f>
        <v>0</v>
      </c>
      <c r="BJ108" s="22" t="s">
        <v>84</v>
      </c>
      <c r="BK108" s="202">
        <f>ROUND(I108*H108,2)</f>
        <v>0</v>
      </c>
      <c r="BL108" s="22" t="s">
        <v>184</v>
      </c>
      <c r="BM108" s="22" t="s">
        <v>207</v>
      </c>
    </row>
    <row r="109" spans="2:65" s="1" customFormat="1" ht="216">
      <c r="B109" s="39"/>
      <c r="C109" s="61"/>
      <c r="D109" s="203" t="s">
        <v>186</v>
      </c>
      <c r="E109" s="61"/>
      <c r="F109" s="204" t="s">
        <v>208</v>
      </c>
      <c r="G109" s="61"/>
      <c r="H109" s="61"/>
      <c r="I109" s="162"/>
      <c r="J109" s="61"/>
      <c r="K109" s="61"/>
      <c r="L109" s="59"/>
      <c r="M109" s="205"/>
      <c r="N109" s="40"/>
      <c r="O109" s="40"/>
      <c r="P109" s="40"/>
      <c r="Q109" s="40"/>
      <c r="R109" s="40"/>
      <c r="S109" s="40"/>
      <c r="T109" s="76"/>
      <c r="AT109" s="22" t="s">
        <v>186</v>
      </c>
      <c r="AU109" s="22" t="s">
        <v>86</v>
      </c>
    </row>
    <row r="110" spans="2:65" s="11" customFormat="1" ht="13.5">
      <c r="B110" s="206"/>
      <c r="C110" s="207"/>
      <c r="D110" s="203" t="s">
        <v>188</v>
      </c>
      <c r="E110" s="208" t="s">
        <v>21</v>
      </c>
      <c r="F110" s="209" t="s">
        <v>189</v>
      </c>
      <c r="G110" s="207"/>
      <c r="H110" s="208" t="s">
        <v>21</v>
      </c>
      <c r="I110" s="210"/>
      <c r="J110" s="207"/>
      <c r="K110" s="207"/>
      <c r="L110" s="211"/>
      <c r="M110" s="212"/>
      <c r="N110" s="213"/>
      <c r="O110" s="213"/>
      <c r="P110" s="213"/>
      <c r="Q110" s="213"/>
      <c r="R110" s="213"/>
      <c r="S110" s="213"/>
      <c r="T110" s="214"/>
      <c r="AT110" s="215" t="s">
        <v>188</v>
      </c>
      <c r="AU110" s="215" t="s">
        <v>86</v>
      </c>
      <c r="AV110" s="11" t="s">
        <v>84</v>
      </c>
      <c r="AW110" s="11" t="s">
        <v>39</v>
      </c>
      <c r="AX110" s="11" t="s">
        <v>76</v>
      </c>
      <c r="AY110" s="215" t="s">
        <v>177</v>
      </c>
    </row>
    <row r="111" spans="2:65" s="12" customFormat="1" ht="13.5">
      <c r="B111" s="216"/>
      <c r="C111" s="217"/>
      <c r="D111" s="203" t="s">
        <v>188</v>
      </c>
      <c r="E111" s="218" t="s">
        <v>21</v>
      </c>
      <c r="F111" s="219" t="s">
        <v>140</v>
      </c>
      <c r="G111" s="217"/>
      <c r="H111" s="220">
        <v>2954.2</v>
      </c>
      <c r="I111" s="221"/>
      <c r="J111" s="217"/>
      <c r="K111" s="217"/>
      <c r="L111" s="222"/>
      <c r="M111" s="223"/>
      <c r="N111" s="224"/>
      <c r="O111" s="224"/>
      <c r="P111" s="224"/>
      <c r="Q111" s="224"/>
      <c r="R111" s="224"/>
      <c r="S111" s="224"/>
      <c r="T111" s="225"/>
      <c r="AT111" s="226" t="s">
        <v>188</v>
      </c>
      <c r="AU111" s="226" t="s">
        <v>86</v>
      </c>
      <c r="AV111" s="12" t="s">
        <v>86</v>
      </c>
      <c r="AW111" s="12" t="s">
        <v>39</v>
      </c>
      <c r="AX111" s="12" t="s">
        <v>76</v>
      </c>
      <c r="AY111" s="226" t="s">
        <v>177</v>
      </c>
    </row>
    <row r="112" spans="2:65" s="12" customFormat="1" ht="13.5">
      <c r="B112" s="216"/>
      <c r="C112" s="217"/>
      <c r="D112" s="203" t="s">
        <v>188</v>
      </c>
      <c r="E112" s="218" t="s">
        <v>21</v>
      </c>
      <c r="F112" s="219" t="s">
        <v>137</v>
      </c>
      <c r="G112" s="217"/>
      <c r="H112" s="220">
        <v>139.75</v>
      </c>
      <c r="I112" s="221"/>
      <c r="J112" s="217"/>
      <c r="K112" s="217"/>
      <c r="L112" s="222"/>
      <c r="M112" s="223"/>
      <c r="N112" s="224"/>
      <c r="O112" s="224"/>
      <c r="P112" s="224"/>
      <c r="Q112" s="224"/>
      <c r="R112" s="224"/>
      <c r="S112" s="224"/>
      <c r="T112" s="225"/>
      <c r="AT112" s="226" t="s">
        <v>188</v>
      </c>
      <c r="AU112" s="226" t="s">
        <v>86</v>
      </c>
      <c r="AV112" s="12" t="s">
        <v>86</v>
      </c>
      <c r="AW112" s="12" t="s">
        <v>39</v>
      </c>
      <c r="AX112" s="12" t="s">
        <v>76</v>
      </c>
      <c r="AY112" s="226" t="s">
        <v>177</v>
      </c>
    </row>
    <row r="113" spans="2:65" s="13" customFormat="1" ht="13.5">
      <c r="B113" s="227"/>
      <c r="C113" s="228"/>
      <c r="D113" s="203" t="s">
        <v>188</v>
      </c>
      <c r="E113" s="229" t="s">
        <v>21</v>
      </c>
      <c r="F113" s="230" t="s">
        <v>209</v>
      </c>
      <c r="G113" s="228"/>
      <c r="H113" s="231">
        <v>3093.95</v>
      </c>
      <c r="I113" s="232"/>
      <c r="J113" s="228"/>
      <c r="K113" s="228"/>
      <c r="L113" s="233"/>
      <c r="M113" s="234"/>
      <c r="N113" s="235"/>
      <c r="O113" s="235"/>
      <c r="P113" s="235"/>
      <c r="Q113" s="235"/>
      <c r="R113" s="235"/>
      <c r="S113" s="235"/>
      <c r="T113" s="236"/>
      <c r="AT113" s="237" t="s">
        <v>188</v>
      </c>
      <c r="AU113" s="237" t="s">
        <v>86</v>
      </c>
      <c r="AV113" s="13" t="s">
        <v>184</v>
      </c>
      <c r="AW113" s="13" t="s">
        <v>39</v>
      </c>
      <c r="AX113" s="13" t="s">
        <v>84</v>
      </c>
      <c r="AY113" s="237" t="s">
        <v>177</v>
      </c>
    </row>
    <row r="114" spans="2:65" s="1" customFormat="1" ht="38.25" customHeight="1">
      <c r="B114" s="39"/>
      <c r="C114" s="191" t="s">
        <v>210</v>
      </c>
      <c r="D114" s="191" t="s">
        <v>179</v>
      </c>
      <c r="E114" s="192" t="s">
        <v>211</v>
      </c>
      <c r="F114" s="193" t="s">
        <v>212</v>
      </c>
      <c r="G114" s="194" t="s">
        <v>213</v>
      </c>
      <c r="H114" s="195">
        <v>699.7</v>
      </c>
      <c r="I114" s="196"/>
      <c r="J114" s="197">
        <f>ROUND(I114*H114,2)</f>
        <v>0</v>
      </c>
      <c r="K114" s="193" t="s">
        <v>183</v>
      </c>
      <c r="L114" s="59"/>
      <c r="M114" s="198" t="s">
        <v>21</v>
      </c>
      <c r="N114" s="199" t="s">
        <v>47</v>
      </c>
      <c r="O114" s="40"/>
      <c r="P114" s="200">
        <f>O114*H114</f>
        <v>0</v>
      </c>
      <c r="Q114" s="200">
        <v>0</v>
      </c>
      <c r="R114" s="200">
        <f>Q114*H114</f>
        <v>0</v>
      </c>
      <c r="S114" s="200">
        <v>0.115</v>
      </c>
      <c r="T114" s="201">
        <f>S114*H114</f>
        <v>80.465500000000006</v>
      </c>
      <c r="AR114" s="22" t="s">
        <v>184</v>
      </c>
      <c r="AT114" s="22" t="s">
        <v>179</v>
      </c>
      <c r="AU114" s="22" t="s">
        <v>86</v>
      </c>
      <c r="AY114" s="22" t="s">
        <v>177</v>
      </c>
      <c r="BE114" s="202">
        <f>IF(N114="základní",J114,0)</f>
        <v>0</v>
      </c>
      <c r="BF114" s="202">
        <f>IF(N114="snížená",J114,0)</f>
        <v>0</v>
      </c>
      <c r="BG114" s="202">
        <f>IF(N114="zákl. přenesená",J114,0)</f>
        <v>0</v>
      </c>
      <c r="BH114" s="202">
        <f>IF(N114="sníž. přenesená",J114,0)</f>
        <v>0</v>
      </c>
      <c r="BI114" s="202">
        <f>IF(N114="nulová",J114,0)</f>
        <v>0</v>
      </c>
      <c r="BJ114" s="22" t="s">
        <v>84</v>
      </c>
      <c r="BK114" s="202">
        <f>ROUND(I114*H114,2)</f>
        <v>0</v>
      </c>
      <c r="BL114" s="22" t="s">
        <v>184</v>
      </c>
      <c r="BM114" s="22" t="s">
        <v>214</v>
      </c>
    </row>
    <row r="115" spans="2:65" s="1" customFormat="1" ht="148.5">
      <c r="B115" s="39"/>
      <c r="C115" s="61"/>
      <c r="D115" s="203" t="s">
        <v>186</v>
      </c>
      <c r="E115" s="61"/>
      <c r="F115" s="204" t="s">
        <v>215</v>
      </c>
      <c r="G115" s="61"/>
      <c r="H115" s="61"/>
      <c r="I115" s="162"/>
      <c r="J115" s="61"/>
      <c r="K115" s="61"/>
      <c r="L115" s="59"/>
      <c r="M115" s="205"/>
      <c r="N115" s="40"/>
      <c r="O115" s="40"/>
      <c r="P115" s="40"/>
      <c r="Q115" s="40"/>
      <c r="R115" s="40"/>
      <c r="S115" s="40"/>
      <c r="T115" s="76"/>
      <c r="AT115" s="22" t="s">
        <v>186</v>
      </c>
      <c r="AU115" s="22" t="s">
        <v>86</v>
      </c>
    </row>
    <row r="116" spans="2:65" s="11" customFormat="1" ht="13.5">
      <c r="B116" s="206"/>
      <c r="C116" s="207"/>
      <c r="D116" s="203" t="s">
        <v>188</v>
      </c>
      <c r="E116" s="208" t="s">
        <v>21</v>
      </c>
      <c r="F116" s="209" t="s">
        <v>189</v>
      </c>
      <c r="G116" s="207"/>
      <c r="H116" s="208" t="s">
        <v>21</v>
      </c>
      <c r="I116" s="210"/>
      <c r="J116" s="207"/>
      <c r="K116" s="207"/>
      <c r="L116" s="211"/>
      <c r="M116" s="212"/>
      <c r="N116" s="213"/>
      <c r="O116" s="213"/>
      <c r="P116" s="213"/>
      <c r="Q116" s="213"/>
      <c r="R116" s="213"/>
      <c r="S116" s="213"/>
      <c r="T116" s="214"/>
      <c r="AT116" s="215" t="s">
        <v>188</v>
      </c>
      <c r="AU116" s="215" t="s">
        <v>86</v>
      </c>
      <c r="AV116" s="11" t="s">
        <v>84</v>
      </c>
      <c r="AW116" s="11" t="s">
        <v>39</v>
      </c>
      <c r="AX116" s="11" t="s">
        <v>76</v>
      </c>
      <c r="AY116" s="215" t="s">
        <v>177</v>
      </c>
    </row>
    <row r="117" spans="2:65" s="12" customFormat="1" ht="13.5">
      <c r="B117" s="216"/>
      <c r="C117" s="217"/>
      <c r="D117" s="203" t="s">
        <v>188</v>
      </c>
      <c r="E117" s="218" t="s">
        <v>216</v>
      </c>
      <c r="F117" s="219" t="s">
        <v>217</v>
      </c>
      <c r="G117" s="217"/>
      <c r="H117" s="220">
        <v>699.7</v>
      </c>
      <c r="I117" s="221"/>
      <c r="J117" s="217"/>
      <c r="K117" s="217"/>
      <c r="L117" s="222"/>
      <c r="M117" s="223"/>
      <c r="N117" s="224"/>
      <c r="O117" s="224"/>
      <c r="P117" s="224"/>
      <c r="Q117" s="224"/>
      <c r="R117" s="224"/>
      <c r="S117" s="224"/>
      <c r="T117" s="225"/>
      <c r="AT117" s="226" t="s">
        <v>188</v>
      </c>
      <c r="AU117" s="226" t="s">
        <v>86</v>
      </c>
      <c r="AV117" s="12" t="s">
        <v>86</v>
      </c>
      <c r="AW117" s="12" t="s">
        <v>39</v>
      </c>
      <c r="AX117" s="12" t="s">
        <v>84</v>
      </c>
      <c r="AY117" s="226" t="s">
        <v>177</v>
      </c>
    </row>
    <row r="118" spans="2:65" s="1" customFormat="1" ht="63.75" customHeight="1">
      <c r="B118" s="39"/>
      <c r="C118" s="191" t="s">
        <v>218</v>
      </c>
      <c r="D118" s="191" t="s">
        <v>179</v>
      </c>
      <c r="E118" s="192" t="s">
        <v>219</v>
      </c>
      <c r="F118" s="193" t="s">
        <v>220</v>
      </c>
      <c r="G118" s="194" t="s">
        <v>213</v>
      </c>
      <c r="H118" s="195">
        <v>110</v>
      </c>
      <c r="I118" s="196"/>
      <c r="J118" s="197">
        <f>ROUND(I118*H118,2)</f>
        <v>0</v>
      </c>
      <c r="K118" s="193" t="s">
        <v>183</v>
      </c>
      <c r="L118" s="59"/>
      <c r="M118" s="198" t="s">
        <v>21</v>
      </c>
      <c r="N118" s="199" t="s">
        <v>47</v>
      </c>
      <c r="O118" s="40"/>
      <c r="P118" s="200">
        <f>O118*H118</f>
        <v>0</v>
      </c>
      <c r="Q118" s="200">
        <v>6.053E-2</v>
      </c>
      <c r="R118" s="200">
        <f>Q118*H118</f>
        <v>6.6582999999999997</v>
      </c>
      <c r="S118" s="200">
        <v>0</v>
      </c>
      <c r="T118" s="201">
        <f>S118*H118</f>
        <v>0</v>
      </c>
      <c r="AR118" s="22" t="s">
        <v>184</v>
      </c>
      <c r="AT118" s="22" t="s">
        <v>179</v>
      </c>
      <c r="AU118" s="22" t="s">
        <v>86</v>
      </c>
      <c r="AY118" s="22" t="s">
        <v>177</v>
      </c>
      <c r="BE118" s="202">
        <f>IF(N118="základní",J118,0)</f>
        <v>0</v>
      </c>
      <c r="BF118" s="202">
        <f>IF(N118="snížená",J118,0)</f>
        <v>0</v>
      </c>
      <c r="BG118" s="202">
        <f>IF(N118="zákl. přenesená",J118,0)</f>
        <v>0</v>
      </c>
      <c r="BH118" s="202">
        <f>IF(N118="sníž. přenesená",J118,0)</f>
        <v>0</v>
      </c>
      <c r="BI118" s="202">
        <f>IF(N118="nulová",J118,0)</f>
        <v>0</v>
      </c>
      <c r="BJ118" s="22" t="s">
        <v>84</v>
      </c>
      <c r="BK118" s="202">
        <f>ROUND(I118*H118,2)</f>
        <v>0</v>
      </c>
      <c r="BL118" s="22" t="s">
        <v>184</v>
      </c>
      <c r="BM118" s="22" t="s">
        <v>221</v>
      </c>
    </row>
    <row r="119" spans="2:65" s="1" customFormat="1" ht="81">
      <c r="B119" s="39"/>
      <c r="C119" s="61"/>
      <c r="D119" s="203" t="s">
        <v>186</v>
      </c>
      <c r="E119" s="61"/>
      <c r="F119" s="204" t="s">
        <v>222</v>
      </c>
      <c r="G119" s="61"/>
      <c r="H119" s="61"/>
      <c r="I119" s="162"/>
      <c r="J119" s="61"/>
      <c r="K119" s="61"/>
      <c r="L119" s="59"/>
      <c r="M119" s="205"/>
      <c r="N119" s="40"/>
      <c r="O119" s="40"/>
      <c r="P119" s="40"/>
      <c r="Q119" s="40"/>
      <c r="R119" s="40"/>
      <c r="S119" s="40"/>
      <c r="T119" s="76"/>
      <c r="AT119" s="22" t="s">
        <v>186</v>
      </c>
      <c r="AU119" s="22" t="s">
        <v>86</v>
      </c>
    </row>
    <row r="120" spans="2:65" s="11" customFormat="1" ht="13.5">
      <c r="B120" s="206"/>
      <c r="C120" s="207"/>
      <c r="D120" s="203" t="s">
        <v>188</v>
      </c>
      <c r="E120" s="208" t="s">
        <v>21</v>
      </c>
      <c r="F120" s="209" t="s">
        <v>189</v>
      </c>
      <c r="G120" s="207"/>
      <c r="H120" s="208" t="s">
        <v>21</v>
      </c>
      <c r="I120" s="210"/>
      <c r="J120" s="207"/>
      <c r="K120" s="207"/>
      <c r="L120" s="211"/>
      <c r="M120" s="212"/>
      <c r="N120" s="213"/>
      <c r="O120" s="213"/>
      <c r="P120" s="213"/>
      <c r="Q120" s="213"/>
      <c r="R120" s="213"/>
      <c r="S120" s="213"/>
      <c r="T120" s="214"/>
      <c r="AT120" s="215" t="s">
        <v>188</v>
      </c>
      <c r="AU120" s="215" t="s">
        <v>86</v>
      </c>
      <c r="AV120" s="11" t="s">
        <v>84</v>
      </c>
      <c r="AW120" s="11" t="s">
        <v>39</v>
      </c>
      <c r="AX120" s="11" t="s">
        <v>76</v>
      </c>
      <c r="AY120" s="215" t="s">
        <v>177</v>
      </c>
    </row>
    <row r="121" spans="2:65" s="12" customFormat="1" ht="13.5">
      <c r="B121" s="216"/>
      <c r="C121" s="217"/>
      <c r="D121" s="203" t="s">
        <v>188</v>
      </c>
      <c r="E121" s="218" t="s">
        <v>21</v>
      </c>
      <c r="F121" s="219" t="s">
        <v>223</v>
      </c>
      <c r="G121" s="217"/>
      <c r="H121" s="220">
        <v>110</v>
      </c>
      <c r="I121" s="221"/>
      <c r="J121" s="217"/>
      <c r="K121" s="217"/>
      <c r="L121" s="222"/>
      <c r="M121" s="223"/>
      <c r="N121" s="224"/>
      <c r="O121" s="224"/>
      <c r="P121" s="224"/>
      <c r="Q121" s="224"/>
      <c r="R121" s="224"/>
      <c r="S121" s="224"/>
      <c r="T121" s="225"/>
      <c r="AT121" s="226" t="s">
        <v>188</v>
      </c>
      <c r="AU121" s="226" t="s">
        <v>86</v>
      </c>
      <c r="AV121" s="12" t="s">
        <v>86</v>
      </c>
      <c r="AW121" s="12" t="s">
        <v>39</v>
      </c>
      <c r="AX121" s="12" t="s">
        <v>84</v>
      </c>
      <c r="AY121" s="226" t="s">
        <v>177</v>
      </c>
    </row>
    <row r="122" spans="2:65" s="1" customFormat="1" ht="25.5" customHeight="1">
      <c r="B122" s="39"/>
      <c r="C122" s="191" t="s">
        <v>224</v>
      </c>
      <c r="D122" s="191" t="s">
        <v>179</v>
      </c>
      <c r="E122" s="192" t="s">
        <v>225</v>
      </c>
      <c r="F122" s="193" t="s">
        <v>226</v>
      </c>
      <c r="G122" s="194" t="s">
        <v>227</v>
      </c>
      <c r="H122" s="195">
        <v>159.51599999999999</v>
      </c>
      <c r="I122" s="196"/>
      <c r="J122" s="197">
        <f>ROUND(I122*H122,2)</f>
        <v>0</v>
      </c>
      <c r="K122" s="193" t="s">
        <v>183</v>
      </c>
      <c r="L122" s="59"/>
      <c r="M122" s="198" t="s">
        <v>21</v>
      </c>
      <c r="N122" s="199" t="s">
        <v>47</v>
      </c>
      <c r="O122" s="40"/>
      <c r="P122" s="200">
        <f>O122*H122</f>
        <v>0</v>
      </c>
      <c r="Q122" s="200">
        <v>0</v>
      </c>
      <c r="R122" s="200">
        <f>Q122*H122</f>
        <v>0</v>
      </c>
      <c r="S122" s="200">
        <v>0</v>
      </c>
      <c r="T122" s="201">
        <f>S122*H122</f>
        <v>0</v>
      </c>
      <c r="AR122" s="22" t="s">
        <v>184</v>
      </c>
      <c r="AT122" s="22" t="s">
        <v>179</v>
      </c>
      <c r="AU122" s="22" t="s">
        <v>86</v>
      </c>
      <c r="AY122" s="22" t="s">
        <v>177</v>
      </c>
      <c r="BE122" s="202">
        <f>IF(N122="základní",J122,0)</f>
        <v>0</v>
      </c>
      <c r="BF122" s="202">
        <f>IF(N122="snížená",J122,0)</f>
        <v>0</v>
      </c>
      <c r="BG122" s="202">
        <f>IF(N122="zákl. přenesená",J122,0)</f>
        <v>0</v>
      </c>
      <c r="BH122" s="202">
        <f>IF(N122="sníž. přenesená",J122,0)</f>
        <v>0</v>
      </c>
      <c r="BI122" s="202">
        <f>IF(N122="nulová",J122,0)</f>
        <v>0</v>
      </c>
      <c r="BJ122" s="22" t="s">
        <v>84</v>
      </c>
      <c r="BK122" s="202">
        <f>ROUND(I122*H122,2)</f>
        <v>0</v>
      </c>
      <c r="BL122" s="22" t="s">
        <v>184</v>
      </c>
      <c r="BM122" s="22" t="s">
        <v>228</v>
      </c>
    </row>
    <row r="123" spans="2:65" s="1" customFormat="1" ht="378">
      <c r="B123" s="39"/>
      <c r="C123" s="61"/>
      <c r="D123" s="203" t="s">
        <v>186</v>
      </c>
      <c r="E123" s="61"/>
      <c r="F123" s="204" t="s">
        <v>229</v>
      </c>
      <c r="G123" s="61"/>
      <c r="H123" s="61"/>
      <c r="I123" s="162"/>
      <c r="J123" s="61"/>
      <c r="K123" s="61"/>
      <c r="L123" s="59"/>
      <c r="M123" s="205"/>
      <c r="N123" s="40"/>
      <c r="O123" s="40"/>
      <c r="P123" s="40"/>
      <c r="Q123" s="40"/>
      <c r="R123" s="40"/>
      <c r="S123" s="40"/>
      <c r="T123" s="76"/>
      <c r="AT123" s="22" t="s">
        <v>186</v>
      </c>
      <c r="AU123" s="22" t="s">
        <v>86</v>
      </c>
    </row>
    <row r="124" spans="2:65" s="12" customFormat="1" ht="13.5">
      <c r="B124" s="216"/>
      <c r="C124" s="217"/>
      <c r="D124" s="203" t="s">
        <v>188</v>
      </c>
      <c r="E124" s="218" t="s">
        <v>21</v>
      </c>
      <c r="F124" s="219" t="s">
        <v>230</v>
      </c>
      <c r="G124" s="217"/>
      <c r="H124" s="220">
        <v>159.51599999999999</v>
      </c>
      <c r="I124" s="221"/>
      <c r="J124" s="217"/>
      <c r="K124" s="217"/>
      <c r="L124" s="222"/>
      <c r="M124" s="223"/>
      <c r="N124" s="224"/>
      <c r="O124" s="224"/>
      <c r="P124" s="224"/>
      <c r="Q124" s="224"/>
      <c r="R124" s="224"/>
      <c r="S124" s="224"/>
      <c r="T124" s="225"/>
      <c r="AT124" s="226" t="s">
        <v>188</v>
      </c>
      <c r="AU124" s="226" t="s">
        <v>86</v>
      </c>
      <c r="AV124" s="12" t="s">
        <v>86</v>
      </c>
      <c r="AW124" s="12" t="s">
        <v>39</v>
      </c>
      <c r="AX124" s="12" t="s">
        <v>84</v>
      </c>
      <c r="AY124" s="226" t="s">
        <v>177</v>
      </c>
    </row>
    <row r="125" spans="2:65" s="1" customFormat="1" ht="38.25" customHeight="1">
      <c r="B125" s="39"/>
      <c r="C125" s="191" t="s">
        <v>231</v>
      </c>
      <c r="D125" s="191" t="s">
        <v>179</v>
      </c>
      <c r="E125" s="192" t="s">
        <v>232</v>
      </c>
      <c r="F125" s="193" t="s">
        <v>233</v>
      </c>
      <c r="G125" s="194" t="s">
        <v>227</v>
      </c>
      <c r="H125" s="195">
        <v>319.03199999999998</v>
      </c>
      <c r="I125" s="196"/>
      <c r="J125" s="197">
        <f>ROUND(I125*H125,2)</f>
        <v>0</v>
      </c>
      <c r="K125" s="193" t="s">
        <v>183</v>
      </c>
      <c r="L125" s="59"/>
      <c r="M125" s="198" t="s">
        <v>21</v>
      </c>
      <c r="N125" s="199" t="s">
        <v>47</v>
      </c>
      <c r="O125" s="40"/>
      <c r="P125" s="200">
        <f>O125*H125</f>
        <v>0</v>
      </c>
      <c r="Q125" s="200">
        <v>0</v>
      </c>
      <c r="R125" s="200">
        <f>Q125*H125</f>
        <v>0</v>
      </c>
      <c r="S125" s="200">
        <v>0</v>
      </c>
      <c r="T125" s="201">
        <f>S125*H125</f>
        <v>0</v>
      </c>
      <c r="AR125" s="22" t="s">
        <v>184</v>
      </c>
      <c r="AT125" s="22" t="s">
        <v>179</v>
      </c>
      <c r="AU125" s="22" t="s">
        <v>86</v>
      </c>
      <c r="AY125" s="22" t="s">
        <v>177</v>
      </c>
      <c r="BE125" s="202">
        <f>IF(N125="základní",J125,0)</f>
        <v>0</v>
      </c>
      <c r="BF125" s="202">
        <f>IF(N125="snížená",J125,0)</f>
        <v>0</v>
      </c>
      <c r="BG125" s="202">
        <f>IF(N125="zákl. přenesená",J125,0)</f>
        <v>0</v>
      </c>
      <c r="BH125" s="202">
        <f>IF(N125="sníž. přenesená",J125,0)</f>
        <v>0</v>
      </c>
      <c r="BI125" s="202">
        <f>IF(N125="nulová",J125,0)</f>
        <v>0</v>
      </c>
      <c r="BJ125" s="22" t="s">
        <v>84</v>
      </c>
      <c r="BK125" s="202">
        <f>ROUND(I125*H125,2)</f>
        <v>0</v>
      </c>
      <c r="BL125" s="22" t="s">
        <v>184</v>
      </c>
      <c r="BM125" s="22" t="s">
        <v>234</v>
      </c>
    </row>
    <row r="126" spans="2:65" s="1" customFormat="1" ht="270">
      <c r="B126" s="39"/>
      <c r="C126" s="61"/>
      <c r="D126" s="203" t="s">
        <v>186</v>
      </c>
      <c r="E126" s="61"/>
      <c r="F126" s="204" t="s">
        <v>235</v>
      </c>
      <c r="G126" s="61"/>
      <c r="H126" s="61"/>
      <c r="I126" s="162"/>
      <c r="J126" s="61"/>
      <c r="K126" s="61"/>
      <c r="L126" s="59"/>
      <c r="M126" s="205"/>
      <c r="N126" s="40"/>
      <c r="O126" s="40"/>
      <c r="P126" s="40"/>
      <c r="Q126" s="40"/>
      <c r="R126" s="40"/>
      <c r="S126" s="40"/>
      <c r="T126" s="76"/>
      <c r="AT126" s="22" t="s">
        <v>186</v>
      </c>
      <c r="AU126" s="22" t="s">
        <v>86</v>
      </c>
    </row>
    <row r="127" spans="2:65" s="12" customFormat="1" ht="13.5">
      <c r="B127" s="216"/>
      <c r="C127" s="217"/>
      <c r="D127" s="203" t="s">
        <v>188</v>
      </c>
      <c r="E127" s="218" t="s">
        <v>21</v>
      </c>
      <c r="F127" s="219" t="s">
        <v>236</v>
      </c>
      <c r="G127" s="217"/>
      <c r="H127" s="220">
        <v>319.03199999999998</v>
      </c>
      <c r="I127" s="221"/>
      <c r="J127" s="217"/>
      <c r="K127" s="217"/>
      <c r="L127" s="222"/>
      <c r="M127" s="223"/>
      <c r="N127" s="224"/>
      <c r="O127" s="224"/>
      <c r="P127" s="224"/>
      <c r="Q127" s="224"/>
      <c r="R127" s="224"/>
      <c r="S127" s="224"/>
      <c r="T127" s="225"/>
      <c r="AT127" s="226" t="s">
        <v>188</v>
      </c>
      <c r="AU127" s="226" t="s">
        <v>86</v>
      </c>
      <c r="AV127" s="12" t="s">
        <v>86</v>
      </c>
      <c r="AW127" s="12" t="s">
        <v>39</v>
      </c>
      <c r="AX127" s="12" t="s">
        <v>84</v>
      </c>
      <c r="AY127" s="226" t="s">
        <v>177</v>
      </c>
    </row>
    <row r="128" spans="2:65" s="1" customFormat="1" ht="38.25" customHeight="1">
      <c r="B128" s="39"/>
      <c r="C128" s="191" t="s">
        <v>237</v>
      </c>
      <c r="D128" s="191" t="s">
        <v>179</v>
      </c>
      <c r="E128" s="192" t="s">
        <v>238</v>
      </c>
      <c r="F128" s="193" t="s">
        <v>239</v>
      </c>
      <c r="G128" s="194" t="s">
        <v>227</v>
      </c>
      <c r="H128" s="195">
        <v>223.322</v>
      </c>
      <c r="I128" s="196"/>
      <c r="J128" s="197">
        <f>ROUND(I128*H128,2)</f>
        <v>0</v>
      </c>
      <c r="K128" s="193" t="s">
        <v>183</v>
      </c>
      <c r="L128" s="59"/>
      <c r="M128" s="198" t="s">
        <v>21</v>
      </c>
      <c r="N128" s="199" t="s">
        <v>47</v>
      </c>
      <c r="O128" s="40"/>
      <c r="P128" s="200">
        <f>O128*H128</f>
        <v>0</v>
      </c>
      <c r="Q128" s="200">
        <v>0</v>
      </c>
      <c r="R128" s="200">
        <f>Q128*H128</f>
        <v>0</v>
      </c>
      <c r="S128" s="200">
        <v>0</v>
      </c>
      <c r="T128" s="201">
        <f>S128*H128</f>
        <v>0</v>
      </c>
      <c r="AR128" s="22" t="s">
        <v>184</v>
      </c>
      <c r="AT128" s="22" t="s">
        <v>179</v>
      </c>
      <c r="AU128" s="22" t="s">
        <v>86</v>
      </c>
      <c r="AY128" s="22" t="s">
        <v>177</v>
      </c>
      <c r="BE128" s="202">
        <f>IF(N128="základní",J128,0)</f>
        <v>0</v>
      </c>
      <c r="BF128" s="202">
        <f>IF(N128="snížená",J128,0)</f>
        <v>0</v>
      </c>
      <c r="BG128" s="202">
        <f>IF(N128="zákl. přenesená",J128,0)</f>
        <v>0</v>
      </c>
      <c r="BH128" s="202">
        <f>IF(N128="sníž. přenesená",J128,0)</f>
        <v>0</v>
      </c>
      <c r="BI128" s="202">
        <f>IF(N128="nulová",J128,0)</f>
        <v>0</v>
      </c>
      <c r="BJ128" s="22" t="s">
        <v>84</v>
      </c>
      <c r="BK128" s="202">
        <f>ROUND(I128*H128,2)</f>
        <v>0</v>
      </c>
      <c r="BL128" s="22" t="s">
        <v>184</v>
      </c>
      <c r="BM128" s="22" t="s">
        <v>240</v>
      </c>
    </row>
    <row r="129" spans="2:65" s="1" customFormat="1" ht="270">
      <c r="B129" s="39"/>
      <c r="C129" s="61"/>
      <c r="D129" s="203" t="s">
        <v>186</v>
      </c>
      <c r="E129" s="61"/>
      <c r="F129" s="204" t="s">
        <v>235</v>
      </c>
      <c r="G129" s="61"/>
      <c r="H129" s="61"/>
      <c r="I129" s="162"/>
      <c r="J129" s="61"/>
      <c r="K129" s="61"/>
      <c r="L129" s="59"/>
      <c r="M129" s="205"/>
      <c r="N129" s="40"/>
      <c r="O129" s="40"/>
      <c r="P129" s="40"/>
      <c r="Q129" s="40"/>
      <c r="R129" s="40"/>
      <c r="S129" s="40"/>
      <c r="T129" s="76"/>
      <c r="AT129" s="22" t="s">
        <v>186</v>
      </c>
      <c r="AU129" s="22" t="s">
        <v>86</v>
      </c>
    </row>
    <row r="130" spans="2:65" s="12" customFormat="1" ht="13.5">
      <c r="B130" s="216"/>
      <c r="C130" s="217"/>
      <c r="D130" s="203" t="s">
        <v>188</v>
      </c>
      <c r="E130" s="218" t="s">
        <v>21</v>
      </c>
      <c r="F130" s="219" t="s">
        <v>241</v>
      </c>
      <c r="G130" s="217"/>
      <c r="H130" s="220">
        <v>223.322</v>
      </c>
      <c r="I130" s="221"/>
      <c r="J130" s="217"/>
      <c r="K130" s="217"/>
      <c r="L130" s="222"/>
      <c r="M130" s="223"/>
      <c r="N130" s="224"/>
      <c r="O130" s="224"/>
      <c r="P130" s="224"/>
      <c r="Q130" s="224"/>
      <c r="R130" s="224"/>
      <c r="S130" s="224"/>
      <c r="T130" s="225"/>
      <c r="AT130" s="226" t="s">
        <v>188</v>
      </c>
      <c r="AU130" s="226" t="s">
        <v>86</v>
      </c>
      <c r="AV130" s="12" t="s">
        <v>86</v>
      </c>
      <c r="AW130" s="12" t="s">
        <v>39</v>
      </c>
      <c r="AX130" s="12" t="s">
        <v>84</v>
      </c>
      <c r="AY130" s="226" t="s">
        <v>177</v>
      </c>
    </row>
    <row r="131" spans="2:65" s="1" customFormat="1" ht="25.5" customHeight="1">
      <c r="B131" s="39"/>
      <c r="C131" s="191" t="s">
        <v>242</v>
      </c>
      <c r="D131" s="191" t="s">
        <v>179</v>
      </c>
      <c r="E131" s="192" t="s">
        <v>243</v>
      </c>
      <c r="F131" s="193" t="s">
        <v>244</v>
      </c>
      <c r="G131" s="194" t="s">
        <v>227</v>
      </c>
      <c r="H131" s="195">
        <v>54</v>
      </c>
      <c r="I131" s="196"/>
      <c r="J131" s="197">
        <f>ROUND(I131*H131,2)</f>
        <v>0</v>
      </c>
      <c r="K131" s="193" t="s">
        <v>183</v>
      </c>
      <c r="L131" s="59"/>
      <c r="M131" s="198" t="s">
        <v>21</v>
      </c>
      <c r="N131" s="199" t="s">
        <v>47</v>
      </c>
      <c r="O131" s="40"/>
      <c r="P131" s="200">
        <f>O131*H131</f>
        <v>0</v>
      </c>
      <c r="Q131" s="200">
        <v>0</v>
      </c>
      <c r="R131" s="200">
        <f>Q131*H131</f>
        <v>0</v>
      </c>
      <c r="S131" s="200">
        <v>0</v>
      </c>
      <c r="T131" s="201">
        <f>S131*H131</f>
        <v>0</v>
      </c>
      <c r="AR131" s="22" t="s">
        <v>184</v>
      </c>
      <c r="AT131" s="22" t="s">
        <v>179</v>
      </c>
      <c r="AU131" s="22" t="s">
        <v>86</v>
      </c>
      <c r="AY131" s="22" t="s">
        <v>177</v>
      </c>
      <c r="BE131" s="202">
        <f>IF(N131="základní",J131,0)</f>
        <v>0</v>
      </c>
      <c r="BF131" s="202">
        <f>IF(N131="snížená",J131,0)</f>
        <v>0</v>
      </c>
      <c r="BG131" s="202">
        <f>IF(N131="zákl. přenesená",J131,0)</f>
        <v>0</v>
      </c>
      <c r="BH131" s="202">
        <f>IF(N131="sníž. přenesená",J131,0)</f>
        <v>0</v>
      </c>
      <c r="BI131" s="202">
        <f>IF(N131="nulová",J131,0)</f>
        <v>0</v>
      </c>
      <c r="BJ131" s="22" t="s">
        <v>84</v>
      </c>
      <c r="BK131" s="202">
        <f>ROUND(I131*H131,2)</f>
        <v>0</v>
      </c>
      <c r="BL131" s="22" t="s">
        <v>184</v>
      </c>
      <c r="BM131" s="22" t="s">
        <v>245</v>
      </c>
    </row>
    <row r="132" spans="2:65" s="1" customFormat="1" ht="202.5">
      <c r="B132" s="39"/>
      <c r="C132" s="61"/>
      <c r="D132" s="203" t="s">
        <v>186</v>
      </c>
      <c r="E132" s="61"/>
      <c r="F132" s="204" t="s">
        <v>246</v>
      </c>
      <c r="G132" s="61"/>
      <c r="H132" s="61"/>
      <c r="I132" s="162"/>
      <c r="J132" s="61"/>
      <c r="K132" s="61"/>
      <c r="L132" s="59"/>
      <c r="M132" s="205"/>
      <c r="N132" s="40"/>
      <c r="O132" s="40"/>
      <c r="P132" s="40"/>
      <c r="Q132" s="40"/>
      <c r="R132" s="40"/>
      <c r="S132" s="40"/>
      <c r="T132" s="76"/>
      <c r="AT132" s="22" t="s">
        <v>186</v>
      </c>
      <c r="AU132" s="22" t="s">
        <v>86</v>
      </c>
    </row>
    <row r="133" spans="2:65" s="11" customFormat="1" ht="13.5">
      <c r="B133" s="206"/>
      <c r="C133" s="207"/>
      <c r="D133" s="203" t="s">
        <v>188</v>
      </c>
      <c r="E133" s="208" t="s">
        <v>21</v>
      </c>
      <c r="F133" s="209" t="s">
        <v>189</v>
      </c>
      <c r="G133" s="207"/>
      <c r="H133" s="208" t="s">
        <v>21</v>
      </c>
      <c r="I133" s="210"/>
      <c r="J133" s="207"/>
      <c r="K133" s="207"/>
      <c r="L133" s="211"/>
      <c r="M133" s="212"/>
      <c r="N133" s="213"/>
      <c r="O133" s="213"/>
      <c r="P133" s="213"/>
      <c r="Q133" s="213"/>
      <c r="R133" s="213"/>
      <c r="S133" s="213"/>
      <c r="T133" s="214"/>
      <c r="AT133" s="215" t="s">
        <v>188</v>
      </c>
      <c r="AU133" s="215" t="s">
        <v>86</v>
      </c>
      <c r="AV133" s="11" t="s">
        <v>84</v>
      </c>
      <c r="AW133" s="11" t="s">
        <v>39</v>
      </c>
      <c r="AX133" s="11" t="s">
        <v>76</v>
      </c>
      <c r="AY133" s="215" t="s">
        <v>177</v>
      </c>
    </row>
    <row r="134" spans="2:65" s="12" customFormat="1" ht="13.5">
      <c r="B134" s="216"/>
      <c r="C134" s="217"/>
      <c r="D134" s="203" t="s">
        <v>188</v>
      </c>
      <c r="E134" s="218" t="s">
        <v>21</v>
      </c>
      <c r="F134" s="219" t="s">
        <v>247</v>
      </c>
      <c r="G134" s="217"/>
      <c r="H134" s="220">
        <v>54</v>
      </c>
      <c r="I134" s="221"/>
      <c r="J134" s="217"/>
      <c r="K134" s="217"/>
      <c r="L134" s="222"/>
      <c r="M134" s="223"/>
      <c r="N134" s="224"/>
      <c r="O134" s="224"/>
      <c r="P134" s="224"/>
      <c r="Q134" s="224"/>
      <c r="R134" s="224"/>
      <c r="S134" s="224"/>
      <c r="T134" s="225"/>
      <c r="AT134" s="226" t="s">
        <v>188</v>
      </c>
      <c r="AU134" s="226" t="s">
        <v>86</v>
      </c>
      <c r="AV134" s="12" t="s">
        <v>86</v>
      </c>
      <c r="AW134" s="12" t="s">
        <v>39</v>
      </c>
      <c r="AX134" s="12" t="s">
        <v>84</v>
      </c>
      <c r="AY134" s="226" t="s">
        <v>177</v>
      </c>
    </row>
    <row r="135" spans="2:65" s="1" customFormat="1" ht="25.5" customHeight="1">
      <c r="B135" s="39"/>
      <c r="C135" s="191" t="s">
        <v>248</v>
      </c>
      <c r="D135" s="191" t="s">
        <v>179</v>
      </c>
      <c r="E135" s="192" t="s">
        <v>249</v>
      </c>
      <c r="F135" s="193" t="s">
        <v>250</v>
      </c>
      <c r="G135" s="194" t="s">
        <v>227</v>
      </c>
      <c r="H135" s="195">
        <v>37.799999999999997</v>
      </c>
      <c r="I135" s="196"/>
      <c r="J135" s="197">
        <f>ROUND(I135*H135,2)</f>
        <v>0</v>
      </c>
      <c r="K135" s="193" t="s">
        <v>183</v>
      </c>
      <c r="L135" s="59"/>
      <c r="M135" s="198" t="s">
        <v>21</v>
      </c>
      <c r="N135" s="199" t="s">
        <v>47</v>
      </c>
      <c r="O135" s="40"/>
      <c r="P135" s="200">
        <f>O135*H135</f>
        <v>0</v>
      </c>
      <c r="Q135" s="200">
        <v>0</v>
      </c>
      <c r="R135" s="200">
        <f>Q135*H135</f>
        <v>0</v>
      </c>
      <c r="S135" s="200">
        <v>0</v>
      </c>
      <c r="T135" s="201">
        <f>S135*H135</f>
        <v>0</v>
      </c>
      <c r="AR135" s="22" t="s">
        <v>184</v>
      </c>
      <c r="AT135" s="22" t="s">
        <v>179</v>
      </c>
      <c r="AU135" s="22" t="s">
        <v>86</v>
      </c>
      <c r="AY135" s="22" t="s">
        <v>177</v>
      </c>
      <c r="BE135" s="202">
        <f>IF(N135="základní",J135,0)</f>
        <v>0</v>
      </c>
      <c r="BF135" s="202">
        <f>IF(N135="snížená",J135,0)</f>
        <v>0</v>
      </c>
      <c r="BG135" s="202">
        <f>IF(N135="zákl. přenesená",J135,0)</f>
        <v>0</v>
      </c>
      <c r="BH135" s="202">
        <f>IF(N135="sníž. přenesená",J135,0)</f>
        <v>0</v>
      </c>
      <c r="BI135" s="202">
        <f>IF(N135="nulová",J135,0)</f>
        <v>0</v>
      </c>
      <c r="BJ135" s="22" t="s">
        <v>84</v>
      </c>
      <c r="BK135" s="202">
        <f>ROUND(I135*H135,2)</f>
        <v>0</v>
      </c>
      <c r="BL135" s="22" t="s">
        <v>184</v>
      </c>
      <c r="BM135" s="22" t="s">
        <v>251</v>
      </c>
    </row>
    <row r="136" spans="2:65" s="1" customFormat="1" ht="202.5">
      <c r="B136" s="39"/>
      <c r="C136" s="61"/>
      <c r="D136" s="203" t="s">
        <v>186</v>
      </c>
      <c r="E136" s="61"/>
      <c r="F136" s="204" t="s">
        <v>246</v>
      </c>
      <c r="G136" s="61"/>
      <c r="H136" s="61"/>
      <c r="I136" s="162"/>
      <c r="J136" s="61"/>
      <c r="K136" s="61"/>
      <c r="L136" s="59"/>
      <c r="M136" s="205"/>
      <c r="N136" s="40"/>
      <c r="O136" s="40"/>
      <c r="P136" s="40"/>
      <c r="Q136" s="40"/>
      <c r="R136" s="40"/>
      <c r="S136" s="40"/>
      <c r="T136" s="76"/>
      <c r="AT136" s="22" t="s">
        <v>186</v>
      </c>
      <c r="AU136" s="22" t="s">
        <v>86</v>
      </c>
    </row>
    <row r="137" spans="2:65" s="12" customFormat="1" ht="13.5">
      <c r="B137" s="216"/>
      <c r="C137" s="217"/>
      <c r="D137" s="203" t="s">
        <v>188</v>
      </c>
      <c r="E137" s="218" t="s">
        <v>21</v>
      </c>
      <c r="F137" s="219" t="s">
        <v>252</v>
      </c>
      <c r="G137" s="217"/>
      <c r="H137" s="220">
        <v>37.799999999999997</v>
      </c>
      <c r="I137" s="221"/>
      <c r="J137" s="217"/>
      <c r="K137" s="217"/>
      <c r="L137" s="222"/>
      <c r="M137" s="223"/>
      <c r="N137" s="224"/>
      <c r="O137" s="224"/>
      <c r="P137" s="224"/>
      <c r="Q137" s="224"/>
      <c r="R137" s="224"/>
      <c r="S137" s="224"/>
      <c r="T137" s="225"/>
      <c r="AT137" s="226" t="s">
        <v>188</v>
      </c>
      <c r="AU137" s="226" t="s">
        <v>86</v>
      </c>
      <c r="AV137" s="12" t="s">
        <v>86</v>
      </c>
      <c r="AW137" s="12" t="s">
        <v>39</v>
      </c>
      <c r="AX137" s="12" t="s">
        <v>84</v>
      </c>
      <c r="AY137" s="226" t="s">
        <v>177</v>
      </c>
    </row>
    <row r="138" spans="2:65" s="1" customFormat="1" ht="25.5" customHeight="1">
      <c r="B138" s="39"/>
      <c r="C138" s="191" t="s">
        <v>253</v>
      </c>
      <c r="D138" s="191" t="s">
        <v>179</v>
      </c>
      <c r="E138" s="192" t="s">
        <v>254</v>
      </c>
      <c r="F138" s="193" t="s">
        <v>255</v>
      </c>
      <c r="G138" s="194" t="s">
        <v>227</v>
      </c>
      <c r="H138" s="195">
        <v>112.2</v>
      </c>
      <c r="I138" s="196"/>
      <c r="J138" s="197">
        <f>ROUND(I138*H138,2)</f>
        <v>0</v>
      </c>
      <c r="K138" s="193" t="s">
        <v>183</v>
      </c>
      <c r="L138" s="59"/>
      <c r="M138" s="198" t="s">
        <v>21</v>
      </c>
      <c r="N138" s="199" t="s">
        <v>47</v>
      </c>
      <c r="O138" s="40"/>
      <c r="P138" s="200">
        <f>O138*H138</f>
        <v>0</v>
      </c>
      <c r="Q138" s="200">
        <v>0</v>
      </c>
      <c r="R138" s="200">
        <f>Q138*H138</f>
        <v>0</v>
      </c>
      <c r="S138" s="200">
        <v>0</v>
      </c>
      <c r="T138" s="201">
        <f>S138*H138</f>
        <v>0</v>
      </c>
      <c r="AR138" s="22" t="s">
        <v>184</v>
      </c>
      <c r="AT138" s="22" t="s">
        <v>179</v>
      </c>
      <c r="AU138" s="22" t="s">
        <v>86</v>
      </c>
      <c r="AY138" s="22" t="s">
        <v>177</v>
      </c>
      <c r="BE138" s="202">
        <f>IF(N138="základní",J138,0)</f>
        <v>0</v>
      </c>
      <c r="BF138" s="202">
        <f>IF(N138="snížená",J138,0)</f>
        <v>0</v>
      </c>
      <c r="BG138" s="202">
        <f>IF(N138="zákl. přenesená",J138,0)</f>
        <v>0</v>
      </c>
      <c r="BH138" s="202">
        <f>IF(N138="sníž. přenesená",J138,0)</f>
        <v>0</v>
      </c>
      <c r="BI138" s="202">
        <f>IF(N138="nulová",J138,0)</f>
        <v>0</v>
      </c>
      <c r="BJ138" s="22" t="s">
        <v>84</v>
      </c>
      <c r="BK138" s="202">
        <f>ROUND(I138*H138,2)</f>
        <v>0</v>
      </c>
      <c r="BL138" s="22" t="s">
        <v>184</v>
      </c>
      <c r="BM138" s="22" t="s">
        <v>256</v>
      </c>
    </row>
    <row r="139" spans="2:65" s="1" customFormat="1" ht="94.5">
      <c r="B139" s="39"/>
      <c r="C139" s="61"/>
      <c r="D139" s="203" t="s">
        <v>186</v>
      </c>
      <c r="E139" s="61"/>
      <c r="F139" s="204" t="s">
        <v>257</v>
      </c>
      <c r="G139" s="61"/>
      <c r="H139" s="61"/>
      <c r="I139" s="162"/>
      <c r="J139" s="61"/>
      <c r="K139" s="61"/>
      <c r="L139" s="59"/>
      <c r="M139" s="205"/>
      <c r="N139" s="40"/>
      <c r="O139" s="40"/>
      <c r="P139" s="40"/>
      <c r="Q139" s="40"/>
      <c r="R139" s="40"/>
      <c r="S139" s="40"/>
      <c r="T139" s="76"/>
      <c r="AT139" s="22" t="s">
        <v>186</v>
      </c>
      <c r="AU139" s="22" t="s">
        <v>86</v>
      </c>
    </row>
    <row r="140" spans="2:65" s="11" customFormat="1" ht="13.5">
      <c r="B140" s="206"/>
      <c r="C140" s="207"/>
      <c r="D140" s="203" t="s">
        <v>188</v>
      </c>
      <c r="E140" s="208" t="s">
        <v>21</v>
      </c>
      <c r="F140" s="209" t="s">
        <v>189</v>
      </c>
      <c r="G140" s="207"/>
      <c r="H140" s="208" t="s">
        <v>21</v>
      </c>
      <c r="I140" s="210"/>
      <c r="J140" s="207"/>
      <c r="K140" s="207"/>
      <c r="L140" s="211"/>
      <c r="M140" s="212"/>
      <c r="N140" s="213"/>
      <c r="O140" s="213"/>
      <c r="P140" s="213"/>
      <c r="Q140" s="213"/>
      <c r="R140" s="213"/>
      <c r="S140" s="213"/>
      <c r="T140" s="214"/>
      <c r="AT140" s="215" t="s">
        <v>188</v>
      </c>
      <c r="AU140" s="215" t="s">
        <v>86</v>
      </c>
      <c r="AV140" s="11" t="s">
        <v>84</v>
      </c>
      <c r="AW140" s="11" t="s">
        <v>39</v>
      </c>
      <c r="AX140" s="11" t="s">
        <v>76</v>
      </c>
      <c r="AY140" s="215" t="s">
        <v>177</v>
      </c>
    </row>
    <row r="141" spans="2:65" s="12" customFormat="1" ht="13.5">
      <c r="B141" s="216"/>
      <c r="C141" s="217"/>
      <c r="D141" s="203" t="s">
        <v>188</v>
      </c>
      <c r="E141" s="218" t="s">
        <v>21</v>
      </c>
      <c r="F141" s="219" t="s">
        <v>258</v>
      </c>
      <c r="G141" s="217"/>
      <c r="H141" s="220">
        <v>112.2</v>
      </c>
      <c r="I141" s="221"/>
      <c r="J141" s="217"/>
      <c r="K141" s="217"/>
      <c r="L141" s="222"/>
      <c r="M141" s="223"/>
      <c r="N141" s="224"/>
      <c r="O141" s="224"/>
      <c r="P141" s="224"/>
      <c r="Q141" s="224"/>
      <c r="R141" s="224"/>
      <c r="S141" s="224"/>
      <c r="T141" s="225"/>
      <c r="AT141" s="226" t="s">
        <v>188</v>
      </c>
      <c r="AU141" s="226" t="s">
        <v>86</v>
      </c>
      <c r="AV141" s="12" t="s">
        <v>86</v>
      </c>
      <c r="AW141" s="12" t="s">
        <v>39</v>
      </c>
      <c r="AX141" s="12" t="s">
        <v>84</v>
      </c>
      <c r="AY141" s="226" t="s">
        <v>177</v>
      </c>
    </row>
    <row r="142" spans="2:65" s="1" customFormat="1" ht="38.25" customHeight="1">
      <c r="B142" s="39"/>
      <c r="C142" s="191" t="s">
        <v>259</v>
      </c>
      <c r="D142" s="191" t="s">
        <v>179</v>
      </c>
      <c r="E142" s="192" t="s">
        <v>260</v>
      </c>
      <c r="F142" s="193" t="s">
        <v>261</v>
      </c>
      <c r="G142" s="194" t="s">
        <v>227</v>
      </c>
      <c r="H142" s="195">
        <v>78.540000000000006</v>
      </c>
      <c r="I142" s="196"/>
      <c r="J142" s="197">
        <f>ROUND(I142*H142,2)</f>
        <v>0</v>
      </c>
      <c r="K142" s="193" t="s">
        <v>183</v>
      </c>
      <c r="L142" s="59"/>
      <c r="M142" s="198" t="s">
        <v>21</v>
      </c>
      <c r="N142" s="199" t="s">
        <v>47</v>
      </c>
      <c r="O142" s="40"/>
      <c r="P142" s="200">
        <f>O142*H142</f>
        <v>0</v>
      </c>
      <c r="Q142" s="200">
        <v>0</v>
      </c>
      <c r="R142" s="200">
        <f>Q142*H142</f>
        <v>0</v>
      </c>
      <c r="S142" s="200">
        <v>0</v>
      </c>
      <c r="T142" s="201">
        <f>S142*H142</f>
        <v>0</v>
      </c>
      <c r="AR142" s="22" t="s">
        <v>184</v>
      </c>
      <c r="AT142" s="22" t="s">
        <v>179</v>
      </c>
      <c r="AU142" s="22" t="s">
        <v>86</v>
      </c>
      <c r="AY142" s="22" t="s">
        <v>177</v>
      </c>
      <c r="BE142" s="202">
        <f>IF(N142="základní",J142,0)</f>
        <v>0</v>
      </c>
      <c r="BF142" s="202">
        <f>IF(N142="snížená",J142,0)</f>
        <v>0</v>
      </c>
      <c r="BG142" s="202">
        <f>IF(N142="zákl. přenesená",J142,0)</f>
        <v>0</v>
      </c>
      <c r="BH142" s="202">
        <f>IF(N142="sníž. přenesená",J142,0)</f>
        <v>0</v>
      </c>
      <c r="BI142" s="202">
        <f>IF(N142="nulová",J142,0)</f>
        <v>0</v>
      </c>
      <c r="BJ142" s="22" t="s">
        <v>84</v>
      </c>
      <c r="BK142" s="202">
        <f>ROUND(I142*H142,2)</f>
        <v>0</v>
      </c>
      <c r="BL142" s="22" t="s">
        <v>184</v>
      </c>
      <c r="BM142" s="22" t="s">
        <v>262</v>
      </c>
    </row>
    <row r="143" spans="2:65" s="1" customFormat="1" ht="94.5">
      <c r="B143" s="39"/>
      <c r="C143" s="61"/>
      <c r="D143" s="203" t="s">
        <v>186</v>
      </c>
      <c r="E143" s="61"/>
      <c r="F143" s="204" t="s">
        <v>257</v>
      </c>
      <c r="G143" s="61"/>
      <c r="H143" s="61"/>
      <c r="I143" s="162"/>
      <c r="J143" s="61"/>
      <c r="K143" s="61"/>
      <c r="L143" s="59"/>
      <c r="M143" s="205"/>
      <c r="N143" s="40"/>
      <c r="O143" s="40"/>
      <c r="P143" s="40"/>
      <c r="Q143" s="40"/>
      <c r="R143" s="40"/>
      <c r="S143" s="40"/>
      <c r="T143" s="76"/>
      <c r="AT143" s="22" t="s">
        <v>186</v>
      </c>
      <c r="AU143" s="22" t="s">
        <v>86</v>
      </c>
    </row>
    <row r="144" spans="2:65" s="12" customFormat="1" ht="13.5">
      <c r="B144" s="216"/>
      <c r="C144" s="217"/>
      <c r="D144" s="203" t="s">
        <v>188</v>
      </c>
      <c r="E144" s="218" t="s">
        <v>21</v>
      </c>
      <c r="F144" s="219" t="s">
        <v>263</v>
      </c>
      <c r="G144" s="217"/>
      <c r="H144" s="220">
        <v>78.540000000000006</v>
      </c>
      <c r="I144" s="221"/>
      <c r="J144" s="217"/>
      <c r="K144" s="217"/>
      <c r="L144" s="222"/>
      <c r="M144" s="223"/>
      <c r="N144" s="224"/>
      <c r="O144" s="224"/>
      <c r="P144" s="224"/>
      <c r="Q144" s="224"/>
      <c r="R144" s="224"/>
      <c r="S144" s="224"/>
      <c r="T144" s="225"/>
      <c r="AT144" s="226" t="s">
        <v>188</v>
      </c>
      <c r="AU144" s="226" t="s">
        <v>86</v>
      </c>
      <c r="AV144" s="12" t="s">
        <v>86</v>
      </c>
      <c r="AW144" s="12" t="s">
        <v>39</v>
      </c>
      <c r="AX144" s="12" t="s">
        <v>84</v>
      </c>
      <c r="AY144" s="226" t="s">
        <v>177</v>
      </c>
    </row>
    <row r="145" spans="2:65" s="1" customFormat="1" ht="38.25" customHeight="1">
      <c r="B145" s="39"/>
      <c r="C145" s="191" t="s">
        <v>10</v>
      </c>
      <c r="D145" s="191" t="s">
        <v>179</v>
      </c>
      <c r="E145" s="192" t="s">
        <v>264</v>
      </c>
      <c r="F145" s="193" t="s">
        <v>265</v>
      </c>
      <c r="G145" s="194" t="s">
        <v>227</v>
      </c>
      <c r="H145" s="195">
        <v>431.23200000000003</v>
      </c>
      <c r="I145" s="196"/>
      <c r="J145" s="197">
        <f>ROUND(I145*H145,2)</f>
        <v>0</v>
      </c>
      <c r="K145" s="193" t="s">
        <v>183</v>
      </c>
      <c r="L145" s="59"/>
      <c r="M145" s="198" t="s">
        <v>21</v>
      </c>
      <c r="N145" s="199" t="s">
        <v>47</v>
      </c>
      <c r="O145" s="40"/>
      <c r="P145" s="200">
        <f>O145*H145</f>
        <v>0</v>
      </c>
      <c r="Q145" s="200">
        <v>0</v>
      </c>
      <c r="R145" s="200">
        <f>Q145*H145</f>
        <v>0</v>
      </c>
      <c r="S145" s="200">
        <v>0</v>
      </c>
      <c r="T145" s="201">
        <f>S145*H145</f>
        <v>0</v>
      </c>
      <c r="AR145" s="22" t="s">
        <v>184</v>
      </c>
      <c r="AT145" s="22" t="s">
        <v>179</v>
      </c>
      <c r="AU145" s="22" t="s">
        <v>86</v>
      </c>
      <c r="AY145" s="22" t="s">
        <v>177</v>
      </c>
      <c r="BE145" s="202">
        <f>IF(N145="základní",J145,0)</f>
        <v>0</v>
      </c>
      <c r="BF145" s="202">
        <f>IF(N145="snížená",J145,0)</f>
        <v>0</v>
      </c>
      <c r="BG145" s="202">
        <f>IF(N145="zákl. přenesená",J145,0)</f>
        <v>0</v>
      </c>
      <c r="BH145" s="202">
        <f>IF(N145="sníž. přenesená",J145,0)</f>
        <v>0</v>
      </c>
      <c r="BI145" s="202">
        <f>IF(N145="nulová",J145,0)</f>
        <v>0</v>
      </c>
      <c r="BJ145" s="22" t="s">
        <v>84</v>
      </c>
      <c r="BK145" s="202">
        <f>ROUND(I145*H145,2)</f>
        <v>0</v>
      </c>
      <c r="BL145" s="22" t="s">
        <v>184</v>
      </c>
      <c r="BM145" s="22" t="s">
        <v>266</v>
      </c>
    </row>
    <row r="146" spans="2:65" s="1" customFormat="1" ht="189">
      <c r="B146" s="39"/>
      <c r="C146" s="61"/>
      <c r="D146" s="203" t="s">
        <v>186</v>
      </c>
      <c r="E146" s="61"/>
      <c r="F146" s="204" t="s">
        <v>267</v>
      </c>
      <c r="G146" s="61"/>
      <c r="H146" s="61"/>
      <c r="I146" s="162"/>
      <c r="J146" s="61"/>
      <c r="K146" s="61"/>
      <c r="L146" s="59"/>
      <c r="M146" s="205"/>
      <c r="N146" s="40"/>
      <c r="O146" s="40"/>
      <c r="P146" s="40"/>
      <c r="Q146" s="40"/>
      <c r="R146" s="40"/>
      <c r="S146" s="40"/>
      <c r="T146" s="76"/>
      <c r="AT146" s="22" t="s">
        <v>186</v>
      </c>
      <c r="AU146" s="22" t="s">
        <v>86</v>
      </c>
    </row>
    <row r="147" spans="2:65" s="11" customFormat="1" ht="13.5">
      <c r="B147" s="206"/>
      <c r="C147" s="207"/>
      <c r="D147" s="203" t="s">
        <v>188</v>
      </c>
      <c r="E147" s="208" t="s">
        <v>21</v>
      </c>
      <c r="F147" s="209" t="s">
        <v>268</v>
      </c>
      <c r="G147" s="207"/>
      <c r="H147" s="208" t="s">
        <v>21</v>
      </c>
      <c r="I147" s="210"/>
      <c r="J147" s="207"/>
      <c r="K147" s="207"/>
      <c r="L147" s="211"/>
      <c r="M147" s="212"/>
      <c r="N147" s="213"/>
      <c r="O147" s="213"/>
      <c r="P147" s="213"/>
      <c r="Q147" s="213"/>
      <c r="R147" s="213"/>
      <c r="S147" s="213"/>
      <c r="T147" s="214"/>
      <c r="AT147" s="215" t="s">
        <v>188</v>
      </c>
      <c r="AU147" s="215" t="s">
        <v>86</v>
      </c>
      <c r="AV147" s="11" t="s">
        <v>84</v>
      </c>
      <c r="AW147" s="11" t="s">
        <v>39</v>
      </c>
      <c r="AX147" s="11" t="s">
        <v>76</v>
      </c>
      <c r="AY147" s="215" t="s">
        <v>177</v>
      </c>
    </row>
    <row r="148" spans="2:65" s="12" customFormat="1" ht="13.5">
      <c r="B148" s="216"/>
      <c r="C148" s="217"/>
      <c r="D148" s="203" t="s">
        <v>188</v>
      </c>
      <c r="E148" s="218" t="s">
        <v>21</v>
      </c>
      <c r="F148" s="219" t="s">
        <v>269</v>
      </c>
      <c r="G148" s="217"/>
      <c r="H148" s="220">
        <v>319.03199999999998</v>
      </c>
      <c r="I148" s="221"/>
      <c r="J148" s="217"/>
      <c r="K148" s="217"/>
      <c r="L148" s="222"/>
      <c r="M148" s="223"/>
      <c r="N148" s="224"/>
      <c r="O148" s="224"/>
      <c r="P148" s="224"/>
      <c r="Q148" s="224"/>
      <c r="R148" s="224"/>
      <c r="S148" s="224"/>
      <c r="T148" s="225"/>
      <c r="AT148" s="226" t="s">
        <v>188</v>
      </c>
      <c r="AU148" s="226" t="s">
        <v>86</v>
      </c>
      <c r="AV148" s="12" t="s">
        <v>86</v>
      </c>
      <c r="AW148" s="12" t="s">
        <v>39</v>
      </c>
      <c r="AX148" s="12" t="s">
        <v>76</v>
      </c>
      <c r="AY148" s="226" t="s">
        <v>177</v>
      </c>
    </row>
    <row r="149" spans="2:65" s="12" customFormat="1" ht="13.5">
      <c r="B149" s="216"/>
      <c r="C149" s="217"/>
      <c r="D149" s="203" t="s">
        <v>188</v>
      </c>
      <c r="E149" s="218" t="s">
        <v>21</v>
      </c>
      <c r="F149" s="219" t="s">
        <v>270</v>
      </c>
      <c r="G149" s="217"/>
      <c r="H149" s="220">
        <v>112.2</v>
      </c>
      <c r="I149" s="221"/>
      <c r="J149" s="217"/>
      <c r="K149" s="217"/>
      <c r="L149" s="222"/>
      <c r="M149" s="223"/>
      <c r="N149" s="224"/>
      <c r="O149" s="224"/>
      <c r="P149" s="224"/>
      <c r="Q149" s="224"/>
      <c r="R149" s="224"/>
      <c r="S149" s="224"/>
      <c r="T149" s="225"/>
      <c r="AT149" s="226" t="s">
        <v>188</v>
      </c>
      <c r="AU149" s="226" t="s">
        <v>86</v>
      </c>
      <c r="AV149" s="12" t="s">
        <v>86</v>
      </c>
      <c r="AW149" s="12" t="s">
        <v>39</v>
      </c>
      <c r="AX149" s="12" t="s">
        <v>76</v>
      </c>
      <c r="AY149" s="226" t="s">
        <v>177</v>
      </c>
    </row>
    <row r="150" spans="2:65" s="13" customFormat="1" ht="13.5">
      <c r="B150" s="227"/>
      <c r="C150" s="228"/>
      <c r="D150" s="203" t="s">
        <v>188</v>
      </c>
      <c r="E150" s="229" t="s">
        <v>21</v>
      </c>
      <c r="F150" s="230" t="s">
        <v>209</v>
      </c>
      <c r="G150" s="228"/>
      <c r="H150" s="231">
        <v>431.23200000000003</v>
      </c>
      <c r="I150" s="232"/>
      <c r="J150" s="228"/>
      <c r="K150" s="228"/>
      <c r="L150" s="233"/>
      <c r="M150" s="234"/>
      <c r="N150" s="235"/>
      <c r="O150" s="235"/>
      <c r="P150" s="235"/>
      <c r="Q150" s="235"/>
      <c r="R150" s="235"/>
      <c r="S150" s="235"/>
      <c r="T150" s="236"/>
      <c r="AT150" s="237" t="s">
        <v>188</v>
      </c>
      <c r="AU150" s="237" t="s">
        <v>86</v>
      </c>
      <c r="AV150" s="13" t="s">
        <v>184</v>
      </c>
      <c r="AW150" s="13" t="s">
        <v>39</v>
      </c>
      <c r="AX150" s="13" t="s">
        <v>84</v>
      </c>
      <c r="AY150" s="237" t="s">
        <v>177</v>
      </c>
    </row>
    <row r="151" spans="2:65" s="1" customFormat="1" ht="51" customHeight="1">
      <c r="B151" s="39"/>
      <c r="C151" s="191" t="s">
        <v>271</v>
      </c>
      <c r="D151" s="191" t="s">
        <v>179</v>
      </c>
      <c r="E151" s="192" t="s">
        <v>272</v>
      </c>
      <c r="F151" s="193" t="s">
        <v>273</v>
      </c>
      <c r="G151" s="194" t="s">
        <v>227</v>
      </c>
      <c r="H151" s="195">
        <v>4312.32</v>
      </c>
      <c r="I151" s="196"/>
      <c r="J151" s="197">
        <f>ROUND(I151*H151,2)</f>
        <v>0</v>
      </c>
      <c r="K151" s="193" t="s">
        <v>183</v>
      </c>
      <c r="L151" s="59"/>
      <c r="M151" s="198" t="s">
        <v>21</v>
      </c>
      <c r="N151" s="199" t="s">
        <v>47</v>
      </c>
      <c r="O151" s="40"/>
      <c r="P151" s="200">
        <f>O151*H151</f>
        <v>0</v>
      </c>
      <c r="Q151" s="200">
        <v>0</v>
      </c>
      <c r="R151" s="200">
        <f>Q151*H151</f>
        <v>0</v>
      </c>
      <c r="S151" s="200">
        <v>0</v>
      </c>
      <c r="T151" s="201">
        <f>S151*H151</f>
        <v>0</v>
      </c>
      <c r="AR151" s="22" t="s">
        <v>184</v>
      </c>
      <c r="AT151" s="22" t="s">
        <v>179</v>
      </c>
      <c r="AU151" s="22" t="s">
        <v>86</v>
      </c>
      <c r="AY151" s="22" t="s">
        <v>177</v>
      </c>
      <c r="BE151" s="202">
        <f>IF(N151="základní",J151,0)</f>
        <v>0</v>
      </c>
      <c r="BF151" s="202">
        <f>IF(N151="snížená",J151,0)</f>
        <v>0</v>
      </c>
      <c r="BG151" s="202">
        <f>IF(N151="zákl. přenesená",J151,0)</f>
        <v>0</v>
      </c>
      <c r="BH151" s="202">
        <f>IF(N151="sníž. přenesená",J151,0)</f>
        <v>0</v>
      </c>
      <c r="BI151" s="202">
        <f>IF(N151="nulová",J151,0)</f>
        <v>0</v>
      </c>
      <c r="BJ151" s="22" t="s">
        <v>84</v>
      </c>
      <c r="BK151" s="202">
        <f>ROUND(I151*H151,2)</f>
        <v>0</v>
      </c>
      <c r="BL151" s="22" t="s">
        <v>184</v>
      </c>
      <c r="BM151" s="22" t="s">
        <v>274</v>
      </c>
    </row>
    <row r="152" spans="2:65" s="1" customFormat="1" ht="189">
      <c r="B152" s="39"/>
      <c r="C152" s="61"/>
      <c r="D152" s="203" t="s">
        <v>186</v>
      </c>
      <c r="E152" s="61"/>
      <c r="F152" s="204" t="s">
        <v>267</v>
      </c>
      <c r="G152" s="61"/>
      <c r="H152" s="61"/>
      <c r="I152" s="162"/>
      <c r="J152" s="61"/>
      <c r="K152" s="61"/>
      <c r="L152" s="59"/>
      <c r="M152" s="205"/>
      <c r="N152" s="40"/>
      <c r="O152" s="40"/>
      <c r="P152" s="40"/>
      <c r="Q152" s="40"/>
      <c r="R152" s="40"/>
      <c r="S152" s="40"/>
      <c r="T152" s="76"/>
      <c r="AT152" s="22" t="s">
        <v>186</v>
      </c>
      <c r="AU152" s="22" t="s">
        <v>86</v>
      </c>
    </row>
    <row r="153" spans="2:65" s="12" customFormat="1" ht="13.5">
      <c r="B153" s="216"/>
      <c r="C153" s="217"/>
      <c r="D153" s="203" t="s">
        <v>188</v>
      </c>
      <c r="E153" s="218" t="s">
        <v>21</v>
      </c>
      <c r="F153" s="219" t="s">
        <v>275</v>
      </c>
      <c r="G153" s="217"/>
      <c r="H153" s="220">
        <v>4312.32</v>
      </c>
      <c r="I153" s="221"/>
      <c r="J153" s="217"/>
      <c r="K153" s="217"/>
      <c r="L153" s="222"/>
      <c r="M153" s="223"/>
      <c r="N153" s="224"/>
      <c r="O153" s="224"/>
      <c r="P153" s="224"/>
      <c r="Q153" s="224"/>
      <c r="R153" s="224"/>
      <c r="S153" s="224"/>
      <c r="T153" s="225"/>
      <c r="AT153" s="226" t="s">
        <v>188</v>
      </c>
      <c r="AU153" s="226" t="s">
        <v>86</v>
      </c>
      <c r="AV153" s="12" t="s">
        <v>86</v>
      </c>
      <c r="AW153" s="12" t="s">
        <v>39</v>
      </c>
      <c r="AX153" s="12" t="s">
        <v>84</v>
      </c>
      <c r="AY153" s="226" t="s">
        <v>177</v>
      </c>
    </row>
    <row r="154" spans="2:65" s="1" customFormat="1" ht="16.5" customHeight="1">
      <c r="B154" s="39"/>
      <c r="C154" s="191" t="s">
        <v>276</v>
      </c>
      <c r="D154" s="191" t="s">
        <v>179</v>
      </c>
      <c r="E154" s="192" t="s">
        <v>277</v>
      </c>
      <c r="F154" s="193" t="s">
        <v>278</v>
      </c>
      <c r="G154" s="194" t="s">
        <v>279</v>
      </c>
      <c r="H154" s="195">
        <v>776.21799999999996</v>
      </c>
      <c r="I154" s="196"/>
      <c r="J154" s="197">
        <f>ROUND(I154*H154,2)</f>
        <v>0</v>
      </c>
      <c r="K154" s="193" t="s">
        <v>183</v>
      </c>
      <c r="L154" s="59"/>
      <c r="M154" s="198" t="s">
        <v>21</v>
      </c>
      <c r="N154" s="199" t="s">
        <v>47</v>
      </c>
      <c r="O154" s="40"/>
      <c r="P154" s="200">
        <f>O154*H154</f>
        <v>0</v>
      </c>
      <c r="Q154" s="200">
        <v>0</v>
      </c>
      <c r="R154" s="200">
        <f>Q154*H154</f>
        <v>0</v>
      </c>
      <c r="S154" s="200">
        <v>0</v>
      </c>
      <c r="T154" s="201">
        <f>S154*H154</f>
        <v>0</v>
      </c>
      <c r="AR154" s="22" t="s">
        <v>184</v>
      </c>
      <c r="AT154" s="22" t="s">
        <v>179</v>
      </c>
      <c r="AU154" s="22" t="s">
        <v>86</v>
      </c>
      <c r="AY154" s="22" t="s">
        <v>177</v>
      </c>
      <c r="BE154" s="202">
        <f>IF(N154="základní",J154,0)</f>
        <v>0</v>
      </c>
      <c r="BF154" s="202">
        <f>IF(N154="snížená",J154,0)</f>
        <v>0</v>
      </c>
      <c r="BG154" s="202">
        <f>IF(N154="zákl. přenesená",J154,0)</f>
        <v>0</v>
      </c>
      <c r="BH154" s="202">
        <f>IF(N154="sníž. přenesená",J154,0)</f>
        <v>0</v>
      </c>
      <c r="BI154" s="202">
        <f>IF(N154="nulová",J154,0)</f>
        <v>0</v>
      </c>
      <c r="BJ154" s="22" t="s">
        <v>84</v>
      </c>
      <c r="BK154" s="202">
        <f>ROUND(I154*H154,2)</f>
        <v>0</v>
      </c>
      <c r="BL154" s="22" t="s">
        <v>184</v>
      </c>
      <c r="BM154" s="22" t="s">
        <v>280</v>
      </c>
    </row>
    <row r="155" spans="2:65" s="1" customFormat="1" ht="297">
      <c r="B155" s="39"/>
      <c r="C155" s="61"/>
      <c r="D155" s="203" t="s">
        <v>186</v>
      </c>
      <c r="E155" s="61"/>
      <c r="F155" s="204" t="s">
        <v>281</v>
      </c>
      <c r="G155" s="61"/>
      <c r="H155" s="61"/>
      <c r="I155" s="162"/>
      <c r="J155" s="61"/>
      <c r="K155" s="61"/>
      <c r="L155" s="59"/>
      <c r="M155" s="205"/>
      <c r="N155" s="40"/>
      <c r="O155" s="40"/>
      <c r="P155" s="40"/>
      <c r="Q155" s="40"/>
      <c r="R155" s="40"/>
      <c r="S155" s="40"/>
      <c r="T155" s="76"/>
      <c r="AT155" s="22" t="s">
        <v>186</v>
      </c>
      <c r="AU155" s="22" t="s">
        <v>86</v>
      </c>
    </row>
    <row r="156" spans="2:65" s="12" customFormat="1" ht="13.5">
      <c r="B156" s="216"/>
      <c r="C156" s="217"/>
      <c r="D156" s="203" t="s">
        <v>188</v>
      </c>
      <c r="E156" s="218" t="s">
        <v>21</v>
      </c>
      <c r="F156" s="219" t="s">
        <v>282</v>
      </c>
      <c r="G156" s="217"/>
      <c r="H156" s="220">
        <v>776.21799999999996</v>
      </c>
      <c r="I156" s="221"/>
      <c r="J156" s="217"/>
      <c r="K156" s="217"/>
      <c r="L156" s="222"/>
      <c r="M156" s="223"/>
      <c r="N156" s="224"/>
      <c r="O156" s="224"/>
      <c r="P156" s="224"/>
      <c r="Q156" s="224"/>
      <c r="R156" s="224"/>
      <c r="S156" s="224"/>
      <c r="T156" s="225"/>
      <c r="AT156" s="226" t="s">
        <v>188</v>
      </c>
      <c r="AU156" s="226" t="s">
        <v>86</v>
      </c>
      <c r="AV156" s="12" t="s">
        <v>86</v>
      </c>
      <c r="AW156" s="12" t="s">
        <v>39</v>
      </c>
      <c r="AX156" s="12" t="s">
        <v>84</v>
      </c>
      <c r="AY156" s="226" t="s">
        <v>177</v>
      </c>
    </row>
    <row r="157" spans="2:65" s="1" customFormat="1" ht="25.5" customHeight="1">
      <c r="B157" s="39"/>
      <c r="C157" s="191" t="s">
        <v>283</v>
      </c>
      <c r="D157" s="191" t="s">
        <v>179</v>
      </c>
      <c r="E157" s="192" t="s">
        <v>284</v>
      </c>
      <c r="F157" s="193" t="s">
        <v>285</v>
      </c>
      <c r="G157" s="194" t="s">
        <v>227</v>
      </c>
      <c r="H157" s="195">
        <v>54</v>
      </c>
      <c r="I157" s="196"/>
      <c r="J157" s="197">
        <f>ROUND(I157*H157,2)</f>
        <v>0</v>
      </c>
      <c r="K157" s="193" t="s">
        <v>183</v>
      </c>
      <c r="L157" s="59"/>
      <c r="M157" s="198" t="s">
        <v>21</v>
      </c>
      <c r="N157" s="199" t="s">
        <v>47</v>
      </c>
      <c r="O157" s="40"/>
      <c r="P157" s="200">
        <f>O157*H157</f>
        <v>0</v>
      </c>
      <c r="Q157" s="200">
        <v>0</v>
      </c>
      <c r="R157" s="200">
        <f>Q157*H157</f>
        <v>0</v>
      </c>
      <c r="S157" s="200">
        <v>0</v>
      </c>
      <c r="T157" s="201">
        <f>S157*H157</f>
        <v>0</v>
      </c>
      <c r="AR157" s="22" t="s">
        <v>184</v>
      </c>
      <c r="AT157" s="22" t="s">
        <v>179</v>
      </c>
      <c r="AU157" s="22" t="s">
        <v>86</v>
      </c>
      <c r="AY157" s="22" t="s">
        <v>177</v>
      </c>
      <c r="BE157" s="202">
        <f>IF(N157="základní",J157,0)</f>
        <v>0</v>
      </c>
      <c r="BF157" s="202">
        <f>IF(N157="snížená",J157,0)</f>
        <v>0</v>
      </c>
      <c r="BG157" s="202">
        <f>IF(N157="zákl. přenesená",J157,0)</f>
        <v>0</v>
      </c>
      <c r="BH157" s="202">
        <f>IF(N157="sníž. přenesená",J157,0)</f>
        <v>0</v>
      </c>
      <c r="BI157" s="202">
        <f>IF(N157="nulová",J157,0)</f>
        <v>0</v>
      </c>
      <c r="BJ157" s="22" t="s">
        <v>84</v>
      </c>
      <c r="BK157" s="202">
        <f>ROUND(I157*H157,2)</f>
        <v>0</v>
      </c>
      <c r="BL157" s="22" t="s">
        <v>184</v>
      </c>
      <c r="BM157" s="22" t="s">
        <v>286</v>
      </c>
    </row>
    <row r="158" spans="2:65" s="1" customFormat="1" ht="409.5">
      <c r="B158" s="39"/>
      <c r="C158" s="61"/>
      <c r="D158" s="203" t="s">
        <v>186</v>
      </c>
      <c r="E158" s="61"/>
      <c r="F158" s="204" t="s">
        <v>287</v>
      </c>
      <c r="G158" s="61"/>
      <c r="H158" s="61"/>
      <c r="I158" s="162"/>
      <c r="J158" s="61"/>
      <c r="K158" s="61"/>
      <c r="L158" s="59"/>
      <c r="M158" s="205"/>
      <c r="N158" s="40"/>
      <c r="O158" s="40"/>
      <c r="P158" s="40"/>
      <c r="Q158" s="40"/>
      <c r="R158" s="40"/>
      <c r="S158" s="40"/>
      <c r="T158" s="76"/>
      <c r="AT158" s="22" t="s">
        <v>186</v>
      </c>
      <c r="AU158" s="22" t="s">
        <v>86</v>
      </c>
    </row>
    <row r="159" spans="2:65" s="12" customFormat="1" ht="13.5">
      <c r="B159" s="216"/>
      <c r="C159" s="217"/>
      <c r="D159" s="203" t="s">
        <v>188</v>
      </c>
      <c r="E159" s="218" t="s">
        <v>21</v>
      </c>
      <c r="F159" s="219" t="s">
        <v>288</v>
      </c>
      <c r="G159" s="217"/>
      <c r="H159" s="220">
        <v>54</v>
      </c>
      <c r="I159" s="221"/>
      <c r="J159" s="217"/>
      <c r="K159" s="217"/>
      <c r="L159" s="222"/>
      <c r="M159" s="223"/>
      <c r="N159" s="224"/>
      <c r="O159" s="224"/>
      <c r="P159" s="224"/>
      <c r="Q159" s="224"/>
      <c r="R159" s="224"/>
      <c r="S159" s="224"/>
      <c r="T159" s="225"/>
      <c r="AT159" s="226" t="s">
        <v>188</v>
      </c>
      <c r="AU159" s="226" t="s">
        <v>86</v>
      </c>
      <c r="AV159" s="12" t="s">
        <v>86</v>
      </c>
      <c r="AW159" s="12" t="s">
        <v>39</v>
      </c>
      <c r="AX159" s="12" t="s">
        <v>84</v>
      </c>
      <c r="AY159" s="226" t="s">
        <v>177</v>
      </c>
    </row>
    <row r="160" spans="2:65" s="1" customFormat="1" ht="25.5" customHeight="1">
      <c r="B160" s="39"/>
      <c r="C160" s="191" t="s">
        <v>289</v>
      </c>
      <c r="D160" s="191" t="s">
        <v>179</v>
      </c>
      <c r="E160" s="192" t="s">
        <v>290</v>
      </c>
      <c r="F160" s="193" t="s">
        <v>291</v>
      </c>
      <c r="G160" s="194" t="s">
        <v>182</v>
      </c>
      <c r="H160" s="195">
        <v>5653.21</v>
      </c>
      <c r="I160" s="196"/>
      <c r="J160" s="197">
        <f>ROUND(I160*H160,2)</f>
        <v>0</v>
      </c>
      <c r="K160" s="193" t="s">
        <v>183</v>
      </c>
      <c r="L160" s="59"/>
      <c r="M160" s="198" t="s">
        <v>21</v>
      </c>
      <c r="N160" s="199" t="s">
        <v>47</v>
      </c>
      <c r="O160" s="40"/>
      <c r="P160" s="200">
        <f>O160*H160</f>
        <v>0</v>
      </c>
      <c r="Q160" s="200">
        <v>0</v>
      </c>
      <c r="R160" s="200">
        <f>Q160*H160</f>
        <v>0</v>
      </c>
      <c r="S160" s="200">
        <v>0</v>
      </c>
      <c r="T160" s="201">
        <f>S160*H160</f>
        <v>0</v>
      </c>
      <c r="AR160" s="22" t="s">
        <v>184</v>
      </c>
      <c r="AT160" s="22" t="s">
        <v>179</v>
      </c>
      <c r="AU160" s="22" t="s">
        <v>86</v>
      </c>
      <c r="AY160" s="22" t="s">
        <v>177</v>
      </c>
      <c r="BE160" s="202">
        <f>IF(N160="základní",J160,0)</f>
        <v>0</v>
      </c>
      <c r="BF160" s="202">
        <f>IF(N160="snížená",J160,0)</f>
        <v>0</v>
      </c>
      <c r="BG160" s="202">
        <f>IF(N160="zákl. přenesená",J160,0)</f>
        <v>0</v>
      </c>
      <c r="BH160" s="202">
        <f>IF(N160="sníž. přenesená",J160,0)</f>
        <v>0</v>
      </c>
      <c r="BI160" s="202">
        <f>IF(N160="nulová",J160,0)</f>
        <v>0</v>
      </c>
      <c r="BJ160" s="22" t="s">
        <v>84</v>
      </c>
      <c r="BK160" s="202">
        <f>ROUND(I160*H160,2)</f>
        <v>0</v>
      </c>
      <c r="BL160" s="22" t="s">
        <v>184</v>
      </c>
      <c r="BM160" s="22" t="s">
        <v>292</v>
      </c>
    </row>
    <row r="161" spans="2:65" s="1" customFormat="1" ht="162">
      <c r="B161" s="39"/>
      <c r="C161" s="61"/>
      <c r="D161" s="203" t="s">
        <v>186</v>
      </c>
      <c r="E161" s="61"/>
      <c r="F161" s="204" t="s">
        <v>293</v>
      </c>
      <c r="G161" s="61"/>
      <c r="H161" s="61"/>
      <c r="I161" s="162"/>
      <c r="J161" s="61"/>
      <c r="K161" s="61"/>
      <c r="L161" s="59"/>
      <c r="M161" s="205"/>
      <c r="N161" s="40"/>
      <c r="O161" s="40"/>
      <c r="P161" s="40"/>
      <c r="Q161" s="40"/>
      <c r="R161" s="40"/>
      <c r="S161" s="40"/>
      <c r="T161" s="76"/>
      <c r="AT161" s="22" t="s">
        <v>186</v>
      </c>
      <c r="AU161" s="22" t="s">
        <v>86</v>
      </c>
    </row>
    <row r="162" spans="2:65" s="12" customFormat="1" ht="13.5">
      <c r="B162" s="216"/>
      <c r="C162" s="217"/>
      <c r="D162" s="203" t="s">
        <v>188</v>
      </c>
      <c r="E162" s="218" t="s">
        <v>21</v>
      </c>
      <c r="F162" s="219" t="s">
        <v>140</v>
      </c>
      <c r="G162" s="217"/>
      <c r="H162" s="220">
        <v>2954.2</v>
      </c>
      <c r="I162" s="221"/>
      <c r="J162" s="217"/>
      <c r="K162" s="217"/>
      <c r="L162" s="222"/>
      <c r="M162" s="223"/>
      <c r="N162" s="224"/>
      <c r="O162" s="224"/>
      <c r="P162" s="224"/>
      <c r="Q162" s="224"/>
      <c r="R162" s="224"/>
      <c r="S162" s="224"/>
      <c r="T162" s="225"/>
      <c r="AT162" s="226" t="s">
        <v>188</v>
      </c>
      <c r="AU162" s="226" t="s">
        <v>86</v>
      </c>
      <c r="AV162" s="12" t="s">
        <v>86</v>
      </c>
      <c r="AW162" s="12" t="s">
        <v>39</v>
      </c>
      <c r="AX162" s="12" t="s">
        <v>76</v>
      </c>
      <c r="AY162" s="226" t="s">
        <v>177</v>
      </c>
    </row>
    <row r="163" spans="2:65" s="12" customFormat="1" ht="13.5">
      <c r="B163" s="216"/>
      <c r="C163" s="217"/>
      <c r="D163" s="203" t="s">
        <v>188</v>
      </c>
      <c r="E163" s="218" t="s">
        <v>21</v>
      </c>
      <c r="F163" s="219" t="s">
        <v>107</v>
      </c>
      <c r="G163" s="217"/>
      <c r="H163" s="220">
        <v>360</v>
      </c>
      <c r="I163" s="221"/>
      <c r="J163" s="217"/>
      <c r="K163" s="217"/>
      <c r="L163" s="222"/>
      <c r="M163" s="223"/>
      <c r="N163" s="224"/>
      <c r="O163" s="224"/>
      <c r="P163" s="224"/>
      <c r="Q163" s="224"/>
      <c r="R163" s="224"/>
      <c r="S163" s="224"/>
      <c r="T163" s="225"/>
      <c r="AT163" s="226" t="s">
        <v>188</v>
      </c>
      <c r="AU163" s="226" t="s">
        <v>86</v>
      </c>
      <c r="AV163" s="12" t="s">
        <v>86</v>
      </c>
      <c r="AW163" s="12" t="s">
        <v>39</v>
      </c>
      <c r="AX163" s="12" t="s">
        <v>76</v>
      </c>
      <c r="AY163" s="226" t="s">
        <v>177</v>
      </c>
    </row>
    <row r="164" spans="2:65" s="12" customFormat="1" ht="13.5">
      <c r="B164" s="216"/>
      <c r="C164" s="217"/>
      <c r="D164" s="203" t="s">
        <v>188</v>
      </c>
      <c r="E164" s="218" t="s">
        <v>21</v>
      </c>
      <c r="F164" s="219" t="s">
        <v>111</v>
      </c>
      <c r="G164" s="217"/>
      <c r="H164" s="220">
        <v>107.15</v>
      </c>
      <c r="I164" s="221"/>
      <c r="J164" s="217"/>
      <c r="K164" s="217"/>
      <c r="L164" s="222"/>
      <c r="M164" s="223"/>
      <c r="N164" s="224"/>
      <c r="O164" s="224"/>
      <c r="P164" s="224"/>
      <c r="Q164" s="224"/>
      <c r="R164" s="224"/>
      <c r="S164" s="224"/>
      <c r="T164" s="225"/>
      <c r="AT164" s="226" t="s">
        <v>188</v>
      </c>
      <c r="AU164" s="226" t="s">
        <v>86</v>
      </c>
      <c r="AV164" s="12" t="s">
        <v>86</v>
      </c>
      <c r="AW164" s="12" t="s">
        <v>39</v>
      </c>
      <c r="AX164" s="12" t="s">
        <v>76</v>
      </c>
      <c r="AY164" s="226" t="s">
        <v>177</v>
      </c>
    </row>
    <row r="165" spans="2:65" s="12" customFormat="1" ht="13.5">
      <c r="B165" s="216"/>
      <c r="C165" s="217"/>
      <c r="D165" s="203" t="s">
        <v>188</v>
      </c>
      <c r="E165" s="218" t="s">
        <v>21</v>
      </c>
      <c r="F165" s="219" t="s">
        <v>120</v>
      </c>
      <c r="G165" s="217"/>
      <c r="H165" s="220">
        <v>1165.3499999999999</v>
      </c>
      <c r="I165" s="221"/>
      <c r="J165" s="217"/>
      <c r="K165" s="217"/>
      <c r="L165" s="222"/>
      <c r="M165" s="223"/>
      <c r="N165" s="224"/>
      <c r="O165" s="224"/>
      <c r="P165" s="224"/>
      <c r="Q165" s="224"/>
      <c r="R165" s="224"/>
      <c r="S165" s="224"/>
      <c r="T165" s="225"/>
      <c r="AT165" s="226" t="s">
        <v>188</v>
      </c>
      <c r="AU165" s="226" t="s">
        <v>86</v>
      </c>
      <c r="AV165" s="12" t="s">
        <v>86</v>
      </c>
      <c r="AW165" s="12" t="s">
        <v>39</v>
      </c>
      <c r="AX165" s="12" t="s">
        <v>76</v>
      </c>
      <c r="AY165" s="226" t="s">
        <v>177</v>
      </c>
    </row>
    <row r="166" spans="2:65" s="12" customFormat="1" ht="13.5">
      <c r="B166" s="216"/>
      <c r="C166" s="217"/>
      <c r="D166" s="203" t="s">
        <v>188</v>
      </c>
      <c r="E166" s="218" t="s">
        <v>21</v>
      </c>
      <c r="F166" s="219" t="s">
        <v>124</v>
      </c>
      <c r="G166" s="217"/>
      <c r="H166" s="220">
        <v>738.7</v>
      </c>
      <c r="I166" s="221"/>
      <c r="J166" s="217"/>
      <c r="K166" s="217"/>
      <c r="L166" s="222"/>
      <c r="M166" s="223"/>
      <c r="N166" s="224"/>
      <c r="O166" s="224"/>
      <c r="P166" s="224"/>
      <c r="Q166" s="224"/>
      <c r="R166" s="224"/>
      <c r="S166" s="224"/>
      <c r="T166" s="225"/>
      <c r="AT166" s="226" t="s">
        <v>188</v>
      </c>
      <c r="AU166" s="226" t="s">
        <v>86</v>
      </c>
      <c r="AV166" s="12" t="s">
        <v>86</v>
      </c>
      <c r="AW166" s="12" t="s">
        <v>39</v>
      </c>
      <c r="AX166" s="12" t="s">
        <v>76</v>
      </c>
      <c r="AY166" s="226" t="s">
        <v>177</v>
      </c>
    </row>
    <row r="167" spans="2:65" s="12" customFormat="1" ht="13.5">
      <c r="B167" s="216"/>
      <c r="C167" s="217"/>
      <c r="D167" s="203" t="s">
        <v>188</v>
      </c>
      <c r="E167" s="218" t="s">
        <v>21</v>
      </c>
      <c r="F167" s="219" t="s">
        <v>117</v>
      </c>
      <c r="G167" s="217"/>
      <c r="H167" s="220">
        <v>39.270000000000003</v>
      </c>
      <c r="I167" s="221"/>
      <c r="J167" s="217"/>
      <c r="K167" s="217"/>
      <c r="L167" s="222"/>
      <c r="M167" s="223"/>
      <c r="N167" s="224"/>
      <c r="O167" s="224"/>
      <c r="P167" s="224"/>
      <c r="Q167" s="224"/>
      <c r="R167" s="224"/>
      <c r="S167" s="224"/>
      <c r="T167" s="225"/>
      <c r="AT167" s="226" t="s">
        <v>188</v>
      </c>
      <c r="AU167" s="226" t="s">
        <v>86</v>
      </c>
      <c r="AV167" s="12" t="s">
        <v>86</v>
      </c>
      <c r="AW167" s="12" t="s">
        <v>39</v>
      </c>
      <c r="AX167" s="12" t="s">
        <v>76</v>
      </c>
      <c r="AY167" s="226" t="s">
        <v>177</v>
      </c>
    </row>
    <row r="168" spans="2:65" s="12" customFormat="1" ht="13.5">
      <c r="B168" s="216"/>
      <c r="C168" s="217"/>
      <c r="D168" s="203" t="s">
        <v>188</v>
      </c>
      <c r="E168" s="218" t="s">
        <v>21</v>
      </c>
      <c r="F168" s="219" t="s">
        <v>114</v>
      </c>
      <c r="G168" s="217"/>
      <c r="H168" s="220">
        <v>73.540000000000006</v>
      </c>
      <c r="I168" s="221"/>
      <c r="J168" s="217"/>
      <c r="K168" s="217"/>
      <c r="L168" s="222"/>
      <c r="M168" s="223"/>
      <c r="N168" s="224"/>
      <c r="O168" s="224"/>
      <c r="P168" s="224"/>
      <c r="Q168" s="224"/>
      <c r="R168" s="224"/>
      <c r="S168" s="224"/>
      <c r="T168" s="225"/>
      <c r="AT168" s="226" t="s">
        <v>188</v>
      </c>
      <c r="AU168" s="226" t="s">
        <v>86</v>
      </c>
      <c r="AV168" s="12" t="s">
        <v>86</v>
      </c>
      <c r="AW168" s="12" t="s">
        <v>39</v>
      </c>
      <c r="AX168" s="12" t="s">
        <v>76</v>
      </c>
      <c r="AY168" s="226" t="s">
        <v>177</v>
      </c>
    </row>
    <row r="169" spans="2:65" s="12" customFormat="1" ht="13.5">
      <c r="B169" s="216"/>
      <c r="C169" s="217"/>
      <c r="D169" s="203" t="s">
        <v>188</v>
      </c>
      <c r="E169" s="218" t="s">
        <v>21</v>
      </c>
      <c r="F169" s="219" t="s">
        <v>104</v>
      </c>
      <c r="G169" s="217"/>
      <c r="H169" s="220">
        <v>215</v>
      </c>
      <c r="I169" s="221"/>
      <c r="J169" s="217"/>
      <c r="K169" s="217"/>
      <c r="L169" s="222"/>
      <c r="M169" s="223"/>
      <c r="N169" s="224"/>
      <c r="O169" s="224"/>
      <c r="P169" s="224"/>
      <c r="Q169" s="224"/>
      <c r="R169" s="224"/>
      <c r="S169" s="224"/>
      <c r="T169" s="225"/>
      <c r="AT169" s="226" t="s">
        <v>188</v>
      </c>
      <c r="AU169" s="226" t="s">
        <v>86</v>
      </c>
      <c r="AV169" s="12" t="s">
        <v>86</v>
      </c>
      <c r="AW169" s="12" t="s">
        <v>39</v>
      </c>
      <c r="AX169" s="12" t="s">
        <v>76</v>
      </c>
      <c r="AY169" s="226" t="s">
        <v>177</v>
      </c>
    </row>
    <row r="170" spans="2:65" s="13" customFormat="1" ht="13.5">
      <c r="B170" s="227"/>
      <c r="C170" s="228"/>
      <c r="D170" s="203" t="s">
        <v>188</v>
      </c>
      <c r="E170" s="229" t="s">
        <v>21</v>
      </c>
      <c r="F170" s="230" t="s">
        <v>209</v>
      </c>
      <c r="G170" s="228"/>
      <c r="H170" s="231">
        <v>5653.21</v>
      </c>
      <c r="I170" s="232"/>
      <c r="J170" s="228"/>
      <c r="K170" s="228"/>
      <c r="L170" s="233"/>
      <c r="M170" s="234"/>
      <c r="N170" s="235"/>
      <c r="O170" s="235"/>
      <c r="P170" s="235"/>
      <c r="Q170" s="235"/>
      <c r="R170" s="235"/>
      <c r="S170" s="235"/>
      <c r="T170" s="236"/>
      <c r="AT170" s="237" t="s">
        <v>188</v>
      </c>
      <c r="AU170" s="237" t="s">
        <v>86</v>
      </c>
      <c r="AV170" s="13" t="s">
        <v>184</v>
      </c>
      <c r="AW170" s="13" t="s">
        <v>39</v>
      </c>
      <c r="AX170" s="13" t="s">
        <v>84</v>
      </c>
      <c r="AY170" s="237" t="s">
        <v>177</v>
      </c>
    </row>
    <row r="171" spans="2:65" s="10" customFormat="1" ht="29.85" customHeight="1">
      <c r="B171" s="175"/>
      <c r="C171" s="176"/>
      <c r="D171" s="177" t="s">
        <v>75</v>
      </c>
      <c r="E171" s="189" t="s">
        <v>86</v>
      </c>
      <c r="F171" s="189" t="s">
        <v>294</v>
      </c>
      <c r="G171" s="176"/>
      <c r="H171" s="176"/>
      <c r="I171" s="179"/>
      <c r="J171" s="190">
        <f>BK171</f>
        <v>0</v>
      </c>
      <c r="K171" s="176"/>
      <c r="L171" s="181"/>
      <c r="M171" s="182"/>
      <c r="N171" s="183"/>
      <c r="O171" s="183"/>
      <c r="P171" s="184">
        <f>SUM(P172:P178)</f>
        <v>0</v>
      </c>
      <c r="Q171" s="183"/>
      <c r="R171" s="184">
        <f>SUM(R172:R178)</f>
        <v>149.5692</v>
      </c>
      <c r="S171" s="183"/>
      <c r="T171" s="185">
        <f>SUM(T172:T178)</f>
        <v>0</v>
      </c>
      <c r="AR171" s="186" t="s">
        <v>84</v>
      </c>
      <c r="AT171" s="187" t="s">
        <v>75</v>
      </c>
      <c r="AU171" s="187" t="s">
        <v>84</v>
      </c>
      <c r="AY171" s="186" t="s">
        <v>177</v>
      </c>
      <c r="BK171" s="188">
        <f>SUM(BK172:BK178)</f>
        <v>0</v>
      </c>
    </row>
    <row r="172" spans="2:65" s="1" customFormat="1" ht="38.25" customHeight="1">
      <c r="B172" s="39"/>
      <c r="C172" s="191" t="s">
        <v>295</v>
      </c>
      <c r="D172" s="191" t="s">
        <v>179</v>
      </c>
      <c r="E172" s="192" t="s">
        <v>296</v>
      </c>
      <c r="F172" s="193" t="s">
        <v>297</v>
      </c>
      <c r="G172" s="194" t="s">
        <v>213</v>
      </c>
      <c r="H172" s="195">
        <v>660</v>
      </c>
      <c r="I172" s="196"/>
      <c r="J172" s="197">
        <f>ROUND(I172*H172,2)</f>
        <v>0</v>
      </c>
      <c r="K172" s="193" t="s">
        <v>183</v>
      </c>
      <c r="L172" s="59"/>
      <c r="M172" s="198" t="s">
        <v>21</v>
      </c>
      <c r="N172" s="199" t="s">
        <v>47</v>
      </c>
      <c r="O172" s="40"/>
      <c r="P172" s="200">
        <f>O172*H172</f>
        <v>0</v>
      </c>
      <c r="Q172" s="200">
        <v>0.22656999999999999</v>
      </c>
      <c r="R172" s="200">
        <f>Q172*H172</f>
        <v>149.53620000000001</v>
      </c>
      <c r="S172" s="200">
        <v>0</v>
      </c>
      <c r="T172" s="201">
        <f>S172*H172</f>
        <v>0</v>
      </c>
      <c r="AR172" s="22" t="s">
        <v>184</v>
      </c>
      <c r="AT172" s="22" t="s">
        <v>179</v>
      </c>
      <c r="AU172" s="22" t="s">
        <v>86</v>
      </c>
      <c r="AY172" s="22" t="s">
        <v>177</v>
      </c>
      <c r="BE172" s="202">
        <f>IF(N172="základní",J172,0)</f>
        <v>0</v>
      </c>
      <c r="BF172" s="202">
        <f>IF(N172="snížená",J172,0)</f>
        <v>0</v>
      </c>
      <c r="BG172" s="202">
        <f>IF(N172="zákl. přenesená",J172,0)</f>
        <v>0</v>
      </c>
      <c r="BH172" s="202">
        <f>IF(N172="sníž. přenesená",J172,0)</f>
        <v>0</v>
      </c>
      <c r="BI172" s="202">
        <f>IF(N172="nulová",J172,0)</f>
        <v>0</v>
      </c>
      <c r="BJ172" s="22" t="s">
        <v>84</v>
      </c>
      <c r="BK172" s="202">
        <f>ROUND(I172*H172,2)</f>
        <v>0</v>
      </c>
      <c r="BL172" s="22" t="s">
        <v>184</v>
      </c>
      <c r="BM172" s="22" t="s">
        <v>298</v>
      </c>
    </row>
    <row r="173" spans="2:65" s="11" customFormat="1" ht="13.5">
      <c r="B173" s="206"/>
      <c r="C173" s="207"/>
      <c r="D173" s="203" t="s">
        <v>188</v>
      </c>
      <c r="E173" s="208" t="s">
        <v>21</v>
      </c>
      <c r="F173" s="209" t="s">
        <v>189</v>
      </c>
      <c r="G173" s="207"/>
      <c r="H173" s="208" t="s">
        <v>21</v>
      </c>
      <c r="I173" s="210"/>
      <c r="J173" s="207"/>
      <c r="K173" s="207"/>
      <c r="L173" s="211"/>
      <c r="M173" s="212"/>
      <c r="N173" s="213"/>
      <c r="O173" s="213"/>
      <c r="P173" s="213"/>
      <c r="Q173" s="213"/>
      <c r="R173" s="213"/>
      <c r="S173" s="213"/>
      <c r="T173" s="214"/>
      <c r="AT173" s="215" t="s">
        <v>188</v>
      </c>
      <c r="AU173" s="215" t="s">
        <v>86</v>
      </c>
      <c r="AV173" s="11" t="s">
        <v>84</v>
      </c>
      <c r="AW173" s="11" t="s">
        <v>39</v>
      </c>
      <c r="AX173" s="11" t="s">
        <v>76</v>
      </c>
      <c r="AY173" s="215" t="s">
        <v>177</v>
      </c>
    </row>
    <row r="174" spans="2:65" s="12" customFormat="1" ht="13.5">
      <c r="B174" s="216"/>
      <c r="C174" s="217"/>
      <c r="D174" s="203" t="s">
        <v>188</v>
      </c>
      <c r="E174" s="218" t="s">
        <v>21</v>
      </c>
      <c r="F174" s="219" t="s">
        <v>299</v>
      </c>
      <c r="G174" s="217"/>
      <c r="H174" s="220">
        <v>660</v>
      </c>
      <c r="I174" s="221"/>
      <c r="J174" s="217"/>
      <c r="K174" s="217"/>
      <c r="L174" s="222"/>
      <c r="M174" s="223"/>
      <c r="N174" s="224"/>
      <c r="O174" s="224"/>
      <c r="P174" s="224"/>
      <c r="Q174" s="224"/>
      <c r="R174" s="224"/>
      <c r="S174" s="224"/>
      <c r="T174" s="225"/>
      <c r="AT174" s="226" t="s">
        <v>188</v>
      </c>
      <c r="AU174" s="226" t="s">
        <v>86</v>
      </c>
      <c r="AV174" s="12" t="s">
        <v>86</v>
      </c>
      <c r="AW174" s="12" t="s">
        <v>39</v>
      </c>
      <c r="AX174" s="12" t="s">
        <v>84</v>
      </c>
      <c r="AY174" s="226" t="s">
        <v>177</v>
      </c>
    </row>
    <row r="175" spans="2:65" s="1" customFormat="1" ht="16.5" customHeight="1">
      <c r="B175" s="39"/>
      <c r="C175" s="191" t="s">
        <v>9</v>
      </c>
      <c r="D175" s="191" t="s">
        <v>179</v>
      </c>
      <c r="E175" s="192" t="s">
        <v>300</v>
      </c>
      <c r="F175" s="193" t="s">
        <v>301</v>
      </c>
      <c r="G175" s="194" t="s">
        <v>213</v>
      </c>
      <c r="H175" s="195">
        <v>660</v>
      </c>
      <c r="I175" s="196"/>
      <c r="J175" s="197">
        <f>ROUND(I175*H175,2)</f>
        <v>0</v>
      </c>
      <c r="K175" s="193" t="s">
        <v>183</v>
      </c>
      <c r="L175" s="59"/>
      <c r="M175" s="198" t="s">
        <v>21</v>
      </c>
      <c r="N175" s="199" t="s">
        <v>47</v>
      </c>
      <c r="O175" s="40"/>
      <c r="P175" s="200">
        <f>O175*H175</f>
        <v>0</v>
      </c>
      <c r="Q175" s="200">
        <v>5.0000000000000002E-5</v>
      </c>
      <c r="R175" s="200">
        <f>Q175*H175</f>
        <v>3.3000000000000002E-2</v>
      </c>
      <c r="S175" s="200">
        <v>0</v>
      </c>
      <c r="T175" s="201">
        <f>S175*H175</f>
        <v>0</v>
      </c>
      <c r="AR175" s="22" t="s">
        <v>184</v>
      </c>
      <c r="AT175" s="22" t="s">
        <v>179</v>
      </c>
      <c r="AU175" s="22" t="s">
        <v>86</v>
      </c>
      <c r="AY175" s="22" t="s">
        <v>177</v>
      </c>
      <c r="BE175" s="202">
        <f>IF(N175="základní",J175,0)</f>
        <v>0</v>
      </c>
      <c r="BF175" s="202">
        <f>IF(N175="snížená",J175,0)</f>
        <v>0</v>
      </c>
      <c r="BG175" s="202">
        <f>IF(N175="zákl. přenesená",J175,0)</f>
        <v>0</v>
      </c>
      <c r="BH175" s="202">
        <f>IF(N175="sníž. přenesená",J175,0)</f>
        <v>0</v>
      </c>
      <c r="BI175" s="202">
        <f>IF(N175="nulová",J175,0)</f>
        <v>0</v>
      </c>
      <c r="BJ175" s="22" t="s">
        <v>84</v>
      </c>
      <c r="BK175" s="202">
        <f>ROUND(I175*H175,2)</f>
        <v>0</v>
      </c>
      <c r="BL175" s="22" t="s">
        <v>184</v>
      </c>
      <c r="BM175" s="22" t="s">
        <v>302</v>
      </c>
    </row>
    <row r="176" spans="2:65" s="1" customFormat="1" ht="54">
      <c r="B176" s="39"/>
      <c r="C176" s="61"/>
      <c r="D176" s="203" t="s">
        <v>186</v>
      </c>
      <c r="E176" s="61"/>
      <c r="F176" s="204" t="s">
        <v>303</v>
      </c>
      <c r="G176" s="61"/>
      <c r="H176" s="61"/>
      <c r="I176" s="162"/>
      <c r="J176" s="61"/>
      <c r="K176" s="61"/>
      <c r="L176" s="59"/>
      <c r="M176" s="205"/>
      <c r="N176" s="40"/>
      <c r="O176" s="40"/>
      <c r="P176" s="40"/>
      <c r="Q176" s="40"/>
      <c r="R176" s="40"/>
      <c r="S176" s="40"/>
      <c r="T176" s="76"/>
      <c r="AT176" s="22" t="s">
        <v>186</v>
      </c>
      <c r="AU176" s="22" t="s">
        <v>86</v>
      </c>
    </row>
    <row r="177" spans="2:65" s="11" customFormat="1" ht="13.5">
      <c r="B177" s="206"/>
      <c r="C177" s="207"/>
      <c r="D177" s="203" t="s">
        <v>188</v>
      </c>
      <c r="E177" s="208" t="s">
        <v>21</v>
      </c>
      <c r="F177" s="209" t="s">
        <v>189</v>
      </c>
      <c r="G177" s="207"/>
      <c r="H177" s="208" t="s">
        <v>21</v>
      </c>
      <c r="I177" s="210"/>
      <c r="J177" s="207"/>
      <c r="K177" s="207"/>
      <c r="L177" s="211"/>
      <c r="M177" s="212"/>
      <c r="N177" s="213"/>
      <c r="O177" s="213"/>
      <c r="P177" s="213"/>
      <c r="Q177" s="213"/>
      <c r="R177" s="213"/>
      <c r="S177" s="213"/>
      <c r="T177" s="214"/>
      <c r="AT177" s="215" t="s">
        <v>188</v>
      </c>
      <c r="AU177" s="215" t="s">
        <v>86</v>
      </c>
      <c r="AV177" s="11" t="s">
        <v>84</v>
      </c>
      <c r="AW177" s="11" t="s">
        <v>39</v>
      </c>
      <c r="AX177" s="11" t="s">
        <v>76</v>
      </c>
      <c r="AY177" s="215" t="s">
        <v>177</v>
      </c>
    </row>
    <row r="178" spans="2:65" s="12" customFormat="1" ht="13.5">
      <c r="B178" s="216"/>
      <c r="C178" s="217"/>
      <c r="D178" s="203" t="s">
        <v>188</v>
      </c>
      <c r="E178" s="218" t="s">
        <v>21</v>
      </c>
      <c r="F178" s="219" t="s">
        <v>299</v>
      </c>
      <c r="G178" s="217"/>
      <c r="H178" s="220">
        <v>660</v>
      </c>
      <c r="I178" s="221"/>
      <c r="J178" s="217"/>
      <c r="K178" s="217"/>
      <c r="L178" s="222"/>
      <c r="M178" s="223"/>
      <c r="N178" s="224"/>
      <c r="O178" s="224"/>
      <c r="P178" s="224"/>
      <c r="Q178" s="224"/>
      <c r="R178" s="224"/>
      <c r="S178" s="224"/>
      <c r="T178" s="225"/>
      <c r="AT178" s="226" t="s">
        <v>188</v>
      </c>
      <c r="AU178" s="226" t="s">
        <v>86</v>
      </c>
      <c r="AV178" s="12" t="s">
        <v>86</v>
      </c>
      <c r="AW178" s="12" t="s">
        <v>39</v>
      </c>
      <c r="AX178" s="12" t="s">
        <v>84</v>
      </c>
      <c r="AY178" s="226" t="s">
        <v>177</v>
      </c>
    </row>
    <row r="179" spans="2:65" s="10" customFormat="1" ht="29.85" customHeight="1">
      <c r="B179" s="175"/>
      <c r="C179" s="176"/>
      <c r="D179" s="177" t="s">
        <v>75</v>
      </c>
      <c r="E179" s="189" t="s">
        <v>196</v>
      </c>
      <c r="F179" s="189" t="s">
        <v>304</v>
      </c>
      <c r="G179" s="176"/>
      <c r="H179" s="176"/>
      <c r="I179" s="179"/>
      <c r="J179" s="190">
        <f>BK179</f>
        <v>0</v>
      </c>
      <c r="K179" s="176"/>
      <c r="L179" s="181"/>
      <c r="M179" s="182"/>
      <c r="N179" s="183"/>
      <c r="O179" s="183"/>
      <c r="P179" s="184">
        <f>SUM(P180:P183)</f>
        <v>0</v>
      </c>
      <c r="Q179" s="183"/>
      <c r="R179" s="184">
        <f>SUM(R180:R183)</f>
        <v>0</v>
      </c>
      <c r="S179" s="183"/>
      <c r="T179" s="185">
        <f>SUM(T180:T183)</f>
        <v>129.6</v>
      </c>
      <c r="AR179" s="186" t="s">
        <v>84</v>
      </c>
      <c r="AT179" s="187" t="s">
        <v>75</v>
      </c>
      <c r="AU179" s="187" t="s">
        <v>84</v>
      </c>
      <c r="AY179" s="186" t="s">
        <v>177</v>
      </c>
      <c r="BK179" s="188">
        <f>SUM(BK180:BK183)</f>
        <v>0</v>
      </c>
    </row>
    <row r="180" spans="2:65" s="1" customFormat="1" ht="25.5" customHeight="1">
      <c r="B180" s="39"/>
      <c r="C180" s="191" t="s">
        <v>305</v>
      </c>
      <c r="D180" s="191" t="s">
        <v>179</v>
      </c>
      <c r="E180" s="192" t="s">
        <v>306</v>
      </c>
      <c r="F180" s="193" t="s">
        <v>307</v>
      </c>
      <c r="G180" s="194" t="s">
        <v>227</v>
      </c>
      <c r="H180" s="195">
        <v>54</v>
      </c>
      <c r="I180" s="196"/>
      <c r="J180" s="197">
        <f>ROUND(I180*H180,2)</f>
        <v>0</v>
      </c>
      <c r="K180" s="193" t="s">
        <v>183</v>
      </c>
      <c r="L180" s="59"/>
      <c r="M180" s="198" t="s">
        <v>21</v>
      </c>
      <c r="N180" s="199" t="s">
        <v>47</v>
      </c>
      <c r="O180" s="40"/>
      <c r="P180" s="200">
        <f>O180*H180</f>
        <v>0</v>
      </c>
      <c r="Q180" s="200">
        <v>0</v>
      </c>
      <c r="R180" s="200">
        <f>Q180*H180</f>
        <v>0</v>
      </c>
      <c r="S180" s="200">
        <v>2.4</v>
      </c>
      <c r="T180" s="201">
        <f>S180*H180</f>
        <v>129.6</v>
      </c>
      <c r="AR180" s="22" t="s">
        <v>184</v>
      </c>
      <c r="AT180" s="22" t="s">
        <v>179</v>
      </c>
      <c r="AU180" s="22" t="s">
        <v>86</v>
      </c>
      <c r="AY180" s="22" t="s">
        <v>177</v>
      </c>
      <c r="BE180" s="202">
        <f>IF(N180="základní",J180,0)</f>
        <v>0</v>
      </c>
      <c r="BF180" s="202">
        <f>IF(N180="snížená",J180,0)</f>
        <v>0</v>
      </c>
      <c r="BG180" s="202">
        <f>IF(N180="zákl. přenesená",J180,0)</f>
        <v>0</v>
      </c>
      <c r="BH180" s="202">
        <f>IF(N180="sníž. přenesená",J180,0)</f>
        <v>0</v>
      </c>
      <c r="BI180" s="202">
        <f>IF(N180="nulová",J180,0)</f>
        <v>0</v>
      </c>
      <c r="BJ180" s="22" t="s">
        <v>84</v>
      </c>
      <c r="BK180" s="202">
        <f>ROUND(I180*H180,2)</f>
        <v>0</v>
      </c>
      <c r="BL180" s="22" t="s">
        <v>184</v>
      </c>
      <c r="BM180" s="22" t="s">
        <v>308</v>
      </c>
    </row>
    <row r="181" spans="2:65" s="1" customFormat="1" ht="27">
      <c r="B181" s="39"/>
      <c r="C181" s="61"/>
      <c r="D181" s="203" t="s">
        <v>186</v>
      </c>
      <c r="E181" s="61"/>
      <c r="F181" s="204" t="s">
        <v>309</v>
      </c>
      <c r="G181" s="61"/>
      <c r="H181" s="61"/>
      <c r="I181" s="162"/>
      <c r="J181" s="61"/>
      <c r="K181" s="61"/>
      <c r="L181" s="59"/>
      <c r="M181" s="205"/>
      <c r="N181" s="40"/>
      <c r="O181" s="40"/>
      <c r="P181" s="40"/>
      <c r="Q181" s="40"/>
      <c r="R181" s="40"/>
      <c r="S181" s="40"/>
      <c r="T181" s="76"/>
      <c r="AT181" s="22" t="s">
        <v>186</v>
      </c>
      <c r="AU181" s="22" t="s">
        <v>86</v>
      </c>
    </row>
    <row r="182" spans="2:65" s="11" customFormat="1" ht="13.5">
      <c r="B182" s="206"/>
      <c r="C182" s="207"/>
      <c r="D182" s="203" t="s">
        <v>188</v>
      </c>
      <c r="E182" s="208" t="s">
        <v>21</v>
      </c>
      <c r="F182" s="209" t="s">
        <v>189</v>
      </c>
      <c r="G182" s="207"/>
      <c r="H182" s="208" t="s">
        <v>21</v>
      </c>
      <c r="I182" s="210"/>
      <c r="J182" s="207"/>
      <c r="K182" s="207"/>
      <c r="L182" s="211"/>
      <c r="M182" s="212"/>
      <c r="N182" s="213"/>
      <c r="O182" s="213"/>
      <c r="P182" s="213"/>
      <c r="Q182" s="213"/>
      <c r="R182" s="213"/>
      <c r="S182" s="213"/>
      <c r="T182" s="214"/>
      <c r="AT182" s="215" t="s">
        <v>188</v>
      </c>
      <c r="AU182" s="215" t="s">
        <v>86</v>
      </c>
      <c r="AV182" s="11" t="s">
        <v>84</v>
      </c>
      <c r="AW182" s="11" t="s">
        <v>39</v>
      </c>
      <c r="AX182" s="11" t="s">
        <v>76</v>
      </c>
      <c r="AY182" s="215" t="s">
        <v>177</v>
      </c>
    </row>
    <row r="183" spans="2:65" s="12" customFormat="1" ht="13.5">
      <c r="B183" s="216"/>
      <c r="C183" s="217"/>
      <c r="D183" s="203" t="s">
        <v>188</v>
      </c>
      <c r="E183" s="218" t="s">
        <v>21</v>
      </c>
      <c r="F183" s="219" t="s">
        <v>310</v>
      </c>
      <c r="G183" s="217"/>
      <c r="H183" s="220">
        <v>54</v>
      </c>
      <c r="I183" s="221"/>
      <c r="J183" s="217"/>
      <c r="K183" s="217"/>
      <c r="L183" s="222"/>
      <c r="M183" s="223"/>
      <c r="N183" s="224"/>
      <c r="O183" s="224"/>
      <c r="P183" s="224"/>
      <c r="Q183" s="224"/>
      <c r="R183" s="224"/>
      <c r="S183" s="224"/>
      <c r="T183" s="225"/>
      <c r="AT183" s="226" t="s">
        <v>188</v>
      </c>
      <c r="AU183" s="226" t="s">
        <v>86</v>
      </c>
      <c r="AV183" s="12" t="s">
        <v>86</v>
      </c>
      <c r="AW183" s="12" t="s">
        <v>39</v>
      </c>
      <c r="AX183" s="12" t="s">
        <v>84</v>
      </c>
      <c r="AY183" s="226" t="s">
        <v>177</v>
      </c>
    </row>
    <row r="184" spans="2:65" s="10" customFormat="1" ht="29.85" customHeight="1">
      <c r="B184" s="175"/>
      <c r="C184" s="176"/>
      <c r="D184" s="177" t="s">
        <v>75</v>
      </c>
      <c r="E184" s="189" t="s">
        <v>184</v>
      </c>
      <c r="F184" s="189" t="s">
        <v>311</v>
      </c>
      <c r="G184" s="176"/>
      <c r="H184" s="176"/>
      <c r="I184" s="179"/>
      <c r="J184" s="190">
        <f>BK184</f>
        <v>0</v>
      </c>
      <c r="K184" s="176"/>
      <c r="L184" s="181"/>
      <c r="M184" s="182"/>
      <c r="N184" s="183"/>
      <c r="O184" s="183"/>
      <c r="P184" s="184">
        <f>SUM(P185:P188)</f>
        <v>0</v>
      </c>
      <c r="Q184" s="183"/>
      <c r="R184" s="184">
        <f>SUM(R185:R188)</f>
        <v>0</v>
      </c>
      <c r="S184" s="183"/>
      <c r="T184" s="185">
        <f>SUM(T185:T188)</f>
        <v>0</v>
      </c>
      <c r="AR184" s="186" t="s">
        <v>84</v>
      </c>
      <c r="AT184" s="187" t="s">
        <v>75</v>
      </c>
      <c r="AU184" s="187" t="s">
        <v>84</v>
      </c>
      <c r="AY184" s="186" t="s">
        <v>177</v>
      </c>
      <c r="BK184" s="188">
        <f>SUM(BK185:BK188)</f>
        <v>0</v>
      </c>
    </row>
    <row r="185" spans="2:65" s="1" customFormat="1" ht="25.5" customHeight="1">
      <c r="B185" s="39"/>
      <c r="C185" s="191" t="s">
        <v>312</v>
      </c>
      <c r="D185" s="191" t="s">
        <v>179</v>
      </c>
      <c r="E185" s="192" t="s">
        <v>313</v>
      </c>
      <c r="F185" s="193" t="s">
        <v>314</v>
      </c>
      <c r="G185" s="194" t="s">
        <v>182</v>
      </c>
      <c r="H185" s="195">
        <v>215</v>
      </c>
      <c r="I185" s="196"/>
      <c r="J185" s="197">
        <f>ROUND(I185*H185,2)</f>
        <v>0</v>
      </c>
      <c r="K185" s="193" t="s">
        <v>183</v>
      </c>
      <c r="L185" s="59"/>
      <c r="M185" s="198" t="s">
        <v>21</v>
      </c>
      <c r="N185" s="199" t="s">
        <v>47</v>
      </c>
      <c r="O185" s="40"/>
      <c r="P185" s="200">
        <f>O185*H185</f>
        <v>0</v>
      </c>
      <c r="Q185" s="200">
        <v>0</v>
      </c>
      <c r="R185" s="200">
        <f>Q185*H185</f>
        <v>0</v>
      </c>
      <c r="S185" s="200">
        <v>0</v>
      </c>
      <c r="T185" s="201">
        <f>S185*H185</f>
        <v>0</v>
      </c>
      <c r="AR185" s="22" t="s">
        <v>184</v>
      </c>
      <c r="AT185" s="22" t="s">
        <v>179</v>
      </c>
      <c r="AU185" s="22" t="s">
        <v>86</v>
      </c>
      <c r="AY185" s="22" t="s">
        <v>177</v>
      </c>
      <c r="BE185" s="202">
        <f>IF(N185="základní",J185,0)</f>
        <v>0</v>
      </c>
      <c r="BF185" s="202">
        <f>IF(N185="snížená",J185,0)</f>
        <v>0</v>
      </c>
      <c r="BG185" s="202">
        <f>IF(N185="zákl. přenesená",J185,0)</f>
        <v>0</v>
      </c>
      <c r="BH185" s="202">
        <f>IF(N185="sníž. přenesená",J185,0)</f>
        <v>0</v>
      </c>
      <c r="BI185" s="202">
        <f>IF(N185="nulová",J185,0)</f>
        <v>0</v>
      </c>
      <c r="BJ185" s="22" t="s">
        <v>84</v>
      </c>
      <c r="BK185" s="202">
        <f>ROUND(I185*H185,2)</f>
        <v>0</v>
      </c>
      <c r="BL185" s="22" t="s">
        <v>184</v>
      </c>
      <c r="BM185" s="22" t="s">
        <v>315</v>
      </c>
    </row>
    <row r="186" spans="2:65" s="1" customFormat="1" ht="135">
      <c r="B186" s="39"/>
      <c r="C186" s="61"/>
      <c r="D186" s="203" t="s">
        <v>186</v>
      </c>
      <c r="E186" s="61"/>
      <c r="F186" s="204" t="s">
        <v>316</v>
      </c>
      <c r="G186" s="61"/>
      <c r="H186" s="61"/>
      <c r="I186" s="162"/>
      <c r="J186" s="61"/>
      <c r="K186" s="61"/>
      <c r="L186" s="59"/>
      <c r="M186" s="205"/>
      <c r="N186" s="40"/>
      <c r="O186" s="40"/>
      <c r="P186" s="40"/>
      <c r="Q186" s="40"/>
      <c r="R186" s="40"/>
      <c r="S186" s="40"/>
      <c r="T186" s="76"/>
      <c r="AT186" s="22" t="s">
        <v>186</v>
      </c>
      <c r="AU186" s="22" t="s">
        <v>86</v>
      </c>
    </row>
    <row r="187" spans="2:65" s="11" customFormat="1" ht="13.5">
      <c r="B187" s="206"/>
      <c r="C187" s="207"/>
      <c r="D187" s="203" t="s">
        <v>188</v>
      </c>
      <c r="E187" s="208" t="s">
        <v>21</v>
      </c>
      <c r="F187" s="209" t="s">
        <v>189</v>
      </c>
      <c r="G187" s="207"/>
      <c r="H187" s="208" t="s">
        <v>21</v>
      </c>
      <c r="I187" s="210"/>
      <c r="J187" s="207"/>
      <c r="K187" s="207"/>
      <c r="L187" s="211"/>
      <c r="M187" s="212"/>
      <c r="N187" s="213"/>
      <c r="O187" s="213"/>
      <c r="P187" s="213"/>
      <c r="Q187" s="213"/>
      <c r="R187" s="213"/>
      <c r="S187" s="213"/>
      <c r="T187" s="214"/>
      <c r="AT187" s="215" t="s">
        <v>188</v>
      </c>
      <c r="AU187" s="215" t="s">
        <v>86</v>
      </c>
      <c r="AV187" s="11" t="s">
        <v>84</v>
      </c>
      <c r="AW187" s="11" t="s">
        <v>39</v>
      </c>
      <c r="AX187" s="11" t="s">
        <v>76</v>
      </c>
      <c r="AY187" s="215" t="s">
        <v>177</v>
      </c>
    </row>
    <row r="188" spans="2:65" s="12" customFormat="1" ht="13.5">
      <c r="B188" s="216"/>
      <c r="C188" s="217"/>
      <c r="D188" s="203" t="s">
        <v>188</v>
      </c>
      <c r="E188" s="218" t="s">
        <v>21</v>
      </c>
      <c r="F188" s="219" t="s">
        <v>317</v>
      </c>
      <c r="G188" s="217"/>
      <c r="H188" s="220">
        <v>215</v>
      </c>
      <c r="I188" s="221"/>
      <c r="J188" s="217"/>
      <c r="K188" s="217"/>
      <c r="L188" s="222"/>
      <c r="M188" s="223"/>
      <c r="N188" s="224"/>
      <c r="O188" s="224"/>
      <c r="P188" s="224"/>
      <c r="Q188" s="224"/>
      <c r="R188" s="224"/>
      <c r="S188" s="224"/>
      <c r="T188" s="225"/>
      <c r="AT188" s="226" t="s">
        <v>188</v>
      </c>
      <c r="AU188" s="226" t="s">
        <v>86</v>
      </c>
      <c r="AV188" s="12" t="s">
        <v>86</v>
      </c>
      <c r="AW188" s="12" t="s">
        <v>39</v>
      </c>
      <c r="AX188" s="12" t="s">
        <v>84</v>
      </c>
      <c r="AY188" s="226" t="s">
        <v>177</v>
      </c>
    </row>
    <row r="189" spans="2:65" s="10" customFormat="1" ht="29.85" customHeight="1">
      <c r="B189" s="175"/>
      <c r="C189" s="176"/>
      <c r="D189" s="177" t="s">
        <v>75</v>
      </c>
      <c r="E189" s="189" t="s">
        <v>204</v>
      </c>
      <c r="F189" s="189" t="s">
        <v>318</v>
      </c>
      <c r="G189" s="176"/>
      <c r="H189" s="176"/>
      <c r="I189" s="179"/>
      <c r="J189" s="190">
        <f>BK189</f>
        <v>0</v>
      </c>
      <c r="K189" s="176"/>
      <c r="L189" s="181"/>
      <c r="M189" s="182"/>
      <c r="N189" s="183"/>
      <c r="O189" s="183"/>
      <c r="P189" s="184">
        <f>SUM(P190:P280)</f>
        <v>0</v>
      </c>
      <c r="Q189" s="183"/>
      <c r="R189" s="184">
        <f>SUM(R190:R280)</f>
        <v>398.63555350000001</v>
      </c>
      <c r="S189" s="183"/>
      <c r="T189" s="185">
        <f>SUM(T190:T280)</f>
        <v>0</v>
      </c>
      <c r="AR189" s="186" t="s">
        <v>84</v>
      </c>
      <c r="AT189" s="187" t="s">
        <v>75</v>
      </c>
      <c r="AU189" s="187" t="s">
        <v>84</v>
      </c>
      <c r="AY189" s="186" t="s">
        <v>177</v>
      </c>
      <c r="BK189" s="188">
        <f>SUM(BK190:BK280)</f>
        <v>0</v>
      </c>
    </row>
    <row r="190" spans="2:65" s="1" customFormat="1" ht="38.25" customHeight="1">
      <c r="B190" s="39"/>
      <c r="C190" s="191" t="s">
        <v>319</v>
      </c>
      <c r="D190" s="191" t="s">
        <v>179</v>
      </c>
      <c r="E190" s="192" t="s">
        <v>320</v>
      </c>
      <c r="F190" s="193" t="s">
        <v>321</v>
      </c>
      <c r="G190" s="194" t="s">
        <v>182</v>
      </c>
      <c r="H190" s="195">
        <v>1063.44</v>
      </c>
      <c r="I190" s="196"/>
      <c r="J190" s="197">
        <f>ROUND(I190*H190,2)</f>
        <v>0</v>
      </c>
      <c r="K190" s="193" t="s">
        <v>21</v>
      </c>
      <c r="L190" s="59"/>
      <c r="M190" s="198" t="s">
        <v>21</v>
      </c>
      <c r="N190" s="199" t="s">
        <v>47</v>
      </c>
      <c r="O190" s="40"/>
      <c r="P190" s="200">
        <f>O190*H190</f>
        <v>0</v>
      </c>
      <c r="Q190" s="200">
        <v>0</v>
      </c>
      <c r="R190" s="200">
        <f>Q190*H190</f>
        <v>0</v>
      </c>
      <c r="S190" s="200">
        <v>0</v>
      </c>
      <c r="T190" s="201">
        <f>S190*H190</f>
        <v>0</v>
      </c>
      <c r="AR190" s="22" t="s">
        <v>184</v>
      </c>
      <c r="AT190" s="22" t="s">
        <v>179</v>
      </c>
      <c r="AU190" s="22" t="s">
        <v>86</v>
      </c>
      <c r="AY190" s="22" t="s">
        <v>177</v>
      </c>
      <c r="BE190" s="202">
        <f>IF(N190="základní",J190,0)</f>
        <v>0</v>
      </c>
      <c r="BF190" s="202">
        <f>IF(N190="snížená",J190,0)</f>
        <v>0</v>
      </c>
      <c r="BG190" s="202">
        <f>IF(N190="zákl. přenesená",J190,0)</f>
        <v>0</v>
      </c>
      <c r="BH190" s="202">
        <f>IF(N190="sníž. přenesená",J190,0)</f>
        <v>0</v>
      </c>
      <c r="BI190" s="202">
        <f>IF(N190="nulová",J190,0)</f>
        <v>0</v>
      </c>
      <c r="BJ190" s="22" t="s">
        <v>84</v>
      </c>
      <c r="BK190" s="202">
        <f>ROUND(I190*H190,2)</f>
        <v>0</v>
      </c>
      <c r="BL190" s="22" t="s">
        <v>184</v>
      </c>
      <c r="BM190" s="22" t="s">
        <v>322</v>
      </c>
    </row>
    <row r="191" spans="2:65" s="11" customFormat="1" ht="13.5">
      <c r="B191" s="206"/>
      <c r="C191" s="207"/>
      <c r="D191" s="203" t="s">
        <v>188</v>
      </c>
      <c r="E191" s="208" t="s">
        <v>21</v>
      </c>
      <c r="F191" s="209" t="s">
        <v>189</v>
      </c>
      <c r="G191" s="207"/>
      <c r="H191" s="208" t="s">
        <v>21</v>
      </c>
      <c r="I191" s="210"/>
      <c r="J191" s="207"/>
      <c r="K191" s="207"/>
      <c r="L191" s="211"/>
      <c r="M191" s="212"/>
      <c r="N191" s="213"/>
      <c r="O191" s="213"/>
      <c r="P191" s="213"/>
      <c r="Q191" s="213"/>
      <c r="R191" s="213"/>
      <c r="S191" s="213"/>
      <c r="T191" s="214"/>
      <c r="AT191" s="215" t="s">
        <v>188</v>
      </c>
      <c r="AU191" s="215" t="s">
        <v>86</v>
      </c>
      <c r="AV191" s="11" t="s">
        <v>84</v>
      </c>
      <c r="AW191" s="11" t="s">
        <v>39</v>
      </c>
      <c r="AX191" s="11" t="s">
        <v>76</v>
      </c>
      <c r="AY191" s="215" t="s">
        <v>177</v>
      </c>
    </row>
    <row r="192" spans="2:65" s="12" customFormat="1" ht="13.5">
      <c r="B192" s="216"/>
      <c r="C192" s="217"/>
      <c r="D192" s="203" t="s">
        <v>188</v>
      </c>
      <c r="E192" s="218" t="s">
        <v>128</v>
      </c>
      <c r="F192" s="219" t="s">
        <v>323</v>
      </c>
      <c r="G192" s="217"/>
      <c r="H192" s="220">
        <v>1063.44</v>
      </c>
      <c r="I192" s="221"/>
      <c r="J192" s="217"/>
      <c r="K192" s="217"/>
      <c r="L192" s="222"/>
      <c r="M192" s="223"/>
      <c r="N192" s="224"/>
      <c r="O192" s="224"/>
      <c r="P192" s="224"/>
      <c r="Q192" s="224"/>
      <c r="R192" s="224"/>
      <c r="S192" s="224"/>
      <c r="T192" s="225"/>
      <c r="AT192" s="226" t="s">
        <v>188</v>
      </c>
      <c r="AU192" s="226" t="s">
        <v>86</v>
      </c>
      <c r="AV192" s="12" t="s">
        <v>86</v>
      </c>
      <c r="AW192" s="12" t="s">
        <v>39</v>
      </c>
      <c r="AX192" s="12" t="s">
        <v>84</v>
      </c>
      <c r="AY192" s="226" t="s">
        <v>177</v>
      </c>
    </row>
    <row r="193" spans="2:65" s="1" customFormat="1" ht="25.5" customHeight="1">
      <c r="B193" s="39"/>
      <c r="C193" s="191" t="s">
        <v>324</v>
      </c>
      <c r="D193" s="191" t="s">
        <v>179</v>
      </c>
      <c r="E193" s="192" t="s">
        <v>325</v>
      </c>
      <c r="F193" s="193" t="s">
        <v>326</v>
      </c>
      <c r="G193" s="194" t="s">
        <v>182</v>
      </c>
      <c r="H193" s="195">
        <v>845.85</v>
      </c>
      <c r="I193" s="196"/>
      <c r="J193" s="197">
        <f>ROUND(I193*H193,2)</f>
        <v>0</v>
      </c>
      <c r="K193" s="193" t="s">
        <v>183</v>
      </c>
      <c r="L193" s="59"/>
      <c r="M193" s="198" t="s">
        <v>21</v>
      </c>
      <c r="N193" s="199" t="s">
        <v>47</v>
      </c>
      <c r="O193" s="40"/>
      <c r="P193" s="200">
        <f>O193*H193</f>
        <v>0</v>
      </c>
      <c r="Q193" s="200">
        <v>0</v>
      </c>
      <c r="R193" s="200">
        <f>Q193*H193</f>
        <v>0</v>
      </c>
      <c r="S193" s="200">
        <v>0</v>
      </c>
      <c r="T193" s="201">
        <f>S193*H193</f>
        <v>0</v>
      </c>
      <c r="AR193" s="22" t="s">
        <v>184</v>
      </c>
      <c r="AT193" s="22" t="s">
        <v>179</v>
      </c>
      <c r="AU193" s="22" t="s">
        <v>86</v>
      </c>
      <c r="AY193" s="22" t="s">
        <v>177</v>
      </c>
      <c r="BE193" s="202">
        <f>IF(N193="základní",J193,0)</f>
        <v>0</v>
      </c>
      <c r="BF193" s="202">
        <f>IF(N193="snížená",J193,0)</f>
        <v>0</v>
      </c>
      <c r="BG193" s="202">
        <f>IF(N193="zákl. přenesená",J193,0)</f>
        <v>0</v>
      </c>
      <c r="BH193" s="202">
        <f>IF(N193="sníž. přenesená",J193,0)</f>
        <v>0</v>
      </c>
      <c r="BI193" s="202">
        <f>IF(N193="nulová",J193,0)</f>
        <v>0</v>
      </c>
      <c r="BJ193" s="22" t="s">
        <v>84</v>
      </c>
      <c r="BK193" s="202">
        <f>ROUND(I193*H193,2)</f>
        <v>0</v>
      </c>
      <c r="BL193" s="22" t="s">
        <v>184</v>
      </c>
      <c r="BM193" s="22" t="s">
        <v>327</v>
      </c>
    </row>
    <row r="194" spans="2:65" s="11" customFormat="1" ht="13.5">
      <c r="B194" s="206"/>
      <c r="C194" s="207"/>
      <c r="D194" s="203" t="s">
        <v>188</v>
      </c>
      <c r="E194" s="208" t="s">
        <v>21</v>
      </c>
      <c r="F194" s="209" t="s">
        <v>189</v>
      </c>
      <c r="G194" s="207"/>
      <c r="H194" s="208" t="s">
        <v>21</v>
      </c>
      <c r="I194" s="210"/>
      <c r="J194" s="207"/>
      <c r="K194" s="207"/>
      <c r="L194" s="211"/>
      <c r="M194" s="212"/>
      <c r="N194" s="213"/>
      <c r="O194" s="213"/>
      <c r="P194" s="213"/>
      <c r="Q194" s="213"/>
      <c r="R194" s="213"/>
      <c r="S194" s="213"/>
      <c r="T194" s="214"/>
      <c r="AT194" s="215" t="s">
        <v>188</v>
      </c>
      <c r="AU194" s="215" t="s">
        <v>86</v>
      </c>
      <c r="AV194" s="11" t="s">
        <v>84</v>
      </c>
      <c r="AW194" s="11" t="s">
        <v>39</v>
      </c>
      <c r="AX194" s="11" t="s">
        <v>76</v>
      </c>
      <c r="AY194" s="215" t="s">
        <v>177</v>
      </c>
    </row>
    <row r="195" spans="2:65" s="12" customFormat="1" ht="13.5">
      <c r="B195" s="216"/>
      <c r="C195" s="217"/>
      <c r="D195" s="203" t="s">
        <v>188</v>
      </c>
      <c r="E195" s="218" t="s">
        <v>21</v>
      </c>
      <c r="F195" s="219" t="s">
        <v>124</v>
      </c>
      <c r="G195" s="217"/>
      <c r="H195" s="220">
        <v>738.7</v>
      </c>
      <c r="I195" s="221"/>
      <c r="J195" s="217"/>
      <c r="K195" s="217"/>
      <c r="L195" s="222"/>
      <c r="M195" s="223"/>
      <c r="N195" s="224"/>
      <c r="O195" s="224"/>
      <c r="P195" s="224"/>
      <c r="Q195" s="224"/>
      <c r="R195" s="224"/>
      <c r="S195" s="224"/>
      <c r="T195" s="225"/>
      <c r="AT195" s="226" t="s">
        <v>188</v>
      </c>
      <c r="AU195" s="226" t="s">
        <v>86</v>
      </c>
      <c r="AV195" s="12" t="s">
        <v>86</v>
      </c>
      <c r="AW195" s="12" t="s">
        <v>39</v>
      </c>
      <c r="AX195" s="12" t="s">
        <v>76</v>
      </c>
      <c r="AY195" s="226" t="s">
        <v>177</v>
      </c>
    </row>
    <row r="196" spans="2:65" s="12" customFormat="1" ht="13.5">
      <c r="B196" s="216"/>
      <c r="C196" s="217"/>
      <c r="D196" s="203" t="s">
        <v>188</v>
      </c>
      <c r="E196" s="218" t="s">
        <v>21</v>
      </c>
      <c r="F196" s="219" t="s">
        <v>111</v>
      </c>
      <c r="G196" s="217"/>
      <c r="H196" s="220">
        <v>107.15</v>
      </c>
      <c r="I196" s="221"/>
      <c r="J196" s="217"/>
      <c r="K196" s="217"/>
      <c r="L196" s="222"/>
      <c r="M196" s="223"/>
      <c r="N196" s="224"/>
      <c r="O196" s="224"/>
      <c r="P196" s="224"/>
      <c r="Q196" s="224"/>
      <c r="R196" s="224"/>
      <c r="S196" s="224"/>
      <c r="T196" s="225"/>
      <c r="AT196" s="226" t="s">
        <v>188</v>
      </c>
      <c r="AU196" s="226" t="s">
        <v>86</v>
      </c>
      <c r="AV196" s="12" t="s">
        <v>86</v>
      </c>
      <c r="AW196" s="12" t="s">
        <v>39</v>
      </c>
      <c r="AX196" s="12" t="s">
        <v>76</v>
      </c>
      <c r="AY196" s="226" t="s">
        <v>177</v>
      </c>
    </row>
    <row r="197" spans="2:65" s="13" customFormat="1" ht="13.5">
      <c r="B197" s="227"/>
      <c r="C197" s="228"/>
      <c r="D197" s="203" t="s">
        <v>188</v>
      </c>
      <c r="E197" s="229" t="s">
        <v>21</v>
      </c>
      <c r="F197" s="230" t="s">
        <v>209</v>
      </c>
      <c r="G197" s="228"/>
      <c r="H197" s="231">
        <v>845.85</v>
      </c>
      <c r="I197" s="232"/>
      <c r="J197" s="228"/>
      <c r="K197" s="228"/>
      <c r="L197" s="233"/>
      <c r="M197" s="234"/>
      <c r="N197" s="235"/>
      <c r="O197" s="235"/>
      <c r="P197" s="235"/>
      <c r="Q197" s="235"/>
      <c r="R197" s="235"/>
      <c r="S197" s="235"/>
      <c r="T197" s="236"/>
      <c r="AT197" s="237" t="s">
        <v>188</v>
      </c>
      <c r="AU197" s="237" t="s">
        <v>86</v>
      </c>
      <c r="AV197" s="13" t="s">
        <v>184</v>
      </c>
      <c r="AW197" s="13" t="s">
        <v>39</v>
      </c>
      <c r="AX197" s="13" t="s">
        <v>84</v>
      </c>
      <c r="AY197" s="237" t="s">
        <v>177</v>
      </c>
    </row>
    <row r="198" spans="2:65" s="1" customFormat="1" ht="25.5" customHeight="1">
      <c r="B198" s="39"/>
      <c r="C198" s="191" t="s">
        <v>328</v>
      </c>
      <c r="D198" s="191" t="s">
        <v>179</v>
      </c>
      <c r="E198" s="192" t="s">
        <v>329</v>
      </c>
      <c r="F198" s="193" t="s">
        <v>330</v>
      </c>
      <c r="G198" s="194" t="s">
        <v>182</v>
      </c>
      <c r="H198" s="195">
        <v>1638.16</v>
      </c>
      <c r="I198" s="196"/>
      <c r="J198" s="197">
        <f>ROUND(I198*H198,2)</f>
        <v>0</v>
      </c>
      <c r="K198" s="193" t="s">
        <v>183</v>
      </c>
      <c r="L198" s="59"/>
      <c r="M198" s="198" t="s">
        <v>21</v>
      </c>
      <c r="N198" s="199" t="s">
        <v>47</v>
      </c>
      <c r="O198" s="40"/>
      <c r="P198" s="200">
        <f>O198*H198</f>
        <v>0</v>
      </c>
      <c r="Q198" s="200">
        <v>0</v>
      </c>
      <c r="R198" s="200">
        <f>Q198*H198</f>
        <v>0</v>
      </c>
      <c r="S198" s="200">
        <v>0</v>
      </c>
      <c r="T198" s="201">
        <f>S198*H198</f>
        <v>0</v>
      </c>
      <c r="AR198" s="22" t="s">
        <v>184</v>
      </c>
      <c r="AT198" s="22" t="s">
        <v>179</v>
      </c>
      <c r="AU198" s="22" t="s">
        <v>86</v>
      </c>
      <c r="AY198" s="22" t="s">
        <v>177</v>
      </c>
      <c r="BE198" s="202">
        <f>IF(N198="základní",J198,0)</f>
        <v>0</v>
      </c>
      <c r="BF198" s="202">
        <f>IF(N198="snížená",J198,0)</f>
        <v>0</v>
      </c>
      <c r="BG198" s="202">
        <f>IF(N198="zákl. přenesená",J198,0)</f>
        <v>0</v>
      </c>
      <c r="BH198" s="202">
        <f>IF(N198="sníž. přenesená",J198,0)</f>
        <v>0</v>
      </c>
      <c r="BI198" s="202">
        <f>IF(N198="nulová",J198,0)</f>
        <v>0</v>
      </c>
      <c r="BJ198" s="22" t="s">
        <v>84</v>
      </c>
      <c r="BK198" s="202">
        <f>ROUND(I198*H198,2)</f>
        <v>0</v>
      </c>
      <c r="BL198" s="22" t="s">
        <v>184</v>
      </c>
      <c r="BM198" s="22" t="s">
        <v>331</v>
      </c>
    </row>
    <row r="199" spans="2:65" s="11" customFormat="1" ht="13.5">
      <c r="B199" s="206"/>
      <c r="C199" s="207"/>
      <c r="D199" s="203" t="s">
        <v>188</v>
      </c>
      <c r="E199" s="208" t="s">
        <v>21</v>
      </c>
      <c r="F199" s="209" t="s">
        <v>189</v>
      </c>
      <c r="G199" s="207"/>
      <c r="H199" s="208" t="s">
        <v>21</v>
      </c>
      <c r="I199" s="210"/>
      <c r="J199" s="207"/>
      <c r="K199" s="207"/>
      <c r="L199" s="211"/>
      <c r="M199" s="212"/>
      <c r="N199" s="213"/>
      <c r="O199" s="213"/>
      <c r="P199" s="213"/>
      <c r="Q199" s="213"/>
      <c r="R199" s="213"/>
      <c r="S199" s="213"/>
      <c r="T199" s="214"/>
      <c r="AT199" s="215" t="s">
        <v>188</v>
      </c>
      <c r="AU199" s="215" t="s">
        <v>86</v>
      </c>
      <c r="AV199" s="11" t="s">
        <v>84</v>
      </c>
      <c r="AW199" s="11" t="s">
        <v>39</v>
      </c>
      <c r="AX199" s="11" t="s">
        <v>76</v>
      </c>
      <c r="AY199" s="215" t="s">
        <v>177</v>
      </c>
    </row>
    <row r="200" spans="2:65" s="12" customFormat="1" ht="13.5">
      <c r="B200" s="216"/>
      <c r="C200" s="217"/>
      <c r="D200" s="203" t="s">
        <v>188</v>
      </c>
      <c r="E200" s="218" t="s">
        <v>21</v>
      </c>
      <c r="F200" s="219" t="s">
        <v>120</v>
      </c>
      <c r="G200" s="217"/>
      <c r="H200" s="220">
        <v>1165.3499999999999</v>
      </c>
      <c r="I200" s="221"/>
      <c r="J200" s="217"/>
      <c r="K200" s="217"/>
      <c r="L200" s="222"/>
      <c r="M200" s="223"/>
      <c r="N200" s="224"/>
      <c r="O200" s="224"/>
      <c r="P200" s="224"/>
      <c r="Q200" s="224"/>
      <c r="R200" s="224"/>
      <c r="S200" s="224"/>
      <c r="T200" s="225"/>
      <c r="AT200" s="226" t="s">
        <v>188</v>
      </c>
      <c r="AU200" s="226" t="s">
        <v>86</v>
      </c>
      <c r="AV200" s="12" t="s">
        <v>86</v>
      </c>
      <c r="AW200" s="12" t="s">
        <v>39</v>
      </c>
      <c r="AX200" s="12" t="s">
        <v>76</v>
      </c>
      <c r="AY200" s="226" t="s">
        <v>177</v>
      </c>
    </row>
    <row r="201" spans="2:65" s="12" customFormat="1" ht="13.5">
      <c r="B201" s="216"/>
      <c r="C201" s="217"/>
      <c r="D201" s="203" t="s">
        <v>188</v>
      </c>
      <c r="E201" s="218" t="s">
        <v>21</v>
      </c>
      <c r="F201" s="219" t="s">
        <v>107</v>
      </c>
      <c r="G201" s="217"/>
      <c r="H201" s="220">
        <v>360</v>
      </c>
      <c r="I201" s="221"/>
      <c r="J201" s="217"/>
      <c r="K201" s="217"/>
      <c r="L201" s="222"/>
      <c r="M201" s="223"/>
      <c r="N201" s="224"/>
      <c r="O201" s="224"/>
      <c r="P201" s="224"/>
      <c r="Q201" s="224"/>
      <c r="R201" s="224"/>
      <c r="S201" s="224"/>
      <c r="T201" s="225"/>
      <c r="AT201" s="226" t="s">
        <v>188</v>
      </c>
      <c r="AU201" s="226" t="s">
        <v>86</v>
      </c>
      <c r="AV201" s="12" t="s">
        <v>86</v>
      </c>
      <c r="AW201" s="12" t="s">
        <v>39</v>
      </c>
      <c r="AX201" s="12" t="s">
        <v>76</v>
      </c>
      <c r="AY201" s="226" t="s">
        <v>177</v>
      </c>
    </row>
    <row r="202" spans="2:65" s="12" customFormat="1" ht="13.5">
      <c r="B202" s="216"/>
      <c r="C202" s="217"/>
      <c r="D202" s="203" t="s">
        <v>188</v>
      </c>
      <c r="E202" s="218" t="s">
        <v>21</v>
      </c>
      <c r="F202" s="219" t="s">
        <v>117</v>
      </c>
      <c r="G202" s="217"/>
      <c r="H202" s="220">
        <v>39.270000000000003</v>
      </c>
      <c r="I202" s="221"/>
      <c r="J202" s="217"/>
      <c r="K202" s="217"/>
      <c r="L202" s="222"/>
      <c r="M202" s="223"/>
      <c r="N202" s="224"/>
      <c r="O202" s="224"/>
      <c r="P202" s="224"/>
      <c r="Q202" s="224"/>
      <c r="R202" s="224"/>
      <c r="S202" s="224"/>
      <c r="T202" s="225"/>
      <c r="AT202" s="226" t="s">
        <v>188</v>
      </c>
      <c r="AU202" s="226" t="s">
        <v>86</v>
      </c>
      <c r="AV202" s="12" t="s">
        <v>86</v>
      </c>
      <c r="AW202" s="12" t="s">
        <v>39</v>
      </c>
      <c r="AX202" s="12" t="s">
        <v>76</v>
      </c>
      <c r="AY202" s="226" t="s">
        <v>177</v>
      </c>
    </row>
    <row r="203" spans="2:65" s="12" customFormat="1" ht="13.5">
      <c r="B203" s="216"/>
      <c r="C203" s="217"/>
      <c r="D203" s="203" t="s">
        <v>188</v>
      </c>
      <c r="E203" s="218" t="s">
        <v>21</v>
      </c>
      <c r="F203" s="219" t="s">
        <v>114</v>
      </c>
      <c r="G203" s="217"/>
      <c r="H203" s="220">
        <v>73.540000000000006</v>
      </c>
      <c r="I203" s="221"/>
      <c r="J203" s="217"/>
      <c r="K203" s="217"/>
      <c r="L203" s="222"/>
      <c r="M203" s="223"/>
      <c r="N203" s="224"/>
      <c r="O203" s="224"/>
      <c r="P203" s="224"/>
      <c r="Q203" s="224"/>
      <c r="R203" s="224"/>
      <c r="S203" s="224"/>
      <c r="T203" s="225"/>
      <c r="AT203" s="226" t="s">
        <v>188</v>
      </c>
      <c r="AU203" s="226" t="s">
        <v>86</v>
      </c>
      <c r="AV203" s="12" t="s">
        <v>86</v>
      </c>
      <c r="AW203" s="12" t="s">
        <v>39</v>
      </c>
      <c r="AX203" s="12" t="s">
        <v>76</v>
      </c>
      <c r="AY203" s="226" t="s">
        <v>177</v>
      </c>
    </row>
    <row r="204" spans="2:65" s="13" customFormat="1" ht="13.5">
      <c r="B204" s="227"/>
      <c r="C204" s="228"/>
      <c r="D204" s="203" t="s">
        <v>188</v>
      </c>
      <c r="E204" s="229" t="s">
        <v>21</v>
      </c>
      <c r="F204" s="230" t="s">
        <v>209</v>
      </c>
      <c r="G204" s="228"/>
      <c r="H204" s="231">
        <v>1638.16</v>
      </c>
      <c r="I204" s="232"/>
      <c r="J204" s="228"/>
      <c r="K204" s="228"/>
      <c r="L204" s="233"/>
      <c r="M204" s="234"/>
      <c r="N204" s="235"/>
      <c r="O204" s="235"/>
      <c r="P204" s="235"/>
      <c r="Q204" s="235"/>
      <c r="R204" s="235"/>
      <c r="S204" s="235"/>
      <c r="T204" s="236"/>
      <c r="AT204" s="237" t="s">
        <v>188</v>
      </c>
      <c r="AU204" s="237" t="s">
        <v>86</v>
      </c>
      <c r="AV204" s="13" t="s">
        <v>184</v>
      </c>
      <c r="AW204" s="13" t="s">
        <v>39</v>
      </c>
      <c r="AX204" s="13" t="s">
        <v>84</v>
      </c>
      <c r="AY204" s="237" t="s">
        <v>177</v>
      </c>
    </row>
    <row r="205" spans="2:65" s="1" customFormat="1" ht="25.5" customHeight="1">
      <c r="B205" s="39"/>
      <c r="C205" s="191" t="s">
        <v>332</v>
      </c>
      <c r="D205" s="191" t="s">
        <v>179</v>
      </c>
      <c r="E205" s="192" t="s">
        <v>333</v>
      </c>
      <c r="F205" s="193" t="s">
        <v>334</v>
      </c>
      <c r="G205" s="194" t="s">
        <v>182</v>
      </c>
      <c r="H205" s="195">
        <v>845.85</v>
      </c>
      <c r="I205" s="196"/>
      <c r="J205" s="197">
        <f>ROUND(I205*H205,2)</f>
        <v>0</v>
      </c>
      <c r="K205" s="193" t="s">
        <v>183</v>
      </c>
      <c r="L205" s="59"/>
      <c r="M205" s="198" t="s">
        <v>21</v>
      </c>
      <c r="N205" s="199" t="s">
        <v>47</v>
      </c>
      <c r="O205" s="40"/>
      <c r="P205" s="200">
        <f>O205*H205</f>
        <v>0</v>
      </c>
      <c r="Q205" s="200">
        <v>0</v>
      </c>
      <c r="R205" s="200">
        <f>Q205*H205</f>
        <v>0</v>
      </c>
      <c r="S205" s="200">
        <v>0</v>
      </c>
      <c r="T205" s="201">
        <f>S205*H205</f>
        <v>0</v>
      </c>
      <c r="AR205" s="22" t="s">
        <v>184</v>
      </c>
      <c r="AT205" s="22" t="s">
        <v>179</v>
      </c>
      <c r="AU205" s="22" t="s">
        <v>86</v>
      </c>
      <c r="AY205" s="22" t="s">
        <v>177</v>
      </c>
      <c r="BE205" s="202">
        <f>IF(N205="základní",J205,0)</f>
        <v>0</v>
      </c>
      <c r="BF205" s="202">
        <f>IF(N205="snížená",J205,0)</f>
        <v>0</v>
      </c>
      <c r="BG205" s="202">
        <f>IF(N205="zákl. přenesená",J205,0)</f>
        <v>0</v>
      </c>
      <c r="BH205" s="202">
        <f>IF(N205="sníž. přenesená",J205,0)</f>
        <v>0</v>
      </c>
      <c r="BI205" s="202">
        <f>IF(N205="nulová",J205,0)</f>
        <v>0</v>
      </c>
      <c r="BJ205" s="22" t="s">
        <v>84</v>
      </c>
      <c r="BK205" s="202">
        <f>ROUND(I205*H205,2)</f>
        <v>0</v>
      </c>
      <c r="BL205" s="22" t="s">
        <v>184</v>
      </c>
      <c r="BM205" s="22" t="s">
        <v>335</v>
      </c>
    </row>
    <row r="206" spans="2:65" s="11" customFormat="1" ht="13.5">
      <c r="B206" s="206"/>
      <c r="C206" s="207"/>
      <c r="D206" s="203" t="s">
        <v>188</v>
      </c>
      <c r="E206" s="208" t="s">
        <v>21</v>
      </c>
      <c r="F206" s="209" t="s">
        <v>189</v>
      </c>
      <c r="G206" s="207"/>
      <c r="H206" s="208" t="s">
        <v>21</v>
      </c>
      <c r="I206" s="210"/>
      <c r="J206" s="207"/>
      <c r="K206" s="207"/>
      <c r="L206" s="211"/>
      <c r="M206" s="212"/>
      <c r="N206" s="213"/>
      <c r="O206" s="213"/>
      <c r="P206" s="213"/>
      <c r="Q206" s="213"/>
      <c r="R206" s="213"/>
      <c r="S206" s="213"/>
      <c r="T206" s="214"/>
      <c r="AT206" s="215" t="s">
        <v>188</v>
      </c>
      <c r="AU206" s="215" t="s">
        <v>86</v>
      </c>
      <c r="AV206" s="11" t="s">
        <v>84</v>
      </c>
      <c r="AW206" s="11" t="s">
        <v>39</v>
      </c>
      <c r="AX206" s="11" t="s">
        <v>76</v>
      </c>
      <c r="AY206" s="215" t="s">
        <v>177</v>
      </c>
    </row>
    <row r="207" spans="2:65" s="12" customFormat="1" ht="13.5">
      <c r="B207" s="216"/>
      <c r="C207" s="217"/>
      <c r="D207" s="203" t="s">
        <v>188</v>
      </c>
      <c r="E207" s="218" t="s">
        <v>21</v>
      </c>
      <c r="F207" s="219" t="s">
        <v>124</v>
      </c>
      <c r="G207" s="217"/>
      <c r="H207" s="220">
        <v>738.7</v>
      </c>
      <c r="I207" s="221"/>
      <c r="J207" s="217"/>
      <c r="K207" s="217"/>
      <c r="L207" s="222"/>
      <c r="M207" s="223"/>
      <c r="N207" s="224"/>
      <c r="O207" s="224"/>
      <c r="P207" s="224"/>
      <c r="Q207" s="224"/>
      <c r="R207" s="224"/>
      <c r="S207" s="224"/>
      <c r="T207" s="225"/>
      <c r="AT207" s="226" t="s">
        <v>188</v>
      </c>
      <c r="AU207" s="226" t="s">
        <v>86</v>
      </c>
      <c r="AV207" s="12" t="s">
        <v>86</v>
      </c>
      <c r="AW207" s="12" t="s">
        <v>39</v>
      </c>
      <c r="AX207" s="12" t="s">
        <v>76</v>
      </c>
      <c r="AY207" s="226" t="s">
        <v>177</v>
      </c>
    </row>
    <row r="208" spans="2:65" s="12" customFormat="1" ht="13.5">
      <c r="B208" s="216"/>
      <c r="C208" s="217"/>
      <c r="D208" s="203" t="s">
        <v>188</v>
      </c>
      <c r="E208" s="218" t="s">
        <v>21</v>
      </c>
      <c r="F208" s="219" t="s">
        <v>111</v>
      </c>
      <c r="G208" s="217"/>
      <c r="H208" s="220">
        <v>107.15</v>
      </c>
      <c r="I208" s="221"/>
      <c r="J208" s="217"/>
      <c r="K208" s="217"/>
      <c r="L208" s="222"/>
      <c r="M208" s="223"/>
      <c r="N208" s="224"/>
      <c r="O208" s="224"/>
      <c r="P208" s="224"/>
      <c r="Q208" s="224"/>
      <c r="R208" s="224"/>
      <c r="S208" s="224"/>
      <c r="T208" s="225"/>
      <c r="AT208" s="226" t="s">
        <v>188</v>
      </c>
      <c r="AU208" s="226" t="s">
        <v>86</v>
      </c>
      <c r="AV208" s="12" t="s">
        <v>86</v>
      </c>
      <c r="AW208" s="12" t="s">
        <v>39</v>
      </c>
      <c r="AX208" s="12" t="s">
        <v>76</v>
      </c>
      <c r="AY208" s="226" t="s">
        <v>177</v>
      </c>
    </row>
    <row r="209" spans="2:65" s="13" customFormat="1" ht="13.5">
      <c r="B209" s="227"/>
      <c r="C209" s="228"/>
      <c r="D209" s="203" t="s">
        <v>188</v>
      </c>
      <c r="E209" s="229" t="s">
        <v>21</v>
      </c>
      <c r="F209" s="230" t="s">
        <v>209</v>
      </c>
      <c r="G209" s="228"/>
      <c r="H209" s="231">
        <v>845.85</v>
      </c>
      <c r="I209" s="232"/>
      <c r="J209" s="228"/>
      <c r="K209" s="228"/>
      <c r="L209" s="233"/>
      <c r="M209" s="234"/>
      <c r="N209" s="235"/>
      <c r="O209" s="235"/>
      <c r="P209" s="235"/>
      <c r="Q209" s="235"/>
      <c r="R209" s="235"/>
      <c r="S209" s="235"/>
      <c r="T209" s="236"/>
      <c r="AT209" s="237" t="s">
        <v>188</v>
      </c>
      <c r="AU209" s="237" t="s">
        <v>86</v>
      </c>
      <c r="AV209" s="13" t="s">
        <v>184</v>
      </c>
      <c r="AW209" s="13" t="s">
        <v>39</v>
      </c>
      <c r="AX209" s="13" t="s">
        <v>84</v>
      </c>
      <c r="AY209" s="237" t="s">
        <v>177</v>
      </c>
    </row>
    <row r="210" spans="2:65" s="1" customFormat="1" ht="25.5" customHeight="1">
      <c r="B210" s="39"/>
      <c r="C210" s="191" t="s">
        <v>336</v>
      </c>
      <c r="D210" s="191" t="s">
        <v>179</v>
      </c>
      <c r="E210" s="192" t="s">
        <v>337</v>
      </c>
      <c r="F210" s="193" t="s">
        <v>338</v>
      </c>
      <c r="G210" s="194" t="s">
        <v>182</v>
      </c>
      <c r="H210" s="195">
        <v>2954.2</v>
      </c>
      <c r="I210" s="196"/>
      <c r="J210" s="197">
        <f>ROUND(I210*H210,2)</f>
        <v>0</v>
      </c>
      <c r="K210" s="193" t="s">
        <v>183</v>
      </c>
      <c r="L210" s="59"/>
      <c r="M210" s="198" t="s">
        <v>21</v>
      </c>
      <c r="N210" s="199" t="s">
        <v>47</v>
      </c>
      <c r="O210" s="40"/>
      <c r="P210" s="200">
        <f>O210*H210</f>
        <v>0</v>
      </c>
      <c r="Q210" s="200">
        <v>0</v>
      </c>
      <c r="R210" s="200">
        <f>Q210*H210</f>
        <v>0</v>
      </c>
      <c r="S210" s="200">
        <v>0</v>
      </c>
      <c r="T210" s="201">
        <f>S210*H210</f>
        <v>0</v>
      </c>
      <c r="AR210" s="22" t="s">
        <v>184</v>
      </c>
      <c r="AT210" s="22" t="s">
        <v>179</v>
      </c>
      <c r="AU210" s="22" t="s">
        <v>86</v>
      </c>
      <c r="AY210" s="22" t="s">
        <v>177</v>
      </c>
      <c r="BE210" s="202">
        <f>IF(N210="základní",J210,0)</f>
        <v>0</v>
      </c>
      <c r="BF210" s="202">
        <f>IF(N210="snížená",J210,0)</f>
        <v>0</v>
      </c>
      <c r="BG210" s="202">
        <f>IF(N210="zákl. přenesená",J210,0)</f>
        <v>0</v>
      </c>
      <c r="BH210" s="202">
        <f>IF(N210="sníž. přenesená",J210,0)</f>
        <v>0</v>
      </c>
      <c r="BI210" s="202">
        <f>IF(N210="nulová",J210,0)</f>
        <v>0</v>
      </c>
      <c r="BJ210" s="22" t="s">
        <v>84</v>
      </c>
      <c r="BK210" s="202">
        <f>ROUND(I210*H210,2)</f>
        <v>0</v>
      </c>
      <c r="BL210" s="22" t="s">
        <v>184</v>
      </c>
      <c r="BM210" s="22" t="s">
        <v>339</v>
      </c>
    </row>
    <row r="211" spans="2:65" s="11" customFormat="1" ht="13.5">
      <c r="B211" s="206"/>
      <c r="C211" s="207"/>
      <c r="D211" s="203" t="s">
        <v>188</v>
      </c>
      <c r="E211" s="208" t="s">
        <v>21</v>
      </c>
      <c r="F211" s="209" t="s">
        <v>189</v>
      </c>
      <c r="G211" s="207"/>
      <c r="H211" s="208" t="s">
        <v>21</v>
      </c>
      <c r="I211" s="210"/>
      <c r="J211" s="207"/>
      <c r="K211" s="207"/>
      <c r="L211" s="211"/>
      <c r="M211" s="212"/>
      <c r="N211" s="213"/>
      <c r="O211" s="213"/>
      <c r="P211" s="213"/>
      <c r="Q211" s="213"/>
      <c r="R211" s="213"/>
      <c r="S211" s="213"/>
      <c r="T211" s="214"/>
      <c r="AT211" s="215" t="s">
        <v>188</v>
      </c>
      <c r="AU211" s="215" t="s">
        <v>86</v>
      </c>
      <c r="AV211" s="11" t="s">
        <v>84</v>
      </c>
      <c r="AW211" s="11" t="s">
        <v>39</v>
      </c>
      <c r="AX211" s="11" t="s">
        <v>76</v>
      </c>
      <c r="AY211" s="215" t="s">
        <v>177</v>
      </c>
    </row>
    <row r="212" spans="2:65" s="12" customFormat="1" ht="13.5">
      <c r="B212" s="216"/>
      <c r="C212" s="217"/>
      <c r="D212" s="203" t="s">
        <v>188</v>
      </c>
      <c r="E212" s="218" t="s">
        <v>21</v>
      </c>
      <c r="F212" s="219" t="s">
        <v>140</v>
      </c>
      <c r="G212" s="217"/>
      <c r="H212" s="220">
        <v>2954.2</v>
      </c>
      <c r="I212" s="221"/>
      <c r="J212" s="217"/>
      <c r="K212" s="217"/>
      <c r="L212" s="222"/>
      <c r="M212" s="223"/>
      <c r="N212" s="224"/>
      <c r="O212" s="224"/>
      <c r="P212" s="224"/>
      <c r="Q212" s="224"/>
      <c r="R212" s="224"/>
      <c r="S212" s="224"/>
      <c r="T212" s="225"/>
      <c r="AT212" s="226" t="s">
        <v>188</v>
      </c>
      <c r="AU212" s="226" t="s">
        <v>86</v>
      </c>
      <c r="AV212" s="12" t="s">
        <v>86</v>
      </c>
      <c r="AW212" s="12" t="s">
        <v>39</v>
      </c>
      <c r="AX212" s="12" t="s">
        <v>84</v>
      </c>
      <c r="AY212" s="226" t="s">
        <v>177</v>
      </c>
    </row>
    <row r="213" spans="2:65" s="1" customFormat="1" ht="25.5" customHeight="1">
      <c r="B213" s="39"/>
      <c r="C213" s="191" t="s">
        <v>340</v>
      </c>
      <c r="D213" s="191" t="s">
        <v>179</v>
      </c>
      <c r="E213" s="192" t="s">
        <v>341</v>
      </c>
      <c r="F213" s="193" t="s">
        <v>342</v>
      </c>
      <c r="G213" s="194" t="s">
        <v>182</v>
      </c>
      <c r="H213" s="195">
        <v>360</v>
      </c>
      <c r="I213" s="196"/>
      <c r="J213" s="197">
        <f>ROUND(I213*H213,2)</f>
        <v>0</v>
      </c>
      <c r="K213" s="193" t="s">
        <v>183</v>
      </c>
      <c r="L213" s="59"/>
      <c r="M213" s="198" t="s">
        <v>21</v>
      </c>
      <c r="N213" s="199" t="s">
        <v>47</v>
      </c>
      <c r="O213" s="40"/>
      <c r="P213" s="200">
        <f>O213*H213</f>
        <v>0</v>
      </c>
      <c r="Q213" s="200">
        <v>0</v>
      </c>
      <c r="R213" s="200">
        <f>Q213*H213</f>
        <v>0</v>
      </c>
      <c r="S213" s="200">
        <v>0</v>
      </c>
      <c r="T213" s="201">
        <f>S213*H213</f>
        <v>0</v>
      </c>
      <c r="AR213" s="22" t="s">
        <v>184</v>
      </c>
      <c r="AT213" s="22" t="s">
        <v>179</v>
      </c>
      <c r="AU213" s="22" t="s">
        <v>86</v>
      </c>
      <c r="AY213" s="22" t="s">
        <v>177</v>
      </c>
      <c r="BE213" s="202">
        <f>IF(N213="základní",J213,0)</f>
        <v>0</v>
      </c>
      <c r="BF213" s="202">
        <f>IF(N213="snížená",J213,0)</f>
        <v>0</v>
      </c>
      <c r="BG213" s="202">
        <f>IF(N213="zákl. přenesená",J213,0)</f>
        <v>0</v>
      </c>
      <c r="BH213" s="202">
        <f>IF(N213="sníž. přenesená",J213,0)</f>
        <v>0</v>
      </c>
      <c r="BI213" s="202">
        <f>IF(N213="nulová",J213,0)</f>
        <v>0</v>
      </c>
      <c r="BJ213" s="22" t="s">
        <v>84</v>
      </c>
      <c r="BK213" s="202">
        <f>ROUND(I213*H213,2)</f>
        <v>0</v>
      </c>
      <c r="BL213" s="22" t="s">
        <v>184</v>
      </c>
      <c r="BM213" s="22" t="s">
        <v>343</v>
      </c>
    </row>
    <row r="214" spans="2:65" s="1" customFormat="1" ht="67.5">
      <c r="B214" s="39"/>
      <c r="C214" s="61"/>
      <c r="D214" s="203" t="s">
        <v>186</v>
      </c>
      <c r="E214" s="61"/>
      <c r="F214" s="204" t="s">
        <v>344</v>
      </c>
      <c r="G214" s="61"/>
      <c r="H214" s="61"/>
      <c r="I214" s="162"/>
      <c r="J214" s="61"/>
      <c r="K214" s="61"/>
      <c r="L214" s="59"/>
      <c r="M214" s="205"/>
      <c r="N214" s="40"/>
      <c r="O214" s="40"/>
      <c r="P214" s="40"/>
      <c r="Q214" s="40"/>
      <c r="R214" s="40"/>
      <c r="S214" s="40"/>
      <c r="T214" s="76"/>
      <c r="AT214" s="22" t="s">
        <v>186</v>
      </c>
      <c r="AU214" s="22" t="s">
        <v>86</v>
      </c>
    </row>
    <row r="215" spans="2:65" s="11" customFormat="1" ht="13.5">
      <c r="B215" s="206"/>
      <c r="C215" s="207"/>
      <c r="D215" s="203" t="s">
        <v>188</v>
      </c>
      <c r="E215" s="208" t="s">
        <v>21</v>
      </c>
      <c r="F215" s="209" t="s">
        <v>189</v>
      </c>
      <c r="G215" s="207"/>
      <c r="H215" s="208" t="s">
        <v>21</v>
      </c>
      <c r="I215" s="210"/>
      <c r="J215" s="207"/>
      <c r="K215" s="207"/>
      <c r="L215" s="211"/>
      <c r="M215" s="212"/>
      <c r="N215" s="213"/>
      <c r="O215" s="213"/>
      <c r="P215" s="213"/>
      <c r="Q215" s="213"/>
      <c r="R215" s="213"/>
      <c r="S215" s="213"/>
      <c r="T215" s="214"/>
      <c r="AT215" s="215" t="s">
        <v>188</v>
      </c>
      <c r="AU215" s="215" t="s">
        <v>86</v>
      </c>
      <c r="AV215" s="11" t="s">
        <v>84</v>
      </c>
      <c r="AW215" s="11" t="s">
        <v>39</v>
      </c>
      <c r="AX215" s="11" t="s">
        <v>76</v>
      </c>
      <c r="AY215" s="215" t="s">
        <v>177</v>
      </c>
    </row>
    <row r="216" spans="2:65" s="12" customFormat="1" ht="13.5">
      <c r="B216" s="216"/>
      <c r="C216" s="217"/>
      <c r="D216" s="203" t="s">
        <v>188</v>
      </c>
      <c r="E216" s="218" t="s">
        <v>21</v>
      </c>
      <c r="F216" s="219" t="s">
        <v>107</v>
      </c>
      <c r="G216" s="217"/>
      <c r="H216" s="220">
        <v>360</v>
      </c>
      <c r="I216" s="221"/>
      <c r="J216" s="217"/>
      <c r="K216" s="217"/>
      <c r="L216" s="222"/>
      <c r="M216" s="223"/>
      <c r="N216" s="224"/>
      <c r="O216" s="224"/>
      <c r="P216" s="224"/>
      <c r="Q216" s="224"/>
      <c r="R216" s="224"/>
      <c r="S216" s="224"/>
      <c r="T216" s="225"/>
      <c r="AT216" s="226" t="s">
        <v>188</v>
      </c>
      <c r="AU216" s="226" t="s">
        <v>86</v>
      </c>
      <c r="AV216" s="12" t="s">
        <v>86</v>
      </c>
      <c r="AW216" s="12" t="s">
        <v>39</v>
      </c>
      <c r="AX216" s="12" t="s">
        <v>84</v>
      </c>
      <c r="AY216" s="226" t="s">
        <v>177</v>
      </c>
    </row>
    <row r="217" spans="2:65" s="1" customFormat="1" ht="25.5" customHeight="1">
      <c r="B217" s="39"/>
      <c r="C217" s="191" t="s">
        <v>345</v>
      </c>
      <c r="D217" s="191" t="s">
        <v>179</v>
      </c>
      <c r="E217" s="192" t="s">
        <v>346</v>
      </c>
      <c r="F217" s="193" t="s">
        <v>347</v>
      </c>
      <c r="G217" s="194" t="s">
        <v>182</v>
      </c>
      <c r="H217" s="195">
        <v>2954.2</v>
      </c>
      <c r="I217" s="196"/>
      <c r="J217" s="197">
        <f>ROUND(I217*H217,2)</f>
        <v>0</v>
      </c>
      <c r="K217" s="193" t="s">
        <v>183</v>
      </c>
      <c r="L217" s="59"/>
      <c r="M217" s="198" t="s">
        <v>21</v>
      </c>
      <c r="N217" s="199" t="s">
        <v>47</v>
      </c>
      <c r="O217" s="40"/>
      <c r="P217" s="200">
        <f>O217*H217</f>
        <v>0</v>
      </c>
      <c r="Q217" s="200">
        <v>0</v>
      </c>
      <c r="R217" s="200">
        <f>Q217*H217</f>
        <v>0</v>
      </c>
      <c r="S217" s="200">
        <v>0</v>
      </c>
      <c r="T217" s="201">
        <f>S217*H217</f>
        <v>0</v>
      </c>
      <c r="AR217" s="22" t="s">
        <v>184</v>
      </c>
      <c r="AT217" s="22" t="s">
        <v>179</v>
      </c>
      <c r="AU217" s="22" t="s">
        <v>86</v>
      </c>
      <c r="AY217" s="22" t="s">
        <v>177</v>
      </c>
      <c r="BE217" s="202">
        <f>IF(N217="základní",J217,0)</f>
        <v>0</v>
      </c>
      <c r="BF217" s="202">
        <f>IF(N217="snížená",J217,0)</f>
        <v>0</v>
      </c>
      <c r="BG217" s="202">
        <f>IF(N217="zákl. přenesená",J217,0)</f>
        <v>0</v>
      </c>
      <c r="BH217" s="202">
        <f>IF(N217="sníž. přenesená",J217,0)</f>
        <v>0</v>
      </c>
      <c r="BI217" s="202">
        <f>IF(N217="nulová",J217,0)</f>
        <v>0</v>
      </c>
      <c r="BJ217" s="22" t="s">
        <v>84</v>
      </c>
      <c r="BK217" s="202">
        <f>ROUND(I217*H217,2)</f>
        <v>0</v>
      </c>
      <c r="BL217" s="22" t="s">
        <v>184</v>
      </c>
      <c r="BM217" s="22" t="s">
        <v>348</v>
      </c>
    </row>
    <row r="218" spans="2:65" s="1" customFormat="1" ht="67.5">
      <c r="B218" s="39"/>
      <c r="C218" s="61"/>
      <c r="D218" s="203" t="s">
        <v>186</v>
      </c>
      <c r="E218" s="61"/>
      <c r="F218" s="204" t="s">
        <v>344</v>
      </c>
      <c r="G218" s="61"/>
      <c r="H218" s="61"/>
      <c r="I218" s="162"/>
      <c r="J218" s="61"/>
      <c r="K218" s="61"/>
      <c r="L218" s="59"/>
      <c r="M218" s="205"/>
      <c r="N218" s="40"/>
      <c r="O218" s="40"/>
      <c r="P218" s="40"/>
      <c r="Q218" s="40"/>
      <c r="R218" s="40"/>
      <c r="S218" s="40"/>
      <c r="T218" s="76"/>
      <c r="AT218" s="22" t="s">
        <v>186</v>
      </c>
      <c r="AU218" s="22" t="s">
        <v>86</v>
      </c>
    </row>
    <row r="219" spans="2:65" s="11" customFormat="1" ht="13.5">
      <c r="B219" s="206"/>
      <c r="C219" s="207"/>
      <c r="D219" s="203" t="s">
        <v>188</v>
      </c>
      <c r="E219" s="208" t="s">
        <v>21</v>
      </c>
      <c r="F219" s="209" t="s">
        <v>189</v>
      </c>
      <c r="G219" s="207"/>
      <c r="H219" s="208" t="s">
        <v>21</v>
      </c>
      <c r="I219" s="210"/>
      <c r="J219" s="207"/>
      <c r="K219" s="207"/>
      <c r="L219" s="211"/>
      <c r="M219" s="212"/>
      <c r="N219" s="213"/>
      <c r="O219" s="213"/>
      <c r="P219" s="213"/>
      <c r="Q219" s="213"/>
      <c r="R219" s="213"/>
      <c r="S219" s="213"/>
      <c r="T219" s="214"/>
      <c r="AT219" s="215" t="s">
        <v>188</v>
      </c>
      <c r="AU219" s="215" t="s">
        <v>86</v>
      </c>
      <c r="AV219" s="11" t="s">
        <v>84</v>
      </c>
      <c r="AW219" s="11" t="s">
        <v>39</v>
      </c>
      <c r="AX219" s="11" t="s">
        <v>76</v>
      </c>
      <c r="AY219" s="215" t="s">
        <v>177</v>
      </c>
    </row>
    <row r="220" spans="2:65" s="12" customFormat="1" ht="13.5">
      <c r="B220" s="216"/>
      <c r="C220" s="217"/>
      <c r="D220" s="203" t="s">
        <v>188</v>
      </c>
      <c r="E220" s="218" t="s">
        <v>21</v>
      </c>
      <c r="F220" s="219" t="s">
        <v>140</v>
      </c>
      <c r="G220" s="217"/>
      <c r="H220" s="220">
        <v>2954.2</v>
      </c>
      <c r="I220" s="221"/>
      <c r="J220" s="217"/>
      <c r="K220" s="217"/>
      <c r="L220" s="222"/>
      <c r="M220" s="223"/>
      <c r="N220" s="224"/>
      <c r="O220" s="224"/>
      <c r="P220" s="224"/>
      <c r="Q220" s="224"/>
      <c r="R220" s="224"/>
      <c r="S220" s="224"/>
      <c r="T220" s="225"/>
      <c r="AT220" s="226" t="s">
        <v>188</v>
      </c>
      <c r="AU220" s="226" t="s">
        <v>86</v>
      </c>
      <c r="AV220" s="12" t="s">
        <v>86</v>
      </c>
      <c r="AW220" s="12" t="s">
        <v>39</v>
      </c>
      <c r="AX220" s="12" t="s">
        <v>84</v>
      </c>
      <c r="AY220" s="226" t="s">
        <v>177</v>
      </c>
    </row>
    <row r="221" spans="2:65" s="1" customFormat="1" ht="38.25" customHeight="1">
      <c r="B221" s="39"/>
      <c r="C221" s="191" t="s">
        <v>349</v>
      </c>
      <c r="D221" s="191" t="s">
        <v>179</v>
      </c>
      <c r="E221" s="192" t="s">
        <v>350</v>
      </c>
      <c r="F221" s="193" t="s">
        <v>351</v>
      </c>
      <c r="G221" s="194" t="s">
        <v>182</v>
      </c>
      <c r="H221" s="195">
        <v>2954.2</v>
      </c>
      <c r="I221" s="196"/>
      <c r="J221" s="197">
        <f>ROUND(I221*H221,2)</f>
        <v>0</v>
      </c>
      <c r="K221" s="193" t="s">
        <v>183</v>
      </c>
      <c r="L221" s="59"/>
      <c r="M221" s="198" t="s">
        <v>21</v>
      </c>
      <c r="N221" s="199" t="s">
        <v>47</v>
      </c>
      <c r="O221" s="40"/>
      <c r="P221" s="200">
        <f>O221*H221</f>
        <v>0</v>
      </c>
      <c r="Q221" s="200">
        <v>0</v>
      </c>
      <c r="R221" s="200">
        <f>Q221*H221</f>
        <v>0</v>
      </c>
      <c r="S221" s="200">
        <v>0</v>
      </c>
      <c r="T221" s="201">
        <f>S221*H221</f>
        <v>0</v>
      </c>
      <c r="AR221" s="22" t="s">
        <v>184</v>
      </c>
      <c r="AT221" s="22" t="s">
        <v>179</v>
      </c>
      <c r="AU221" s="22" t="s">
        <v>86</v>
      </c>
      <c r="AY221" s="22" t="s">
        <v>177</v>
      </c>
      <c r="BE221" s="202">
        <f>IF(N221="základní",J221,0)</f>
        <v>0</v>
      </c>
      <c r="BF221" s="202">
        <f>IF(N221="snížená",J221,0)</f>
        <v>0</v>
      </c>
      <c r="BG221" s="202">
        <f>IF(N221="zákl. přenesená",J221,0)</f>
        <v>0</v>
      </c>
      <c r="BH221" s="202">
        <f>IF(N221="sníž. přenesená",J221,0)</f>
        <v>0</v>
      </c>
      <c r="BI221" s="202">
        <f>IF(N221="nulová",J221,0)</f>
        <v>0</v>
      </c>
      <c r="BJ221" s="22" t="s">
        <v>84</v>
      </c>
      <c r="BK221" s="202">
        <f>ROUND(I221*H221,2)</f>
        <v>0</v>
      </c>
      <c r="BL221" s="22" t="s">
        <v>184</v>
      </c>
      <c r="BM221" s="22" t="s">
        <v>352</v>
      </c>
    </row>
    <row r="222" spans="2:65" s="1" customFormat="1" ht="27">
      <c r="B222" s="39"/>
      <c r="C222" s="61"/>
      <c r="D222" s="203" t="s">
        <v>186</v>
      </c>
      <c r="E222" s="61"/>
      <c r="F222" s="204" t="s">
        <v>353</v>
      </c>
      <c r="G222" s="61"/>
      <c r="H222" s="61"/>
      <c r="I222" s="162"/>
      <c r="J222" s="61"/>
      <c r="K222" s="61"/>
      <c r="L222" s="59"/>
      <c r="M222" s="205"/>
      <c r="N222" s="40"/>
      <c r="O222" s="40"/>
      <c r="P222" s="40"/>
      <c r="Q222" s="40"/>
      <c r="R222" s="40"/>
      <c r="S222" s="40"/>
      <c r="T222" s="76"/>
      <c r="AT222" s="22" t="s">
        <v>186</v>
      </c>
      <c r="AU222" s="22" t="s">
        <v>86</v>
      </c>
    </row>
    <row r="223" spans="2:65" s="11" customFormat="1" ht="13.5">
      <c r="B223" s="206"/>
      <c r="C223" s="207"/>
      <c r="D223" s="203" t="s">
        <v>188</v>
      </c>
      <c r="E223" s="208" t="s">
        <v>21</v>
      </c>
      <c r="F223" s="209" t="s">
        <v>189</v>
      </c>
      <c r="G223" s="207"/>
      <c r="H223" s="208" t="s">
        <v>21</v>
      </c>
      <c r="I223" s="210"/>
      <c r="J223" s="207"/>
      <c r="K223" s="207"/>
      <c r="L223" s="211"/>
      <c r="M223" s="212"/>
      <c r="N223" s="213"/>
      <c r="O223" s="213"/>
      <c r="P223" s="213"/>
      <c r="Q223" s="213"/>
      <c r="R223" s="213"/>
      <c r="S223" s="213"/>
      <c r="T223" s="214"/>
      <c r="AT223" s="215" t="s">
        <v>188</v>
      </c>
      <c r="AU223" s="215" t="s">
        <v>86</v>
      </c>
      <c r="AV223" s="11" t="s">
        <v>84</v>
      </c>
      <c r="AW223" s="11" t="s">
        <v>39</v>
      </c>
      <c r="AX223" s="11" t="s">
        <v>76</v>
      </c>
      <c r="AY223" s="215" t="s">
        <v>177</v>
      </c>
    </row>
    <row r="224" spans="2:65" s="12" customFormat="1" ht="13.5">
      <c r="B224" s="216"/>
      <c r="C224" s="217"/>
      <c r="D224" s="203" t="s">
        <v>188</v>
      </c>
      <c r="E224" s="218" t="s">
        <v>21</v>
      </c>
      <c r="F224" s="219" t="s">
        <v>140</v>
      </c>
      <c r="G224" s="217"/>
      <c r="H224" s="220">
        <v>2954.2</v>
      </c>
      <c r="I224" s="221"/>
      <c r="J224" s="217"/>
      <c r="K224" s="217"/>
      <c r="L224" s="222"/>
      <c r="M224" s="223"/>
      <c r="N224" s="224"/>
      <c r="O224" s="224"/>
      <c r="P224" s="224"/>
      <c r="Q224" s="224"/>
      <c r="R224" s="224"/>
      <c r="S224" s="224"/>
      <c r="T224" s="225"/>
      <c r="AT224" s="226" t="s">
        <v>188</v>
      </c>
      <c r="AU224" s="226" t="s">
        <v>86</v>
      </c>
      <c r="AV224" s="12" t="s">
        <v>86</v>
      </c>
      <c r="AW224" s="12" t="s">
        <v>39</v>
      </c>
      <c r="AX224" s="12" t="s">
        <v>84</v>
      </c>
      <c r="AY224" s="226" t="s">
        <v>177</v>
      </c>
    </row>
    <row r="225" spans="2:65" s="1" customFormat="1" ht="16.5" customHeight="1">
      <c r="B225" s="39"/>
      <c r="C225" s="191" t="s">
        <v>354</v>
      </c>
      <c r="D225" s="191" t="s">
        <v>179</v>
      </c>
      <c r="E225" s="192" t="s">
        <v>355</v>
      </c>
      <c r="F225" s="193" t="s">
        <v>356</v>
      </c>
      <c r="G225" s="194" t="s">
        <v>182</v>
      </c>
      <c r="H225" s="195">
        <v>2954.2</v>
      </c>
      <c r="I225" s="196"/>
      <c r="J225" s="197">
        <f>ROUND(I225*H225,2)</f>
        <v>0</v>
      </c>
      <c r="K225" s="193" t="s">
        <v>183</v>
      </c>
      <c r="L225" s="59"/>
      <c r="M225" s="198" t="s">
        <v>21</v>
      </c>
      <c r="N225" s="199" t="s">
        <v>47</v>
      </c>
      <c r="O225" s="40"/>
      <c r="P225" s="200">
        <f>O225*H225</f>
        <v>0</v>
      </c>
      <c r="Q225" s="200">
        <v>0</v>
      </c>
      <c r="R225" s="200">
        <f>Q225*H225</f>
        <v>0</v>
      </c>
      <c r="S225" s="200">
        <v>0</v>
      </c>
      <c r="T225" s="201">
        <f>S225*H225</f>
        <v>0</v>
      </c>
      <c r="AR225" s="22" t="s">
        <v>184</v>
      </c>
      <c r="AT225" s="22" t="s">
        <v>179</v>
      </c>
      <c r="AU225" s="22" t="s">
        <v>86</v>
      </c>
      <c r="AY225" s="22" t="s">
        <v>177</v>
      </c>
      <c r="BE225" s="202">
        <f>IF(N225="základní",J225,0)</f>
        <v>0</v>
      </c>
      <c r="BF225" s="202">
        <f>IF(N225="snížená",J225,0)</f>
        <v>0</v>
      </c>
      <c r="BG225" s="202">
        <f>IF(N225="zákl. přenesená",J225,0)</f>
        <v>0</v>
      </c>
      <c r="BH225" s="202">
        <f>IF(N225="sníž. přenesená",J225,0)</f>
        <v>0</v>
      </c>
      <c r="BI225" s="202">
        <f>IF(N225="nulová",J225,0)</f>
        <v>0</v>
      </c>
      <c r="BJ225" s="22" t="s">
        <v>84</v>
      </c>
      <c r="BK225" s="202">
        <f>ROUND(I225*H225,2)</f>
        <v>0</v>
      </c>
      <c r="BL225" s="22" t="s">
        <v>184</v>
      </c>
      <c r="BM225" s="22" t="s">
        <v>357</v>
      </c>
    </row>
    <row r="226" spans="2:65" s="1" customFormat="1" ht="40.5">
      <c r="B226" s="39"/>
      <c r="C226" s="61"/>
      <c r="D226" s="203" t="s">
        <v>186</v>
      </c>
      <c r="E226" s="61"/>
      <c r="F226" s="204" t="s">
        <v>358</v>
      </c>
      <c r="G226" s="61"/>
      <c r="H226" s="61"/>
      <c r="I226" s="162"/>
      <c r="J226" s="61"/>
      <c r="K226" s="61"/>
      <c r="L226" s="59"/>
      <c r="M226" s="205"/>
      <c r="N226" s="40"/>
      <c r="O226" s="40"/>
      <c r="P226" s="40"/>
      <c r="Q226" s="40"/>
      <c r="R226" s="40"/>
      <c r="S226" s="40"/>
      <c r="T226" s="76"/>
      <c r="AT226" s="22" t="s">
        <v>186</v>
      </c>
      <c r="AU226" s="22" t="s">
        <v>86</v>
      </c>
    </row>
    <row r="227" spans="2:65" s="11" customFormat="1" ht="13.5">
      <c r="B227" s="206"/>
      <c r="C227" s="207"/>
      <c r="D227" s="203" t="s">
        <v>188</v>
      </c>
      <c r="E227" s="208" t="s">
        <v>21</v>
      </c>
      <c r="F227" s="209" t="s">
        <v>189</v>
      </c>
      <c r="G227" s="207"/>
      <c r="H227" s="208" t="s">
        <v>21</v>
      </c>
      <c r="I227" s="210"/>
      <c r="J227" s="207"/>
      <c r="K227" s="207"/>
      <c r="L227" s="211"/>
      <c r="M227" s="212"/>
      <c r="N227" s="213"/>
      <c r="O227" s="213"/>
      <c r="P227" s="213"/>
      <c r="Q227" s="213"/>
      <c r="R227" s="213"/>
      <c r="S227" s="213"/>
      <c r="T227" s="214"/>
      <c r="AT227" s="215" t="s">
        <v>188</v>
      </c>
      <c r="AU227" s="215" t="s">
        <v>86</v>
      </c>
      <c r="AV227" s="11" t="s">
        <v>84</v>
      </c>
      <c r="AW227" s="11" t="s">
        <v>39</v>
      </c>
      <c r="AX227" s="11" t="s">
        <v>76</v>
      </c>
      <c r="AY227" s="215" t="s">
        <v>177</v>
      </c>
    </row>
    <row r="228" spans="2:65" s="12" customFormat="1" ht="13.5">
      <c r="B228" s="216"/>
      <c r="C228" s="217"/>
      <c r="D228" s="203" t="s">
        <v>188</v>
      </c>
      <c r="E228" s="218" t="s">
        <v>21</v>
      </c>
      <c r="F228" s="219" t="s">
        <v>140</v>
      </c>
      <c r="G228" s="217"/>
      <c r="H228" s="220">
        <v>2954.2</v>
      </c>
      <c r="I228" s="221"/>
      <c r="J228" s="217"/>
      <c r="K228" s="217"/>
      <c r="L228" s="222"/>
      <c r="M228" s="223"/>
      <c r="N228" s="224"/>
      <c r="O228" s="224"/>
      <c r="P228" s="224"/>
      <c r="Q228" s="224"/>
      <c r="R228" s="224"/>
      <c r="S228" s="224"/>
      <c r="T228" s="225"/>
      <c r="AT228" s="226" t="s">
        <v>188</v>
      </c>
      <c r="AU228" s="226" t="s">
        <v>86</v>
      </c>
      <c r="AV228" s="12" t="s">
        <v>86</v>
      </c>
      <c r="AW228" s="12" t="s">
        <v>39</v>
      </c>
      <c r="AX228" s="12" t="s">
        <v>84</v>
      </c>
      <c r="AY228" s="226" t="s">
        <v>177</v>
      </c>
    </row>
    <row r="229" spans="2:65" s="1" customFormat="1" ht="25.5" customHeight="1">
      <c r="B229" s="39"/>
      <c r="C229" s="191" t="s">
        <v>359</v>
      </c>
      <c r="D229" s="191" t="s">
        <v>179</v>
      </c>
      <c r="E229" s="192" t="s">
        <v>360</v>
      </c>
      <c r="F229" s="193" t="s">
        <v>361</v>
      </c>
      <c r="G229" s="194" t="s">
        <v>182</v>
      </c>
      <c r="H229" s="195">
        <v>6187.9</v>
      </c>
      <c r="I229" s="196"/>
      <c r="J229" s="197">
        <f>ROUND(I229*H229,2)</f>
        <v>0</v>
      </c>
      <c r="K229" s="193" t="s">
        <v>183</v>
      </c>
      <c r="L229" s="59"/>
      <c r="M229" s="198" t="s">
        <v>21</v>
      </c>
      <c r="N229" s="199" t="s">
        <v>47</v>
      </c>
      <c r="O229" s="40"/>
      <c r="P229" s="200">
        <f>O229*H229</f>
        <v>0</v>
      </c>
      <c r="Q229" s="200">
        <v>0</v>
      </c>
      <c r="R229" s="200">
        <f>Q229*H229</f>
        <v>0</v>
      </c>
      <c r="S229" s="200">
        <v>0</v>
      </c>
      <c r="T229" s="201">
        <f>S229*H229</f>
        <v>0</v>
      </c>
      <c r="AR229" s="22" t="s">
        <v>184</v>
      </c>
      <c r="AT229" s="22" t="s">
        <v>179</v>
      </c>
      <c r="AU229" s="22" t="s">
        <v>86</v>
      </c>
      <c r="AY229" s="22" t="s">
        <v>177</v>
      </c>
      <c r="BE229" s="202">
        <f>IF(N229="základní",J229,0)</f>
        <v>0</v>
      </c>
      <c r="BF229" s="202">
        <f>IF(N229="snížená",J229,0)</f>
        <v>0</v>
      </c>
      <c r="BG229" s="202">
        <f>IF(N229="zákl. přenesená",J229,0)</f>
        <v>0</v>
      </c>
      <c r="BH229" s="202">
        <f>IF(N229="sníž. přenesená",J229,0)</f>
        <v>0</v>
      </c>
      <c r="BI229" s="202">
        <f>IF(N229="nulová",J229,0)</f>
        <v>0</v>
      </c>
      <c r="BJ229" s="22" t="s">
        <v>84</v>
      </c>
      <c r="BK229" s="202">
        <f>ROUND(I229*H229,2)</f>
        <v>0</v>
      </c>
      <c r="BL229" s="22" t="s">
        <v>184</v>
      </c>
      <c r="BM229" s="22" t="s">
        <v>362</v>
      </c>
    </row>
    <row r="230" spans="2:65" s="11" customFormat="1" ht="13.5">
      <c r="B230" s="206"/>
      <c r="C230" s="207"/>
      <c r="D230" s="203" t="s">
        <v>188</v>
      </c>
      <c r="E230" s="208" t="s">
        <v>21</v>
      </c>
      <c r="F230" s="209" t="s">
        <v>189</v>
      </c>
      <c r="G230" s="207"/>
      <c r="H230" s="208" t="s">
        <v>21</v>
      </c>
      <c r="I230" s="210"/>
      <c r="J230" s="207"/>
      <c r="K230" s="207"/>
      <c r="L230" s="211"/>
      <c r="M230" s="212"/>
      <c r="N230" s="213"/>
      <c r="O230" s="213"/>
      <c r="P230" s="213"/>
      <c r="Q230" s="213"/>
      <c r="R230" s="213"/>
      <c r="S230" s="213"/>
      <c r="T230" s="214"/>
      <c r="AT230" s="215" t="s">
        <v>188</v>
      </c>
      <c r="AU230" s="215" t="s">
        <v>86</v>
      </c>
      <c r="AV230" s="11" t="s">
        <v>84</v>
      </c>
      <c r="AW230" s="11" t="s">
        <v>39</v>
      </c>
      <c r="AX230" s="11" t="s">
        <v>76</v>
      </c>
      <c r="AY230" s="215" t="s">
        <v>177</v>
      </c>
    </row>
    <row r="231" spans="2:65" s="12" customFormat="1" ht="13.5">
      <c r="B231" s="216"/>
      <c r="C231" s="217"/>
      <c r="D231" s="203" t="s">
        <v>188</v>
      </c>
      <c r="E231" s="218" t="s">
        <v>21</v>
      </c>
      <c r="F231" s="219" t="s">
        <v>363</v>
      </c>
      <c r="G231" s="217"/>
      <c r="H231" s="220">
        <v>5908.4</v>
      </c>
      <c r="I231" s="221"/>
      <c r="J231" s="217"/>
      <c r="K231" s="217"/>
      <c r="L231" s="222"/>
      <c r="M231" s="223"/>
      <c r="N231" s="224"/>
      <c r="O231" s="224"/>
      <c r="P231" s="224"/>
      <c r="Q231" s="224"/>
      <c r="R231" s="224"/>
      <c r="S231" s="224"/>
      <c r="T231" s="225"/>
      <c r="AT231" s="226" t="s">
        <v>188</v>
      </c>
      <c r="AU231" s="226" t="s">
        <v>86</v>
      </c>
      <c r="AV231" s="12" t="s">
        <v>86</v>
      </c>
      <c r="AW231" s="12" t="s">
        <v>39</v>
      </c>
      <c r="AX231" s="12" t="s">
        <v>76</v>
      </c>
      <c r="AY231" s="226" t="s">
        <v>177</v>
      </c>
    </row>
    <row r="232" spans="2:65" s="12" customFormat="1" ht="13.5">
      <c r="B232" s="216"/>
      <c r="C232" s="217"/>
      <c r="D232" s="203" t="s">
        <v>188</v>
      </c>
      <c r="E232" s="218" t="s">
        <v>21</v>
      </c>
      <c r="F232" s="219" t="s">
        <v>364</v>
      </c>
      <c r="G232" s="217"/>
      <c r="H232" s="220">
        <v>279.5</v>
      </c>
      <c r="I232" s="221"/>
      <c r="J232" s="217"/>
      <c r="K232" s="217"/>
      <c r="L232" s="222"/>
      <c r="M232" s="223"/>
      <c r="N232" s="224"/>
      <c r="O232" s="224"/>
      <c r="P232" s="224"/>
      <c r="Q232" s="224"/>
      <c r="R232" s="224"/>
      <c r="S232" s="224"/>
      <c r="T232" s="225"/>
      <c r="AT232" s="226" t="s">
        <v>188</v>
      </c>
      <c r="AU232" s="226" t="s">
        <v>86</v>
      </c>
      <c r="AV232" s="12" t="s">
        <v>86</v>
      </c>
      <c r="AW232" s="12" t="s">
        <v>39</v>
      </c>
      <c r="AX232" s="12" t="s">
        <v>76</v>
      </c>
      <c r="AY232" s="226" t="s">
        <v>177</v>
      </c>
    </row>
    <row r="233" spans="2:65" s="13" customFormat="1" ht="13.5">
      <c r="B233" s="227"/>
      <c r="C233" s="228"/>
      <c r="D233" s="203" t="s">
        <v>188</v>
      </c>
      <c r="E233" s="229" t="s">
        <v>21</v>
      </c>
      <c r="F233" s="230" t="s">
        <v>209</v>
      </c>
      <c r="G233" s="228"/>
      <c r="H233" s="231">
        <v>6187.9</v>
      </c>
      <c r="I233" s="232"/>
      <c r="J233" s="228"/>
      <c r="K233" s="228"/>
      <c r="L233" s="233"/>
      <c r="M233" s="234"/>
      <c r="N233" s="235"/>
      <c r="O233" s="235"/>
      <c r="P233" s="235"/>
      <c r="Q233" s="235"/>
      <c r="R233" s="235"/>
      <c r="S233" s="235"/>
      <c r="T233" s="236"/>
      <c r="AT233" s="237" t="s">
        <v>188</v>
      </c>
      <c r="AU233" s="237" t="s">
        <v>86</v>
      </c>
      <c r="AV233" s="13" t="s">
        <v>184</v>
      </c>
      <c r="AW233" s="13" t="s">
        <v>39</v>
      </c>
      <c r="AX233" s="13" t="s">
        <v>84</v>
      </c>
      <c r="AY233" s="237" t="s">
        <v>177</v>
      </c>
    </row>
    <row r="234" spans="2:65" s="1" customFormat="1" ht="25.5" customHeight="1">
      <c r="B234" s="39"/>
      <c r="C234" s="191" t="s">
        <v>365</v>
      </c>
      <c r="D234" s="191" t="s">
        <v>179</v>
      </c>
      <c r="E234" s="192" t="s">
        <v>366</v>
      </c>
      <c r="F234" s="193" t="s">
        <v>367</v>
      </c>
      <c r="G234" s="194" t="s">
        <v>182</v>
      </c>
      <c r="H234" s="195">
        <v>3093.95</v>
      </c>
      <c r="I234" s="196"/>
      <c r="J234" s="197">
        <f>ROUND(I234*H234,2)</f>
        <v>0</v>
      </c>
      <c r="K234" s="193" t="s">
        <v>183</v>
      </c>
      <c r="L234" s="59"/>
      <c r="M234" s="198" t="s">
        <v>21</v>
      </c>
      <c r="N234" s="199" t="s">
        <v>47</v>
      </c>
      <c r="O234" s="40"/>
      <c r="P234" s="200">
        <f>O234*H234</f>
        <v>0</v>
      </c>
      <c r="Q234" s="200">
        <v>0</v>
      </c>
      <c r="R234" s="200">
        <f>Q234*H234</f>
        <v>0</v>
      </c>
      <c r="S234" s="200">
        <v>0</v>
      </c>
      <c r="T234" s="201">
        <f>S234*H234</f>
        <v>0</v>
      </c>
      <c r="AR234" s="22" t="s">
        <v>184</v>
      </c>
      <c r="AT234" s="22" t="s">
        <v>179</v>
      </c>
      <c r="AU234" s="22" t="s">
        <v>86</v>
      </c>
      <c r="AY234" s="22" t="s">
        <v>177</v>
      </c>
      <c r="BE234" s="202">
        <f>IF(N234="základní",J234,0)</f>
        <v>0</v>
      </c>
      <c r="BF234" s="202">
        <f>IF(N234="snížená",J234,0)</f>
        <v>0</v>
      </c>
      <c r="BG234" s="202">
        <f>IF(N234="zákl. přenesená",J234,0)</f>
        <v>0</v>
      </c>
      <c r="BH234" s="202">
        <f>IF(N234="sníž. přenesená",J234,0)</f>
        <v>0</v>
      </c>
      <c r="BI234" s="202">
        <f>IF(N234="nulová",J234,0)</f>
        <v>0</v>
      </c>
      <c r="BJ234" s="22" t="s">
        <v>84</v>
      </c>
      <c r="BK234" s="202">
        <f>ROUND(I234*H234,2)</f>
        <v>0</v>
      </c>
      <c r="BL234" s="22" t="s">
        <v>184</v>
      </c>
      <c r="BM234" s="22" t="s">
        <v>368</v>
      </c>
    </row>
    <row r="235" spans="2:65" s="11" customFormat="1" ht="13.5">
      <c r="B235" s="206"/>
      <c r="C235" s="207"/>
      <c r="D235" s="203" t="s">
        <v>188</v>
      </c>
      <c r="E235" s="208" t="s">
        <v>21</v>
      </c>
      <c r="F235" s="209" t="s">
        <v>189</v>
      </c>
      <c r="G235" s="207"/>
      <c r="H235" s="208" t="s">
        <v>21</v>
      </c>
      <c r="I235" s="210"/>
      <c r="J235" s="207"/>
      <c r="K235" s="207"/>
      <c r="L235" s="211"/>
      <c r="M235" s="212"/>
      <c r="N235" s="213"/>
      <c r="O235" s="213"/>
      <c r="P235" s="213"/>
      <c r="Q235" s="213"/>
      <c r="R235" s="213"/>
      <c r="S235" s="213"/>
      <c r="T235" s="214"/>
      <c r="AT235" s="215" t="s">
        <v>188</v>
      </c>
      <c r="AU235" s="215" t="s">
        <v>86</v>
      </c>
      <c r="AV235" s="11" t="s">
        <v>84</v>
      </c>
      <c r="AW235" s="11" t="s">
        <v>39</v>
      </c>
      <c r="AX235" s="11" t="s">
        <v>76</v>
      </c>
      <c r="AY235" s="215" t="s">
        <v>177</v>
      </c>
    </row>
    <row r="236" spans="2:65" s="12" customFormat="1" ht="13.5">
      <c r="B236" s="216"/>
      <c r="C236" s="217"/>
      <c r="D236" s="203" t="s">
        <v>188</v>
      </c>
      <c r="E236" s="218" t="s">
        <v>140</v>
      </c>
      <c r="F236" s="219" t="s">
        <v>369</v>
      </c>
      <c r="G236" s="217"/>
      <c r="H236" s="220">
        <v>2954.2</v>
      </c>
      <c r="I236" s="221"/>
      <c r="J236" s="217"/>
      <c r="K236" s="217"/>
      <c r="L236" s="222"/>
      <c r="M236" s="223"/>
      <c r="N236" s="224"/>
      <c r="O236" s="224"/>
      <c r="P236" s="224"/>
      <c r="Q236" s="224"/>
      <c r="R236" s="224"/>
      <c r="S236" s="224"/>
      <c r="T236" s="225"/>
      <c r="AT236" s="226" t="s">
        <v>188</v>
      </c>
      <c r="AU236" s="226" t="s">
        <v>86</v>
      </c>
      <c r="AV236" s="12" t="s">
        <v>86</v>
      </c>
      <c r="AW236" s="12" t="s">
        <v>39</v>
      </c>
      <c r="AX236" s="12" t="s">
        <v>76</v>
      </c>
      <c r="AY236" s="226" t="s">
        <v>177</v>
      </c>
    </row>
    <row r="237" spans="2:65" s="12" customFormat="1" ht="13.5">
      <c r="B237" s="216"/>
      <c r="C237" s="217"/>
      <c r="D237" s="203" t="s">
        <v>188</v>
      </c>
      <c r="E237" s="218" t="s">
        <v>137</v>
      </c>
      <c r="F237" s="219" t="s">
        <v>370</v>
      </c>
      <c r="G237" s="217"/>
      <c r="H237" s="220">
        <v>139.75</v>
      </c>
      <c r="I237" s="221"/>
      <c r="J237" s="217"/>
      <c r="K237" s="217"/>
      <c r="L237" s="222"/>
      <c r="M237" s="223"/>
      <c r="N237" s="224"/>
      <c r="O237" s="224"/>
      <c r="P237" s="224"/>
      <c r="Q237" s="224"/>
      <c r="R237" s="224"/>
      <c r="S237" s="224"/>
      <c r="T237" s="225"/>
      <c r="AT237" s="226" t="s">
        <v>188</v>
      </c>
      <c r="AU237" s="226" t="s">
        <v>86</v>
      </c>
      <c r="AV237" s="12" t="s">
        <v>86</v>
      </c>
      <c r="AW237" s="12" t="s">
        <v>39</v>
      </c>
      <c r="AX237" s="12" t="s">
        <v>76</v>
      </c>
      <c r="AY237" s="226" t="s">
        <v>177</v>
      </c>
    </row>
    <row r="238" spans="2:65" s="13" customFormat="1" ht="13.5">
      <c r="B238" s="227"/>
      <c r="C238" s="228"/>
      <c r="D238" s="203" t="s">
        <v>188</v>
      </c>
      <c r="E238" s="229" t="s">
        <v>21</v>
      </c>
      <c r="F238" s="230" t="s">
        <v>209</v>
      </c>
      <c r="G238" s="228"/>
      <c r="H238" s="231">
        <v>3093.95</v>
      </c>
      <c r="I238" s="232"/>
      <c r="J238" s="228"/>
      <c r="K238" s="228"/>
      <c r="L238" s="233"/>
      <c r="M238" s="234"/>
      <c r="N238" s="235"/>
      <c r="O238" s="235"/>
      <c r="P238" s="235"/>
      <c r="Q238" s="235"/>
      <c r="R238" s="235"/>
      <c r="S238" s="235"/>
      <c r="T238" s="236"/>
      <c r="AT238" s="237" t="s">
        <v>188</v>
      </c>
      <c r="AU238" s="237" t="s">
        <v>86</v>
      </c>
      <c r="AV238" s="13" t="s">
        <v>184</v>
      </c>
      <c r="AW238" s="13" t="s">
        <v>39</v>
      </c>
      <c r="AX238" s="13" t="s">
        <v>84</v>
      </c>
      <c r="AY238" s="237" t="s">
        <v>177</v>
      </c>
    </row>
    <row r="239" spans="2:65" s="1" customFormat="1" ht="25.5" customHeight="1">
      <c r="B239" s="39"/>
      <c r="C239" s="191" t="s">
        <v>371</v>
      </c>
      <c r="D239" s="191" t="s">
        <v>179</v>
      </c>
      <c r="E239" s="192" t="s">
        <v>372</v>
      </c>
      <c r="F239" s="193" t="s">
        <v>373</v>
      </c>
      <c r="G239" s="194" t="s">
        <v>182</v>
      </c>
      <c r="H239" s="195">
        <v>3093.95</v>
      </c>
      <c r="I239" s="196"/>
      <c r="J239" s="197">
        <f>ROUND(I239*H239,2)</f>
        <v>0</v>
      </c>
      <c r="K239" s="193" t="s">
        <v>183</v>
      </c>
      <c r="L239" s="59"/>
      <c r="M239" s="198" t="s">
        <v>21</v>
      </c>
      <c r="N239" s="199" t="s">
        <v>47</v>
      </c>
      <c r="O239" s="40"/>
      <c r="P239" s="200">
        <f>O239*H239</f>
        <v>0</v>
      </c>
      <c r="Q239" s="200">
        <v>0</v>
      </c>
      <c r="R239" s="200">
        <f>Q239*H239</f>
        <v>0</v>
      </c>
      <c r="S239" s="200">
        <v>0</v>
      </c>
      <c r="T239" s="201">
        <f>S239*H239</f>
        <v>0</v>
      </c>
      <c r="AR239" s="22" t="s">
        <v>184</v>
      </c>
      <c r="AT239" s="22" t="s">
        <v>179</v>
      </c>
      <c r="AU239" s="22" t="s">
        <v>86</v>
      </c>
      <c r="AY239" s="22" t="s">
        <v>177</v>
      </c>
      <c r="BE239" s="202">
        <f>IF(N239="základní",J239,0)</f>
        <v>0</v>
      </c>
      <c r="BF239" s="202">
        <f>IF(N239="snížená",J239,0)</f>
        <v>0</v>
      </c>
      <c r="BG239" s="202">
        <f>IF(N239="zákl. přenesená",J239,0)</f>
        <v>0</v>
      </c>
      <c r="BH239" s="202">
        <f>IF(N239="sníž. přenesená",J239,0)</f>
        <v>0</v>
      </c>
      <c r="BI239" s="202">
        <f>IF(N239="nulová",J239,0)</f>
        <v>0</v>
      </c>
      <c r="BJ239" s="22" t="s">
        <v>84</v>
      </c>
      <c r="BK239" s="202">
        <f>ROUND(I239*H239,2)</f>
        <v>0</v>
      </c>
      <c r="BL239" s="22" t="s">
        <v>184</v>
      </c>
      <c r="BM239" s="22" t="s">
        <v>374</v>
      </c>
    </row>
    <row r="240" spans="2:65" s="1" customFormat="1" ht="27">
      <c r="B240" s="39"/>
      <c r="C240" s="61"/>
      <c r="D240" s="203" t="s">
        <v>186</v>
      </c>
      <c r="E240" s="61"/>
      <c r="F240" s="204" t="s">
        <v>375</v>
      </c>
      <c r="G240" s="61"/>
      <c r="H240" s="61"/>
      <c r="I240" s="162"/>
      <c r="J240" s="61"/>
      <c r="K240" s="61"/>
      <c r="L240" s="59"/>
      <c r="M240" s="205"/>
      <c r="N240" s="40"/>
      <c r="O240" s="40"/>
      <c r="P240" s="40"/>
      <c r="Q240" s="40"/>
      <c r="R240" s="40"/>
      <c r="S240" s="40"/>
      <c r="T240" s="76"/>
      <c r="AT240" s="22" t="s">
        <v>186</v>
      </c>
      <c r="AU240" s="22" t="s">
        <v>86</v>
      </c>
    </row>
    <row r="241" spans="2:65" s="11" customFormat="1" ht="13.5">
      <c r="B241" s="206"/>
      <c r="C241" s="207"/>
      <c r="D241" s="203" t="s">
        <v>188</v>
      </c>
      <c r="E241" s="208" t="s">
        <v>21</v>
      </c>
      <c r="F241" s="209" t="s">
        <v>189</v>
      </c>
      <c r="G241" s="207"/>
      <c r="H241" s="208" t="s">
        <v>21</v>
      </c>
      <c r="I241" s="210"/>
      <c r="J241" s="207"/>
      <c r="K241" s="207"/>
      <c r="L241" s="211"/>
      <c r="M241" s="212"/>
      <c r="N241" s="213"/>
      <c r="O241" s="213"/>
      <c r="P241" s="213"/>
      <c r="Q241" s="213"/>
      <c r="R241" s="213"/>
      <c r="S241" s="213"/>
      <c r="T241" s="214"/>
      <c r="AT241" s="215" t="s">
        <v>188</v>
      </c>
      <c r="AU241" s="215" t="s">
        <v>86</v>
      </c>
      <c r="AV241" s="11" t="s">
        <v>84</v>
      </c>
      <c r="AW241" s="11" t="s">
        <v>39</v>
      </c>
      <c r="AX241" s="11" t="s">
        <v>76</v>
      </c>
      <c r="AY241" s="215" t="s">
        <v>177</v>
      </c>
    </row>
    <row r="242" spans="2:65" s="12" customFormat="1" ht="13.5">
      <c r="B242" s="216"/>
      <c r="C242" s="217"/>
      <c r="D242" s="203" t="s">
        <v>188</v>
      </c>
      <c r="E242" s="218" t="s">
        <v>21</v>
      </c>
      <c r="F242" s="219" t="s">
        <v>140</v>
      </c>
      <c r="G242" s="217"/>
      <c r="H242" s="220">
        <v>2954.2</v>
      </c>
      <c r="I242" s="221"/>
      <c r="J242" s="217"/>
      <c r="K242" s="217"/>
      <c r="L242" s="222"/>
      <c r="M242" s="223"/>
      <c r="N242" s="224"/>
      <c r="O242" s="224"/>
      <c r="P242" s="224"/>
      <c r="Q242" s="224"/>
      <c r="R242" s="224"/>
      <c r="S242" s="224"/>
      <c r="T242" s="225"/>
      <c r="AT242" s="226" t="s">
        <v>188</v>
      </c>
      <c r="AU242" s="226" t="s">
        <v>86</v>
      </c>
      <c r="AV242" s="12" t="s">
        <v>86</v>
      </c>
      <c r="AW242" s="12" t="s">
        <v>39</v>
      </c>
      <c r="AX242" s="12" t="s">
        <v>76</v>
      </c>
      <c r="AY242" s="226" t="s">
        <v>177</v>
      </c>
    </row>
    <row r="243" spans="2:65" s="12" customFormat="1" ht="13.5">
      <c r="B243" s="216"/>
      <c r="C243" s="217"/>
      <c r="D243" s="203" t="s">
        <v>188</v>
      </c>
      <c r="E243" s="218" t="s">
        <v>21</v>
      </c>
      <c r="F243" s="219" t="s">
        <v>137</v>
      </c>
      <c r="G243" s="217"/>
      <c r="H243" s="220">
        <v>139.75</v>
      </c>
      <c r="I243" s="221"/>
      <c r="J243" s="217"/>
      <c r="K243" s="217"/>
      <c r="L243" s="222"/>
      <c r="M243" s="223"/>
      <c r="N243" s="224"/>
      <c r="O243" s="224"/>
      <c r="P243" s="224"/>
      <c r="Q243" s="224"/>
      <c r="R243" s="224"/>
      <c r="S243" s="224"/>
      <c r="T243" s="225"/>
      <c r="AT243" s="226" t="s">
        <v>188</v>
      </c>
      <c r="AU243" s="226" t="s">
        <v>86</v>
      </c>
      <c r="AV243" s="12" t="s">
        <v>86</v>
      </c>
      <c r="AW243" s="12" t="s">
        <v>39</v>
      </c>
      <c r="AX243" s="12" t="s">
        <v>76</v>
      </c>
      <c r="AY243" s="226" t="s">
        <v>177</v>
      </c>
    </row>
    <row r="244" spans="2:65" s="13" customFormat="1" ht="13.5">
      <c r="B244" s="227"/>
      <c r="C244" s="228"/>
      <c r="D244" s="203" t="s">
        <v>188</v>
      </c>
      <c r="E244" s="229" t="s">
        <v>21</v>
      </c>
      <c r="F244" s="230" t="s">
        <v>209</v>
      </c>
      <c r="G244" s="228"/>
      <c r="H244" s="231">
        <v>3093.95</v>
      </c>
      <c r="I244" s="232"/>
      <c r="J244" s="228"/>
      <c r="K244" s="228"/>
      <c r="L244" s="233"/>
      <c r="M244" s="234"/>
      <c r="N244" s="235"/>
      <c r="O244" s="235"/>
      <c r="P244" s="235"/>
      <c r="Q244" s="235"/>
      <c r="R244" s="235"/>
      <c r="S244" s="235"/>
      <c r="T244" s="236"/>
      <c r="AT244" s="237" t="s">
        <v>188</v>
      </c>
      <c r="AU244" s="237" t="s">
        <v>86</v>
      </c>
      <c r="AV244" s="13" t="s">
        <v>184</v>
      </c>
      <c r="AW244" s="13" t="s">
        <v>39</v>
      </c>
      <c r="AX244" s="13" t="s">
        <v>84</v>
      </c>
      <c r="AY244" s="237" t="s">
        <v>177</v>
      </c>
    </row>
    <row r="245" spans="2:65" s="1" customFormat="1" ht="38.25" customHeight="1">
      <c r="B245" s="39"/>
      <c r="C245" s="191" t="s">
        <v>376</v>
      </c>
      <c r="D245" s="191" t="s">
        <v>179</v>
      </c>
      <c r="E245" s="192" t="s">
        <v>377</v>
      </c>
      <c r="F245" s="193" t="s">
        <v>378</v>
      </c>
      <c r="G245" s="194" t="s">
        <v>182</v>
      </c>
      <c r="H245" s="195">
        <v>1165.3499999999999</v>
      </c>
      <c r="I245" s="196"/>
      <c r="J245" s="197">
        <f>ROUND(I245*H245,2)</f>
        <v>0</v>
      </c>
      <c r="K245" s="193" t="s">
        <v>183</v>
      </c>
      <c r="L245" s="59"/>
      <c r="M245" s="198" t="s">
        <v>21</v>
      </c>
      <c r="N245" s="199" t="s">
        <v>47</v>
      </c>
      <c r="O245" s="40"/>
      <c r="P245" s="200">
        <f>O245*H245</f>
        <v>0</v>
      </c>
      <c r="Q245" s="200">
        <v>0.16703000000000001</v>
      </c>
      <c r="R245" s="200">
        <f>Q245*H245</f>
        <v>194.64841050000001</v>
      </c>
      <c r="S245" s="200">
        <v>0</v>
      </c>
      <c r="T245" s="201">
        <f>S245*H245</f>
        <v>0</v>
      </c>
      <c r="AR245" s="22" t="s">
        <v>184</v>
      </c>
      <c r="AT245" s="22" t="s">
        <v>179</v>
      </c>
      <c r="AU245" s="22" t="s">
        <v>86</v>
      </c>
      <c r="AY245" s="22" t="s">
        <v>177</v>
      </c>
      <c r="BE245" s="202">
        <f>IF(N245="základní",J245,0)</f>
        <v>0</v>
      </c>
      <c r="BF245" s="202">
        <f>IF(N245="snížená",J245,0)</f>
        <v>0</v>
      </c>
      <c r="BG245" s="202">
        <f>IF(N245="zákl. přenesená",J245,0)</f>
        <v>0</v>
      </c>
      <c r="BH245" s="202">
        <f>IF(N245="sníž. přenesená",J245,0)</f>
        <v>0</v>
      </c>
      <c r="BI245" s="202">
        <f>IF(N245="nulová",J245,0)</f>
        <v>0</v>
      </c>
      <c r="BJ245" s="22" t="s">
        <v>84</v>
      </c>
      <c r="BK245" s="202">
        <f>ROUND(I245*H245,2)</f>
        <v>0</v>
      </c>
      <c r="BL245" s="22" t="s">
        <v>184</v>
      </c>
      <c r="BM245" s="22" t="s">
        <v>379</v>
      </c>
    </row>
    <row r="246" spans="2:65" s="1" customFormat="1" ht="81">
      <c r="B246" s="39"/>
      <c r="C246" s="61"/>
      <c r="D246" s="203" t="s">
        <v>186</v>
      </c>
      <c r="E246" s="61"/>
      <c r="F246" s="204" t="s">
        <v>380</v>
      </c>
      <c r="G246" s="61"/>
      <c r="H246" s="61"/>
      <c r="I246" s="162"/>
      <c r="J246" s="61"/>
      <c r="K246" s="61"/>
      <c r="L246" s="59"/>
      <c r="M246" s="205"/>
      <c r="N246" s="40"/>
      <c r="O246" s="40"/>
      <c r="P246" s="40"/>
      <c r="Q246" s="40"/>
      <c r="R246" s="40"/>
      <c r="S246" s="40"/>
      <c r="T246" s="76"/>
      <c r="AT246" s="22" t="s">
        <v>186</v>
      </c>
      <c r="AU246" s="22" t="s">
        <v>86</v>
      </c>
    </row>
    <row r="247" spans="2:65" s="11" customFormat="1" ht="13.5">
      <c r="B247" s="206"/>
      <c r="C247" s="207"/>
      <c r="D247" s="203" t="s">
        <v>188</v>
      </c>
      <c r="E247" s="208" t="s">
        <v>21</v>
      </c>
      <c r="F247" s="209" t="s">
        <v>189</v>
      </c>
      <c r="G247" s="207"/>
      <c r="H247" s="208" t="s">
        <v>21</v>
      </c>
      <c r="I247" s="210"/>
      <c r="J247" s="207"/>
      <c r="K247" s="207"/>
      <c r="L247" s="211"/>
      <c r="M247" s="212"/>
      <c r="N247" s="213"/>
      <c r="O247" s="213"/>
      <c r="P247" s="213"/>
      <c r="Q247" s="213"/>
      <c r="R247" s="213"/>
      <c r="S247" s="213"/>
      <c r="T247" s="214"/>
      <c r="AT247" s="215" t="s">
        <v>188</v>
      </c>
      <c r="AU247" s="215" t="s">
        <v>86</v>
      </c>
      <c r="AV247" s="11" t="s">
        <v>84</v>
      </c>
      <c r="AW247" s="11" t="s">
        <v>39</v>
      </c>
      <c r="AX247" s="11" t="s">
        <v>76</v>
      </c>
      <c r="AY247" s="215" t="s">
        <v>177</v>
      </c>
    </row>
    <row r="248" spans="2:65" s="12" customFormat="1" ht="13.5">
      <c r="B248" s="216"/>
      <c r="C248" s="217"/>
      <c r="D248" s="203" t="s">
        <v>188</v>
      </c>
      <c r="E248" s="218" t="s">
        <v>120</v>
      </c>
      <c r="F248" s="219" t="s">
        <v>381</v>
      </c>
      <c r="G248" s="217"/>
      <c r="H248" s="220">
        <v>1165.3499999999999</v>
      </c>
      <c r="I248" s="221"/>
      <c r="J248" s="217"/>
      <c r="K248" s="217"/>
      <c r="L248" s="222"/>
      <c r="M248" s="223"/>
      <c r="N248" s="224"/>
      <c r="O248" s="224"/>
      <c r="P248" s="224"/>
      <c r="Q248" s="224"/>
      <c r="R248" s="224"/>
      <c r="S248" s="224"/>
      <c r="T248" s="225"/>
      <c r="AT248" s="226" t="s">
        <v>188</v>
      </c>
      <c r="AU248" s="226" t="s">
        <v>86</v>
      </c>
      <c r="AV248" s="12" t="s">
        <v>86</v>
      </c>
      <c r="AW248" s="12" t="s">
        <v>39</v>
      </c>
      <c r="AX248" s="12" t="s">
        <v>84</v>
      </c>
      <c r="AY248" s="226" t="s">
        <v>177</v>
      </c>
    </row>
    <row r="249" spans="2:65" s="1" customFormat="1" ht="38.25" customHeight="1">
      <c r="B249" s="39"/>
      <c r="C249" s="191" t="s">
        <v>382</v>
      </c>
      <c r="D249" s="191" t="s">
        <v>179</v>
      </c>
      <c r="E249" s="192" t="s">
        <v>383</v>
      </c>
      <c r="F249" s="193" t="s">
        <v>384</v>
      </c>
      <c r="G249" s="194" t="s">
        <v>182</v>
      </c>
      <c r="H249" s="195">
        <v>738.7</v>
      </c>
      <c r="I249" s="196"/>
      <c r="J249" s="197">
        <f>ROUND(I249*H249,2)</f>
        <v>0</v>
      </c>
      <c r="K249" s="193" t="s">
        <v>183</v>
      </c>
      <c r="L249" s="59"/>
      <c r="M249" s="198" t="s">
        <v>21</v>
      </c>
      <c r="N249" s="199" t="s">
        <v>47</v>
      </c>
      <c r="O249" s="40"/>
      <c r="P249" s="200">
        <f>O249*H249</f>
        <v>0</v>
      </c>
      <c r="Q249" s="200">
        <v>0.18995999999999999</v>
      </c>
      <c r="R249" s="200">
        <f>Q249*H249</f>
        <v>140.323452</v>
      </c>
      <c r="S249" s="200">
        <v>0</v>
      </c>
      <c r="T249" s="201">
        <f>S249*H249</f>
        <v>0</v>
      </c>
      <c r="AR249" s="22" t="s">
        <v>184</v>
      </c>
      <c r="AT249" s="22" t="s">
        <v>179</v>
      </c>
      <c r="AU249" s="22" t="s">
        <v>86</v>
      </c>
      <c r="AY249" s="22" t="s">
        <v>177</v>
      </c>
      <c r="BE249" s="202">
        <f>IF(N249="základní",J249,0)</f>
        <v>0</v>
      </c>
      <c r="BF249" s="202">
        <f>IF(N249="snížená",J249,0)</f>
        <v>0</v>
      </c>
      <c r="BG249" s="202">
        <f>IF(N249="zákl. přenesená",J249,0)</f>
        <v>0</v>
      </c>
      <c r="BH249" s="202">
        <f>IF(N249="sníž. přenesená",J249,0)</f>
        <v>0</v>
      </c>
      <c r="BI249" s="202">
        <f>IF(N249="nulová",J249,0)</f>
        <v>0</v>
      </c>
      <c r="BJ249" s="22" t="s">
        <v>84</v>
      </c>
      <c r="BK249" s="202">
        <f>ROUND(I249*H249,2)</f>
        <v>0</v>
      </c>
      <c r="BL249" s="22" t="s">
        <v>184</v>
      </c>
      <c r="BM249" s="22" t="s">
        <v>385</v>
      </c>
    </row>
    <row r="250" spans="2:65" s="1" customFormat="1" ht="81">
      <c r="B250" s="39"/>
      <c r="C250" s="61"/>
      <c r="D250" s="203" t="s">
        <v>186</v>
      </c>
      <c r="E250" s="61"/>
      <c r="F250" s="204" t="s">
        <v>380</v>
      </c>
      <c r="G250" s="61"/>
      <c r="H250" s="61"/>
      <c r="I250" s="162"/>
      <c r="J250" s="61"/>
      <c r="K250" s="61"/>
      <c r="L250" s="59"/>
      <c r="M250" s="205"/>
      <c r="N250" s="40"/>
      <c r="O250" s="40"/>
      <c r="P250" s="40"/>
      <c r="Q250" s="40"/>
      <c r="R250" s="40"/>
      <c r="S250" s="40"/>
      <c r="T250" s="76"/>
      <c r="AT250" s="22" t="s">
        <v>186</v>
      </c>
      <c r="AU250" s="22" t="s">
        <v>86</v>
      </c>
    </row>
    <row r="251" spans="2:65" s="11" customFormat="1" ht="13.5">
      <c r="B251" s="206"/>
      <c r="C251" s="207"/>
      <c r="D251" s="203" t="s">
        <v>188</v>
      </c>
      <c r="E251" s="208" t="s">
        <v>21</v>
      </c>
      <c r="F251" s="209" t="s">
        <v>189</v>
      </c>
      <c r="G251" s="207"/>
      <c r="H251" s="208" t="s">
        <v>21</v>
      </c>
      <c r="I251" s="210"/>
      <c r="J251" s="207"/>
      <c r="K251" s="207"/>
      <c r="L251" s="211"/>
      <c r="M251" s="212"/>
      <c r="N251" s="213"/>
      <c r="O251" s="213"/>
      <c r="P251" s="213"/>
      <c r="Q251" s="213"/>
      <c r="R251" s="213"/>
      <c r="S251" s="213"/>
      <c r="T251" s="214"/>
      <c r="AT251" s="215" t="s">
        <v>188</v>
      </c>
      <c r="AU251" s="215" t="s">
        <v>86</v>
      </c>
      <c r="AV251" s="11" t="s">
        <v>84</v>
      </c>
      <c r="AW251" s="11" t="s">
        <v>39</v>
      </c>
      <c r="AX251" s="11" t="s">
        <v>76</v>
      </c>
      <c r="AY251" s="215" t="s">
        <v>177</v>
      </c>
    </row>
    <row r="252" spans="2:65" s="12" customFormat="1" ht="13.5">
      <c r="B252" s="216"/>
      <c r="C252" s="217"/>
      <c r="D252" s="203" t="s">
        <v>188</v>
      </c>
      <c r="E252" s="218" t="s">
        <v>124</v>
      </c>
      <c r="F252" s="219" t="s">
        <v>386</v>
      </c>
      <c r="G252" s="217"/>
      <c r="H252" s="220">
        <v>738.7</v>
      </c>
      <c r="I252" s="221"/>
      <c r="J252" s="217"/>
      <c r="K252" s="217"/>
      <c r="L252" s="222"/>
      <c r="M252" s="223"/>
      <c r="N252" s="224"/>
      <c r="O252" s="224"/>
      <c r="P252" s="224"/>
      <c r="Q252" s="224"/>
      <c r="R252" s="224"/>
      <c r="S252" s="224"/>
      <c r="T252" s="225"/>
      <c r="AT252" s="226" t="s">
        <v>188</v>
      </c>
      <c r="AU252" s="226" t="s">
        <v>86</v>
      </c>
      <c r="AV252" s="12" t="s">
        <v>86</v>
      </c>
      <c r="AW252" s="12" t="s">
        <v>39</v>
      </c>
      <c r="AX252" s="12" t="s">
        <v>84</v>
      </c>
      <c r="AY252" s="226" t="s">
        <v>177</v>
      </c>
    </row>
    <row r="253" spans="2:65" s="1" customFormat="1" ht="16.5" customHeight="1">
      <c r="B253" s="39"/>
      <c r="C253" s="238" t="s">
        <v>387</v>
      </c>
      <c r="D253" s="238" t="s">
        <v>388</v>
      </c>
      <c r="E253" s="239" t="s">
        <v>389</v>
      </c>
      <c r="F253" s="240" t="s">
        <v>390</v>
      </c>
      <c r="G253" s="241" t="s">
        <v>182</v>
      </c>
      <c r="H253" s="242">
        <v>2094.4549999999999</v>
      </c>
      <c r="I253" s="243"/>
      <c r="J253" s="244">
        <f>ROUND(I253*H253,2)</f>
        <v>0</v>
      </c>
      <c r="K253" s="240" t="s">
        <v>21</v>
      </c>
      <c r="L253" s="245"/>
      <c r="M253" s="246" t="s">
        <v>21</v>
      </c>
      <c r="N253" s="247" t="s">
        <v>47</v>
      </c>
      <c r="O253" s="40"/>
      <c r="P253" s="200">
        <f>O253*H253</f>
        <v>0</v>
      </c>
      <c r="Q253" s="200">
        <v>0</v>
      </c>
      <c r="R253" s="200">
        <f>Q253*H253</f>
        <v>0</v>
      </c>
      <c r="S253" s="200">
        <v>0</v>
      </c>
      <c r="T253" s="201">
        <f>S253*H253</f>
        <v>0</v>
      </c>
      <c r="AR253" s="22" t="s">
        <v>224</v>
      </c>
      <c r="AT253" s="22" t="s">
        <v>388</v>
      </c>
      <c r="AU253" s="22" t="s">
        <v>86</v>
      </c>
      <c r="AY253" s="22" t="s">
        <v>177</v>
      </c>
      <c r="BE253" s="202">
        <f>IF(N253="základní",J253,0)</f>
        <v>0</v>
      </c>
      <c r="BF253" s="202">
        <f>IF(N253="snížená",J253,0)</f>
        <v>0</v>
      </c>
      <c r="BG253" s="202">
        <f>IF(N253="zákl. přenesená",J253,0)</f>
        <v>0</v>
      </c>
      <c r="BH253" s="202">
        <f>IF(N253="sníž. přenesená",J253,0)</f>
        <v>0</v>
      </c>
      <c r="BI253" s="202">
        <f>IF(N253="nulová",J253,0)</f>
        <v>0</v>
      </c>
      <c r="BJ253" s="22" t="s">
        <v>84</v>
      </c>
      <c r="BK253" s="202">
        <f>ROUND(I253*H253,2)</f>
        <v>0</v>
      </c>
      <c r="BL253" s="22" t="s">
        <v>184</v>
      </c>
      <c r="BM253" s="22" t="s">
        <v>391</v>
      </c>
    </row>
    <row r="254" spans="2:65" s="12" customFormat="1" ht="13.5">
      <c r="B254" s="216"/>
      <c r="C254" s="217"/>
      <c r="D254" s="203" t="s">
        <v>188</v>
      </c>
      <c r="E254" s="218" t="s">
        <v>21</v>
      </c>
      <c r="F254" s="219" t="s">
        <v>120</v>
      </c>
      <c r="G254" s="217"/>
      <c r="H254" s="220">
        <v>1165.3499999999999</v>
      </c>
      <c r="I254" s="221"/>
      <c r="J254" s="217"/>
      <c r="K254" s="217"/>
      <c r="L254" s="222"/>
      <c r="M254" s="223"/>
      <c r="N254" s="224"/>
      <c r="O254" s="224"/>
      <c r="P254" s="224"/>
      <c r="Q254" s="224"/>
      <c r="R254" s="224"/>
      <c r="S254" s="224"/>
      <c r="T254" s="225"/>
      <c r="AT254" s="226" t="s">
        <v>188</v>
      </c>
      <c r="AU254" s="226" t="s">
        <v>86</v>
      </c>
      <c r="AV254" s="12" t="s">
        <v>86</v>
      </c>
      <c r="AW254" s="12" t="s">
        <v>39</v>
      </c>
      <c r="AX254" s="12" t="s">
        <v>76</v>
      </c>
      <c r="AY254" s="226" t="s">
        <v>177</v>
      </c>
    </row>
    <row r="255" spans="2:65" s="12" customFormat="1" ht="13.5">
      <c r="B255" s="216"/>
      <c r="C255" s="217"/>
      <c r="D255" s="203" t="s">
        <v>188</v>
      </c>
      <c r="E255" s="218" t="s">
        <v>21</v>
      </c>
      <c r="F255" s="219" t="s">
        <v>124</v>
      </c>
      <c r="G255" s="217"/>
      <c r="H255" s="220">
        <v>738.7</v>
      </c>
      <c r="I255" s="221"/>
      <c r="J255" s="217"/>
      <c r="K255" s="217"/>
      <c r="L255" s="222"/>
      <c r="M255" s="223"/>
      <c r="N255" s="224"/>
      <c r="O255" s="224"/>
      <c r="P255" s="224"/>
      <c r="Q255" s="224"/>
      <c r="R255" s="224"/>
      <c r="S255" s="224"/>
      <c r="T255" s="225"/>
      <c r="AT255" s="226" t="s">
        <v>188</v>
      </c>
      <c r="AU255" s="226" t="s">
        <v>86</v>
      </c>
      <c r="AV255" s="12" t="s">
        <v>86</v>
      </c>
      <c r="AW255" s="12" t="s">
        <v>39</v>
      </c>
      <c r="AX255" s="12" t="s">
        <v>76</v>
      </c>
      <c r="AY255" s="226" t="s">
        <v>177</v>
      </c>
    </row>
    <row r="256" spans="2:65" s="13" customFormat="1" ht="13.5">
      <c r="B256" s="227"/>
      <c r="C256" s="228"/>
      <c r="D256" s="203" t="s">
        <v>188</v>
      </c>
      <c r="E256" s="229" t="s">
        <v>21</v>
      </c>
      <c r="F256" s="230" t="s">
        <v>209</v>
      </c>
      <c r="G256" s="228"/>
      <c r="H256" s="231">
        <v>1904.05</v>
      </c>
      <c r="I256" s="232"/>
      <c r="J256" s="228"/>
      <c r="K256" s="228"/>
      <c r="L256" s="233"/>
      <c r="M256" s="234"/>
      <c r="N256" s="235"/>
      <c r="O256" s="235"/>
      <c r="P256" s="235"/>
      <c r="Q256" s="235"/>
      <c r="R256" s="235"/>
      <c r="S256" s="235"/>
      <c r="T256" s="236"/>
      <c r="AT256" s="237" t="s">
        <v>188</v>
      </c>
      <c r="AU256" s="237" t="s">
        <v>86</v>
      </c>
      <c r="AV256" s="13" t="s">
        <v>184</v>
      </c>
      <c r="AW256" s="13" t="s">
        <v>39</v>
      </c>
      <c r="AX256" s="13" t="s">
        <v>84</v>
      </c>
      <c r="AY256" s="237" t="s">
        <v>177</v>
      </c>
    </row>
    <row r="257" spans="2:65" s="12" customFormat="1" ht="13.5">
      <c r="B257" s="216"/>
      <c r="C257" s="217"/>
      <c r="D257" s="203" t="s">
        <v>188</v>
      </c>
      <c r="E257" s="217"/>
      <c r="F257" s="219" t="s">
        <v>392</v>
      </c>
      <c r="G257" s="217"/>
      <c r="H257" s="220">
        <v>2094.4549999999999</v>
      </c>
      <c r="I257" s="221"/>
      <c r="J257" s="217"/>
      <c r="K257" s="217"/>
      <c r="L257" s="222"/>
      <c r="M257" s="223"/>
      <c r="N257" s="224"/>
      <c r="O257" s="224"/>
      <c r="P257" s="224"/>
      <c r="Q257" s="224"/>
      <c r="R257" s="224"/>
      <c r="S257" s="224"/>
      <c r="T257" s="225"/>
      <c r="AT257" s="226" t="s">
        <v>188</v>
      </c>
      <c r="AU257" s="226" t="s">
        <v>86</v>
      </c>
      <c r="AV257" s="12" t="s">
        <v>86</v>
      </c>
      <c r="AW257" s="12" t="s">
        <v>6</v>
      </c>
      <c r="AX257" s="12" t="s">
        <v>84</v>
      </c>
      <c r="AY257" s="226" t="s">
        <v>177</v>
      </c>
    </row>
    <row r="258" spans="2:65" s="1" customFormat="1" ht="51" customHeight="1">
      <c r="B258" s="39"/>
      <c r="C258" s="191" t="s">
        <v>393</v>
      </c>
      <c r="D258" s="191" t="s">
        <v>179</v>
      </c>
      <c r="E258" s="192" t="s">
        <v>394</v>
      </c>
      <c r="F258" s="193" t="s">
        <v>395</v>
      </c>
      <c r="G258" s="194" t="s">
        <v>182</v>
      </c>
      <c r="H258" s="195">
        <v>467.15</v>
      </c>
      <c r="I258" s="196"/>
      <c r="J258" s="197">
        <f>ROUND(I258*H258,2)</f>
        <v>0</v>
      </c>
      <c r="K258" s="193" t="s">
        <v>183</v>
      </c>
      <c r="L258" s="59"/>
      <c r="M258" s="198" t="s">
        <v>21</v>
      </c>
      <c r="N258" s="199" t="s">
        <v>47</v>
      </c>
      <c r="O258" s="40"/>
      <c r="P258" s="200">
        <f>O258*H258</f>
        <v>0</v>
      </c>
      <c r="Q258" s="200">
        <v>0.10100000000000001</v>
      </c>
      <c r="R258" s="200">
        <f>Q258*H258</f>
        <v>47.18215</v>
      </c>
      <c r="S258" s="200">
        <v>0</v>
      </c>
      <c r="T258" s="201">
        <f>S258*H258</f>
        <v>0</v>
      </c>
      <c r="AR258" s="22" t="s">
        <v>184</v>
      </c>
      <c r="AT258" s="22" t="s">
        <v>179</v>
      </c>
      <c r="AU258" s="22" t="s">
        <v>86</v>
      </c>
      <c r="AY258" s="22" t="s">
        <v>177</v>
      </c>
      <c r="BE258" s="202">
        <f>IF(N258="základní",J258,0)</f>
        <v>0</v>
      </c>
      <c r="BF258" s="202">
        <f>IF(N258="snížená",J258,0)</f>
        <v>0</v>
      </c>
      <c r="BG258" s="202">
        <f>IF(N258="zákl. přenesená",J258,0)</f>
        <v>0</v>
      </c>
      <c r="BH258" s="202">
        <f>IF(N258="sníž. přenesená",J258,0)</f>
        <v>0</v>
      </c>
      <c r="BI258" s="202">
        <f>IF(N258="nulová",J258,0)</f>
        <v>0</v>
      </c>
      <c r="BJ258" s="22" t="s">
        <v>84</v>
      </c>
      <c r="BK258" s="202">
        <f>ROUND(I258*H258,2)</f>
        <v>0</v>
      </c>
      <c r="BL258" s="22" t="s">
        <v>184</v>
      </c>
      <c r="BM258" s="22" t="s">
        <v>396</v>
      </c>
    </row>
    <row r="259" spans="2:65" s="1" customFormat="1" ht="81">
      <c r="B259" s="39"/>
      <c r="C259" s="61"/>
      <c r="D259" s="203" t="s">
        <v>186</v>
      </c>
      <c r="E259" s="61"/>
      <c r="F259" s="204" t="s">
        <v>397</v>
      </c>
      <c r="G259" s="61"/>
      <c r="H259" s="61"/>
      <c r="I259" s="162"/>
      <c r="J259" s="61"/>
      <c r="K259" s="61"/>
      <c r="L259" s="59"/>
      <c r="M259" s="205"/>
      <c r="N259" s="40"/>
      <c r="O259" s="40"/>
      <c r="P259" s="40"/>
      <c r="Q259" s="40"/>
      <c r="R259" s="40"/>
      <c r="S259" s="40"/>
      <c r="T259" s="76"/>
      <c r="AT259" s="22" t="s">
        <v>186</v>
      </c>
      <c r="AU259" s="22" t="s">
        <v>86</v>
      </c>
    </row>
    <row r="260" spans="2:65" s="11" customFormat="1" ht="13.5">
      <c r="B260" s="206"/>
      <c r="C260" s="207"/>
      <c r="D260" s="203" t="s">
        <v>188</v>
      </c>
      <c r="E260" s="208" t="s">
        <v>21</v>
      </c>
      <c r="F260" s="209" t="s">
        <v>189</v>
      </c>
      <c r="G260" s="207"/>
      <c r="H260" s="208" t="s">
        <v>21</v>
      </c>
      <c r="I260" s="210"/>
      <c r="J260" s="207"/>
      <c r="K260" s="207"/>
      <c r="L260" s="211"/>
      <c r="M260" s="212"/>
      <c r="N260" s="213"/>
      <c r="O260" s="213"/>
      <c r="P260" s="213"/>
      <c r="Q260" s="213"/>
      <c r="R260" s="213"/>
      <c r="S260" s="213"/>
      <c r="T260" s="214"/>
      <c r="AT260" s="215" t="s">
        <v>188</v>
      </c>
      <c r="AU260" s="215" t="s">
        <v>86</v>
      </c>
      <c r="AV260" s="11" t="s">
        <v>84</v>
      </c>
      <c r="AW260" s="11" t="s">
        <v>39</v>
      </c>
      <c r="AX260" s="11" t="s">
        <v>76</v>
      </c>
      <c r="AY260" s="215" t="s">
        <v>177</v>
      </c>
    </row>
    <row r="261" spans="2:65" s="12" customFormat="1" ht="13.5">
      <c r="B261" s="216"/>
      <c r="C261" s="217"/>
      <c r="D261" s="203" t="s">
        <v>188</v>
      </c>
      <c r="E261" s="218" t="s">
        <v>107</v>
      </c>
      <c r="F261" s="219" t="s">
        <v>398</v>
      </c>
      <c r="G261" s="217"/>
      <c r="H261" s="220">
        <v>360</v>
      </c>
      <c r="I261" s="221"/>
      <c r="J261" s="217"/>
      <c r="K261" s="217"/>
      <c r="L261" s="222"/>
      <c r="M261" s="223"/>
      <c r="N261" s="224"/>
      <c r="O261" s="224"/>
      <c r="P261" s="224"/>
      <c r="Q261" s="224"/>
      <c r="R261" s="224"/>
      <c r="S261" s="224"/>
      <c r="T261" s="225"/>
      <c r="AT261" s="226" t="s">
        <v>188</v>
      </c>
      <c r="AU261" s="226" t="s">
        <v>86</v>
      </c>
      <c r="AV261" s="12" t="s">
        <v>86</v>
      </c>
      <c r="AW261" s="12" t="s">
        <v>39</v>
      </c>
      <c r="AX261" s="12" t="s">
        <v>76</v>
      </c>
      <c r="AY261" s="226" t="s">
        <v>177</v>
      </c>
    </row>
    <row r="262" spans="2:65" s="12" customFormat="1" ht="13.5">
      <c r="B262" s="216"/>
      <c r="C262" s="217"/>
      <c r="D262" s="203" t="s">
        <v>188</v>
      </c>
      <c r="E262" s="218" t="s">
        <v>111</v>
      </c>
      <c r="F262" s="219" t="s">
        <v>399</v>
      </c>
      <c r="G262" s="217"/>
      <c r="H262" s="220">
        <v>107.15</v>
      </c>
      <c r="I262" s="221"/>
      <c r="J262" s="217"/>
      <c r="K262" s="217"/>
      <c r="L262" s="222"/>
      <c r="M262" s="223"/>
      <c r="N262" s="224"/>
      <c r="O262" s="224"/>
      <c r="P262" s="224"/>
      <c r="Q262" s="224"/>
      <c r="R262" s="224"/>
      <c r="S262" s="224"/>
      <c r="T262" s="225"/>
      <c r="AT262" s="226" t="s">
        <v>188</v>
      </c>
      <c r="AU262" s="226" t="s">
        <v>86</v>
      </c>
      <c r="AV262" s="12" t="s">
        <v>86</v>
      </c>
      <c r="AW262" s="12" t="s">
        <v>39</v>
      </c>
      <c r="AX262" s="12" t="s">
        <v>76</v>
      </c>
      <c r="AY262" s="226" t="s">
        <v>177</v>
      </c>
    </row>
    <row r="263" spans="2:65" s="13" customFormat="1" ht="13.5">
      <c r="B263" s="227"/>
      <c r="C263" s="228"/>
      <c r="D263" s="203" t="s">
        <v>188</v>
      </c>
      <c r="E263" s="229" t="s">
        <v>21</v>
      </c>
      <c r="F263" s="230" t="s">
        <v>209</v>
      </c>
      <c r="G263" s="228"/>
      <c r="H263" s="231">
        <v>467.15</v>
      </c>
      <c r="I263" s="232"/>
      <c r="J263" s="228"/>
      <c r="K263" s="228"/>
      <c r="L263" s="233"/>
      <c r="M263" s="234"/>
      <c r="N263" s="235"/>
      <c r="O263" s="235"/>
      <c r="P263" s="235"/>
      <c r="Q263" s="235"/>
      <c r="R263" s="235"/>
      <c r="S263" s="235"/>
      <c r="T263" s="236"/>
      <c r="AT263" s="237" t="s">
        <v>188</v>
      </c>
      <c r="AU263" s="237" t="s">
        <v>86</v>
      </c>
      <c r="AV263" s="13" t="s">
        <v>184</v>
      </c>
      <c r="AW263" s="13" t="s">
        <v>39</v>
      </c>
      <c r="AX263" s="13" t="s">
        <v>84</v>
      </c>
      <c r="AY263" s="237" t="s">
        <v>177</v>
      </c>
    </row>
    <row r="264" spans="2:65" s="1" customFormat="1" ht="16.5" customHeight="1">
      <c r="B264" s="39"/>
      <c r="C264" s="238" t="s">
        <v>400</v>
      </c>
      <c r="D264" s="238" t="s">
        <v>388</v>
      </c>
      <c r="E264" s="239" t="s">
        <v>401</v>
      </c>
      <c r="F264" s="240" t="s">
        <v>402</v>
      </c>
      <c r="G264" s="241" t="s">
        <v>182</v>
      </c>
      <c r="H264" s="242">
        <v>513.86500000000001</v>
      </c>
      <c r="I264" s="243"/>
      <c r="J264" s="244">
        <f>ROUND(I264*H264,2)</f>
        <v>0</v>
      </c>
      <c r="K264" s="240" t="s">
        <v>21</v>
      </c>
      <c r="L264" s="245"/>
      <c r="M264" s="246" t="s">
        <v>21</v>
      </c>
      <c r="N264" s="247" t="s">
        <v>47</v>
      </c>
      <c r="O264" s="40"/>
      <c r="P264" s="200">
        <f>O264*H264</f>
        <v>0</v>
      </c>
      <c r="Q264" s="200">
        <v>0</v>
      </c>
      <c r="R264" s="200">
        <f>Q264*H264</f>
        <v>0</v>
      </c>
      <c r="S264" s="200">
        <v>0</v>
      </c>
      <c r="T264" s="201">
        <f>S264*H264</f>
        <v>0</v>
      </c>
      <c r="AR264" s="22" t="s">
        <v>224</v>
      </c>
      <c r="AT264" s="22" t="s">
        <v>388</v>
      </c>
      <c r="AU264" s="22" t="s">
        <v>86</v>
      </c>
      <c r="AY264" s="22" t="s">
        <v>177</v>
      </c>
      <c r="BE264" s="202">
        <f>IF(N264="základní",J264,0)</f>
        <v>0</v>
      </c>
      <c r="BF264" s="202">
        <f>IF(N264="snížená",J264,0)</f>
        <v>0</v>
      </c>
      <c r="BG264" s="202">
        <f>IF(N264="zákl. přenesená",J264,0)</f>
        <v>0</v>
      </c>
      <c r="BH264" s="202">
        <f>IF(N264="sníž. přenesená",J264,0)</f>
        <v>0</v>
      </c>
      <c r="BI264" s="202">
        <f>IF(N264="nulová",J264,0)</f>
        <v>0</v>
      </c>
      <c r="BJ264" s="22" t="s">
        <v>84</v>
      </c>
      <c r="BK264" s="202">
        <f>ROUND(I264*H264,2)</f>
        <v>0</v>
      </c>
      <c r="BL264" s="22" t="s">
        <v>184</v>
      </c>
      <c r="BM264" s="22" t="s">
        <v>403</v>
      </c>
    </row>
    <row r="265" spans="2:65" s="12" customFormat="1" ht="13.5">
      <c r="B265" s="216"/>
      <c r="C265" s="217"/>
      <c r="D265" s="203" t="s">
        <v>188</v>
      </c>
      <c r="E265" s="218" t="s">
        <v>21</v>
      </c>
      <c r="F265" s="219" t="s">
        <v>107</v>
      </c>
      <c r="G265" s="217"/>
      <c r="H265" s="220">
        <v>360</v>
      </c>
      <c r="I265" s="221"/>
      <c r="J265" s="217"/>
      <c r="K265" s="217"/>
      <c r="L265" s="222"/>
      <c r="M265" s="223"/>
      <c r="N265" s="224"/>
      <c r="O265" s="224"/>
      <c r="P265" s="224"/>
      <c r="Q265" s="224"/>
      <c r="R265" s="224"/>
      <c r="S265" s="224"/>
      <c r="T265" s="225"/>
      <c r="AT265" s="226" t="s">
        <v>188</v>
      </c>
      <c r="AU265" s="226" t="s">
        <v>86</v>
      </c>
      <c r="AV265" s="12" t="s">
        <v>86</v>
      </c>
      <c r="AW265" s="12" t="s">
        <v>39</v>
      </c>
      <c r="AX265" s="12" t="s">
        <v>76</v>
      </c>
      <c r="AY265" s="226" t="s">
        <v>177</v>
      </c>
    </row>
    <row r="266" spans="2:65" s="12" customFormat="1" ht="13.5">
      <c r="B266" s="216"/>
      <c r="C266" s="217"/>
      <c r="D266" s="203" t="s">
        <v>188</v>
      </c>
      <c r="E266" s="218" t="s">
        <v>21</v>
      </c>
      <c r="F266" s="219" t="s">
        <v>111</v>
      </c>
      <c r="G266" s="217"/>
      <c r="H266" s="220">
        <v>107.15</v>
      </c>
      <c r="I266" s="221"/>
      <c r="J266" s="217"/>
      <c r="K266" s="217"/>
      <c r="L266" s="222"/>
      <c r="M266" s="223"/>
      <c r="N266" s="224"/>
      <c r="O266" s="224"/>
      <c r="P266" s="224"/>
      <c r="Q266" s="224"/>
      <c r="R266" s="224"/>
      <c r="S266" s="224"/>
      <c r="T266" s="225"/>
      <c r="AT266" s="226" t="s">
        <v>188</v>
      </c>
      <c r="AU266" s="226" t="s">
        <v>86</v>
      </c>
      <c r="AV266" s="12" t="s">
        <v>86</v>
      </c>
      <c r="AW266" s="12" t="s">
        <v>39</v>
      </c>
      <c r="AX266" s="12" t="s">
        <v>76</v>
      </c>
      <c r="AY266" s="226" t="s">
        <v>177</v>
      </c>
    </row>
    <row r="267" spans="2:65" s="13" customFormat="1" ht="13.5">
      <c r="B267" s="227"/>
      <c r="C267" s="228"/>
      <c r="D267" s="203" t="s">
        <v>188</v>
      </c>
      <c r="E267" s="229" t="s">
        <v>21</v>
      </c>
      <c r="F267" s="230" t="s">
        <v>209</v>
      </c>
      <c r="G267" s="228"/>
      <c r="H267" s="231">
        <v>467.15</v>
      </c>
      <c r="I267" s="232"/>
      <c r="J267" s="228"/>
      <c r="K267" s="228"/>
      <c r="L267" s="233"/>
      <c r="M267" s="234"/>
      <c r="N267" s="235"/>
      <c r="O267" s="235"/>
      <c r="P267" s="235"/>
      <c r="Q267" s="235"/>
      <c r="R267" s="235"/>
      <c r="S267" s="235"/>
      <c r="T267" s="236"/>
      <c r="AT267" s="237" t="s">
        <v>188</v>
      </c>
      <c r="AU267" s="237" t="s">
        <v>86</v>
      </c>
      <c r="AV267" s="13" t="s">
        <v>184</v>
      </c>
      <c r="AW267" s="13" t="s">
        <v>39</v>
      </c>
      <c r="AX267" s="13" t="s">
        <v>84</v>
      </c>
      <c r="AY267" s="237" t="s">
        <v>177</v>
      </c>
    </row>
    <row r="268" spans="2:65" s="12" customFormat="1" ht="13.5">
      <c r="B268" s="216"/>
      <c r="C268" s="217"/>
      <c r="D268" s="203" t="s">
        <v>188</v>
      </c>
      <c r="E268" s="217"/>
      <c r="F268" s="219" t="s">
        <v>404</v>
      </c>
      <c r="G268" s="217"/>
      <c r="H268" s="220">
        <v>513.86500000000001</v>
      </c>
      <c r="I268" s="221"/>
      <c r="J268" s="217"/>
      <c r="K268" s="217"/>
      <c r="L268" s="222"/>
      <c r="M268" s="223"/>
      <c r="N268" s="224"/>
      <c r="O268" s="224"/>
      <c r="P268" s="224"/>
      <c r="Q268" s="224"/>
      <c r="R268" s="224"/>
      <c r="S268" s="224"/>
      <c r="T268" s="225"/>
      <c r="AT268" s="226" t="s">
        <v>188</v>
      </c>
      <c r="AU268" s="226" t="s">
        <v>86</v>
      </c>
      <c r="AV268" s="12" t="s">
        <v>86</v>
      </c>
      <c r="AW268" s="12" t="s">
        <v>6</v>
      </c>
      <c r="AX268" s="12" t="s">
        <v>84</v>
      </c>
      <c r="AY268" s="226" t="s">
        <v>177</v>
      </c>
    </row>
    <row r="269" spans="2:65" s="1" customFormat="1" ht="51" customHeight="1">
      <c r="B269" s="39"/>
      <c r="C269" s="191" t="s">
        <v>405</v>
      </c>
      <c r="D269" s="191" t="s">
        <v>179</v>
      </c>
      <c r="E269" s="192" t="s">
        <v>406</v>
      </c>
      <c r="F269" s="193" t="s">
        <v>407</v>
      </c>
      <c r="G269" s="194" t="s">
        <v>182</v>
      </c>
      <c r="H269" s="195">
        <v>112.81</v>
      </c>
      <c r="I269" s="196"/>
      <c r="J269" s="197">
        <f>ROUND(I269*H269,2)</f>
        <v>0</v>
      </c>
      <c r="K269" s="193" t="s">
        <v>183</v>
      </c>
      <c r="L269" s="59"/>
      <c r="M269" s="198" t="s">
        <v>21</v>
      </c>
      <c r="N269" s="199" t="s">
        <v>47</v>
      </c>
      <c r="O269" s="40"/>
      <c r="P269" s="200">
        <f>O269*H269</f>
        <v>0</v>
      </c>
      <c r="Q269" s="200">
        <v>0.14610000000000001</v>
      </c>
      <c r="R269" s="200">
        <f>Q269*H269</f>
        <v>16.481541</v>
      </c>
      <c r="S269" s="200">
        <v>0</v>
      </c>
      <c r="T269" s="201">
        <f>S269*H269</f>
        <v>0</v>
      </c>
      <c r="AR269" s="22" t="s">
        <v>184</v>
      </c>
      <c r="AT269" s="22" t="s">
        <v>179</v>
      </c>
      <c r="AU269" s="22" t="s">
        <v>86</v>
      </c>
      <c r="AY269" s="22" t="s">
        <v>177</v>
      </c>
      <c r="BE269" s="202">
        <f>IF(N269="základní",J269,0)</f>
        <v>0</v>
      </c>
      <c r="BF269" s="202">
        <f>IF(N269="snížená",J269,0)</f>
        <v>0</v>
      </c>
      <c r="BG269" s="202">
        <f>IF(N269="zákl. přenesená",J269,0)</f>
        <v>0</v>
      </c>
      <c r="BH269" s="202">
        <f>IF(N269="sníž. přenesená",J269,0)</f>
        <v>0</v>
      </c>
      <c r="BI269" s="202">
        <f>IF(N269="nulová",J269,0)</f>
        <v>0</v>
      </c>
      <c r="BJ269" s="22" t="s">
        <v>84</v>
      </c>
      <c r="BK269" s="202">
        <f>ROUND(I269*H269,2)</f>
        <v>0</v>
      </c>
      <c r="BL269" s="22" t="s">
        <v>184</v>
      </c>
      <c r="BM269" s="22" t="s">
        <v>408</v>
      </c>
    </row>
    <row r="270" spans="2:65" s="1" customFormat="1" ht="81">
      <c r="B270" s="39"/>
      <c r="C270" s="61"/>
      <c r="D270" s="203" t="s">
        <v>186</v>
      </c>
      <c r="E270" s="61"/>
      <c r="F270" s="204" t="s">
        <v>397</v>
      </c>
      <c r="G270" s="61"/>
      <c r="H270" s="61"/>
      <c r="I270" s="162"/>
      <c r="J270" s="61"/>
      <c r="K270" s="61"/>
      <c r="L270" s="59"/>
      <c r="M270" s="205"/>
      <c r="N270" s="40"/>
      <c r="O270" s="40"/>
      <c r="P270" s="40"/>
      <c r="Q270" s="40"/>
      <c r="R270" s="40"/>
      <c r="S270" s="40"/>
      <c r="T270" s="76"/>
      <c r="AT270" s="22" t="s">
        <v>186</v>
      </c>
      <c r="AU270" s="22" t="s">
        <v>86</v>
      </c>
    </row>
    <row r="271" spans="2:65" s="11" customFormat="1" ht="13.5">
      <c r="B271" s="206"/>
      <c r="C271" s="207"/>
      <c r="D271" s="203" t="s">
        <v>188</v>
      </c>
      <c r="E271" s="208" t="s">
        <v>21</v>
      </c>
      <c r="F271" s="209" t="s">
        <v>189</v>
      </c>
      <c r="G271" s="207"/>
      <c r="H271" s="208" t="s">
        <v>21</v>
      </c>
      <c r="I271" s="210"/>
      <c r="J271" s="207"/>
      <c r="K271" s="207"/>
      <c r="L271" s="211"/>
      <c r="M271" s="212"/>
      <c r="N271" s="213"/>
      <c r="O271" s="213"/>
      <c r="P271" s="213"/>
      <c r="Q271" s="213"/>
      <c r="R271" s="213"/>
      <c r="S271" s="213"/>
      <c r="T271" s="214"/>
      <c r="AT271" s="215" t="s">
        <v>188</v>
      </c>
      <c r="AU271" s="215" t="s">
        <v>86</v>
      </c>
      <c r="AV271" s="11" t="s">
        <v>84</v>
      </c>
      <c r="AW271" s="11" t="s">
        <v>39</v>
      </c>
      <c r="AX271" s="11" t="s">
        <v>76</v>
      </c>
      <c r="AY271" s="215" t="s">
        <v>177</v>
      </c>
    </row>
    <row r="272" spans="2:65" s="12" customFormat="1" ht="13.5">
      <c r="B272" s="216"/>
      <c r="C272" s="217"/>
      <c r="D272" s="203" t="s">
        <v>188</v>
      </c>
      <c r="E272" s="218" t="s">
        <v>117</v>
      </c>
      <c r="F272" s="219" t="s">
        <v>409</v>
      </c>
      <c r="G272" s="217"/>
      <c r="H272" s="220">
        <v>39.270000000000003</v>
      </c>
      <c r="I272" s="221"/>
      <c r="J272" s="217"/>
      <c r="K272" s="217"/>
      <c r="L272" s="222"/>
      <c r="M272" s="223"/>
      <c r="N272" s="224"/>
      <c r="O272" s="224"/>
      <c r="P272" s="224"/>
      <c r="Q272" s="224"/>
      <c r="R272" s="224"/>
      <c r="S272" s="224"/>
      <c r="T272" s="225"/>
      <c r="AT272" s="226" t="s">
        <v>188</v>
      </c>
      <c r="AU272" s="226" t="s">
        <v>86</v>
      </c>
      <c r="AV272" s="12" t="s">
        <v>86</v>
      </c>
      <c r="AW272" s="12" t="s">
        <v>39</v>
      </c>
      <c r="AX272" s="12" t="s">
        <v>76</v>
      </c>
      <c r="AY272" s="226" t="s">
        <v>177</v>
      </c>
    </row>
    <row r="273" spans="2:65" s="12" customFormat="1" ht="13.5">
      <c r="B273" s="216"/>
      <c r="C273" s="217"/>
      <c r="D273" s="203" t="s">
        <v>188</v>
      </c>
      <c r="E273" s="218" t="s">
        <v>114</v>
      </c>
      <c r="F273" s="219" t="s">
        <v>410</v>
      </c>
      <c r="G273" s="217"/>
      <c r="H273" s="220">
        <v>73.540000000000006</v>
      </c>
      <c r="I273" s="221"/>
      <c r="J273" s="217"/>
      <c r="K273" s="217"/>
      <c r="L273" s="222"/>
      <c r="M273" s="223"/>
      <c r="N273" s="224"/>
      <c r="O273" s="224"/>
      <c r="P273" s="224"/>
      <c r="Q273" s="224"/>
      <c r="R273" s="224"/>
      <c r="S273" s="224"/>
      <c r="T273" s="225"/>
      <c r="AT273" s="226" t="s">
        <v>188</v>
      </c>
      <c r="AU273" s="226" t="s">
        <v>86</v>
      </c>
      <c r="AV273" s="12" t="s">
        <v>86</v>
      </c>
      <c r="AW273" s="12" t="s">
        <v>39</v>
      </c>
      <c r="AX273" s="12" t="s">
        <v>76</v>
      </c>
      <c r="AY273" s="226" t="s">
        <v>177</v>
      </c>
    </row>
    <row r="274" spans="2:65" s="13" customFormat="1" ht="13.5">
      <c r="B274" s="227"/>
      <c r="C274" s="228"/>
      <c r="D274" s="203" t="s">
        <v>188</v>
      </c>
      <c r="E274" s="229" t="s">
        <v>21</v>
      </c>
      <c r="F274" s="230" t="s">
        <v>209</v>
      </c>
      <c r="G274" s="228"/>
      <c r="H274" s="231">
        <v>112.81</v>
      </c>
      <c r="I274" s="232"/>
      <c r="J274" s="228"/>
      <c r="K274" s="228"/>
      <c r="L274" s="233"/>
      <c r="M274" s="234"/>
      <c r="N274" s="235"/>
      <c r="O274" s="235"/>
      <c r="P274" s="235"/>
      <c r="Q274" s="235"/>
      <c r="R274" s="235"/>
      <c r="S274" s="235"/>
      <c r="T274" s="236"/>
      <c r="AT274" s="237" t="s">
        <v>188</v>
      </c>
      <c r="AU274" s="237" t="s">
        <v>86</v>
      </c>
      <c r="AV274" s="13" t="s">
        <v>184</v>
      </c>
      <c r="AW274" s="13" t="s">
        <v>39</v>
      </c>
      <c r="AX274" s="13" t="s">
        <v>84</v>
      </c>
      <c r="AY274" s="237" t="s">
        <v>177</v>
      </c>
    </row>
    <row r="275" spans="2:65" s="1" customFormat="1" ht="25.5" customHeight="1">
      <c r="B275" s="39"/>
      <c r="C275" s="238" t="s">
        <v>411</v>
      </c>
      <c r="D275" s="238" t="s">
        <v>388</v>
      </c>
      <c r="E275" s="239" t="s">
        <v>412</v>
      </c>
      <c r="F275" s="240" t="s">
        <v>413</v>
      </c>
      <c r="G275" s="241" t="s">
        <v>182</v>
      </c>
      <c r="H275" s="242">
        <v>43.197000000000003</v>
      </c>
      <c r="I275" s="243"/>
      <c r="J275" s="244">
        <f>ROUND(I275*H275,2)</f>
        <v>0</v>
      </c>
      <c r="K275" s="240" t="s">
        <v>21</v>
      </c>
      <c r="L275" s="245"/>
      <c r="M275" s="246" t="s">
        <v>21</v>
      </c>
      <c r="N275" s="247" t="s">
        <v>47</v>
      </c>
      <c r="O275" s="40"/>
      <c r="P275" s="200">
        <f>O275*H275</f>
        <v>0</v>
      </c>
      <c r="Q275" s="200">
        <v>0</v>
      </c>
      <c r="R275" s="200">
        <f>Q275*H275</f>
        <v>0</v>
      </c>
      <c r="S275" s="200">
        <v>0</v>
      </c>
      <c r="T275" s="201">
        <f>S275*H275</f>
        <v>0</v>
      </c>
      <c r="AR275" s="22" t="s">
        <v>224</v>
      </c>
      <c r="AT275" s="22" t="s">
        <v>388</v>
      </c>
      <c r="AU275" s="22" t="s">
        <v>86</v>
      </c>
      <c r="AY275" s="22" t="s">
        <v>177</v>
      </c>
      <c r="BE275" s="202">
        <f>IF(N275="základní",J275,0)</f>
        <v>0</v>
      </c>
      <c r="BF275" s="202">
        <f>IF(N275="snížená",J275,0)</f>
        <v>0</v>
      </c>
      <c r="BG275" s="202">
        <f>IF(N275="zákl. přenesená",J275,0)</f>
        <v>0</v>
      </c>
      <c r="BH275" s="202">
        <f>IF(N275="sníž. přenesená",J275,0)</f>
        <v>0</v>
      </c>
      <c r="BI275" s="202">
        <f>IF(N275="nulová",J275,0)</f>
        <v>0</v>
      </c>
      <c r="BJ275" s="22" t="s">
        <v>84</v>
      </c>
      <c r="BK275" s="202">
        <f>ROUND(I275*H275,2)</f>
        <v>0</v>
      </c>
      <c r="BL275" s="22" t="s">
        <v>184</v>
      </c>
      <c r="BM275" s="22" t="s">
        <v>414</v>
      </c>
    </row>
    <row r="276" spans="2:65" s="12" customFormat="1" ht="13.5">
      <c r="B276" s="216"/>
      <c r="C276" s="217"/>
      <c r="D276" s="203" t="s">
        <v>188</v>
      </c>
      <c r="E276" s="218" t="s">
        <v>21</v>
      </c>
      <c r="F276" s="219" t="s">
        <v>117</v>
      </c>
      <c r="G276" s="217"/>
      <c r="H276" s="220">
        <v>39.270000000000003</v>
      </c>
      <c r="I276" s="221"/>
      <c r="J276" s="217"/>
      <c r="K276" s="217"/>
      <c r="L276" s="222"/>
      <c r="M276" s="223"/>
      <c r="N276" s="224"/>
      <c r="O276" s="224"/>
      <c r="P276" s="224"/>
      <c r="Q276" s="224"/>
      <c r="R276" s="224"/>
      <c r="S276" s="224"/>
      <c r="T276" s="225"/>
      <c r="AT276" s="226" t="s">
        <v>188</v>
      </c>
      <c r="AU276" s="226" t="s">
        <v>86</v>
      </c>
      <c r="AV276" s="12" t="s">
        <v>86</v>
      </c>
      <c r="AW276" s="12" t="s">
        <v>39</v>
      </c>
      <c r="AX276" s="12" t="s">
        <v>84</v>
      </c>
      <c r="AY276" s="226" t="s">
        <v>177</v>
      </c>
    </row>
    <row r="277" spans="2:65" s="12" customFormat="1" ht="13.5">
      <c r="B277" s="216"/>
      <c r="C277" s="217"/>
      <c r="D277" s="203" t="s">
        <v>188</v>
      </c>
      <c r="E277" s="217"/>
      <c r="F277" s="219" t="s">
        <v>415</v>
      </c>
      <c r="G277" s="217"/>
      <c r="H277" s="220">
        <v>43.197000000000003</v>
      </c>
      <c r="I277" s="221"/>
      <c r="J277" s="217"/>
      <c r="K277" s="217"/>
      <c r="L277" s="222"/>
      <c r="M277" s="223"/>
      <c r="N277" s="224"/>
      <c r="O277" s="224"/>
      <c r="P277" s="224"/>
      <c r="Q277" s="224"/>
      <c r="R277" s="224"/>
      <c r="S277" s="224"/>
      <c r="T277" s="225"/>
      <c r="AT277" s="226" t="s">
        <v>188</v>
      </c>
      <c r="AU277" s="226" t="s">
        <v>86</v>
      </c>
      <c r="AV277" s="12" t="s">
        <v>86</v>
      </c>
      <c r="AW277" s="12" t="s">
        <v>6</v>
      </c>
      <c r="AX277" s="12" t="s">
        <v>84</v>
      </c>
      <c r="AY277" s="226" t="s">
        <v>177</v>
      </c>
    </row>
    <row r="278" spans="2:65" s="1" customFormat="1" ht="16.5" customHeight="1">
      <c r="B278" s="39"/>
      <c r="C278" s="238" t="s">
        <v>416</v>
      </c>
      <c r="D278" s="238" t="s">
        <v>388</v>
      </c>
      <c r="E278" s="239" t="s">
        <v>417</v>
      </c>
      <c r="F278" s="240" t="s">
        <v>418</v>
      </c>
      <c r="G278" s="241" t="s">
        <v>182</v>
      </c>
      <c r="H278" s="242">
        <v>80.894000000000005</v>
      </c>
      <c r="I278" s="243"/>
      <c r="J278" s="244">
        <f>ROUND(I278*H278,2)</f>
        <v>0</v>
      </c>
      <c r="K278" s="240" t="s">
        <v>21</v>
      </c>
      <c r="L278" s="245"/>
      <c r="M278" s="246" t="s">
        <v>21</v>
      </c>
      <c r="N278" s="247" t="s">
        <v>47</v>
      </c>
      <c r="O278" s="40"/>
      <c r="P278" s="200">
        <f>O278*H278</f>
        <v>0</v>
      </c>
      <c r="Q278" s="200">
        <v>0</v>
      </c>
      <c r="R278" s="200">
        <f>Q278*H278</f>
        <v>0</v>
      </c>
      <c r="S278" s="200">
        <v>0</v>
      </c>
      <c r="T278" s="201">
        <f>S278*H278</f>
        <v>0</v>
      </c>
      <c r="AR278" s="22" t="s">
        <v>224</v>
      </c>
      <c r="AT278" s="22" t="s">
        <v>388</v>
      </c>
      <c r="AU278" s="22" t="s">
        <v>86</v>
      </c>
      <c r="AY278" s="22" t="s">
        <v>177</v>
      </c>
      <c r="BE278" s="202">
        <f>IF(N278="základní",J278,0)</f>
        <v>0</v>
      </c>
      <c r="BF278" s="202">
        <f>IF(N278="snížená",J278,0)</f>
        <v>0</v>
      </c>
      <c r="BG278" s="202">
        <f>IF(N278="zákl. přenesená",J278,0)</f>
        <v>0</v>
      </c>
      <c r="BH278" s="202">
        <f>IF(N278="sníž. přenesená",J278,0)</f>
        <v>0</v>
      </c>
      <c r="BI278" s="202">
        <f>IF(N278="nulová",J278,0)</f>
        <v>0</v>
      </c>
      <c r="BJ278" s="22" t="s">
        <v>84</v>
      </c>
      <c r="BK278" s="202">
        <f>ROUND(I278*H278,2)</f>
        <v>0</v>
      </c>
      <c r="BL278" s="22" t="s">
        <v>184</v>
      </c>
      <c r="BM278" s="22" t="s">
        <v>419</v>
      </c>
    </row>
    <row r="279" spans="2:65" s="12" customFormat="1" ht="13.5">
      <c r="B279" s="216"/>
      <c r="C279" s="217"/>
      <c r="D279" s="203" t="s">
        <v>188</v>
      </c>
      <c r="E279" s="218" t="s">
        <v>21</v>
      </c>
      <c r="F279" s="219" t="s">
        <v>114</v>
      </c>
      <c r="G279" s="217"/>
      <c r="H279" s="220">
        <v>73.540000000000006</v>
      </c>
      <c r="I279" s="221"/>
      <c r="J279" s="217"/>
      <c r="K279" s="217"/>
      <c r="L279" s="222"/>
      <c r="M279" s="223"/>
      <c r="N279" s="224"/>
      <c r="O279" s="224"/>
      <c r="P279" s="224"/>
      <c r="Q279" s="224"/>
      <c r="R279" s="224"/>
      <c r="S279" s="224"/>
      <c r="T279" s="225"/>
      <c r="AT279" s="226" t="s">
        <v>188</v>
      </c>
      <c r="AU279" s="226" t="s">
        <v>86</v>
      </c>
      <c r="AV279" s="12" t="s">
        <v>86</v>
      </c>
      <c r="AW279" s="12" t="s">
        <v>39</v>
      </c>
      <c r="AX279" s="12" t="s">
        <v>84</v>
      </c>
      <c r="AY279" s="226" t="s">
        <v>177</v>
      </c>
    </row>
    <row r="280" spans="2:65" s="12" customFormat="1" ht="13.5">
      <c r="B280" s="216"/>
      <c r="C280" s="217"/>
      <c r="D280" s="203" t="s">
        <v>188</v>
      </c>
      <c r="E280" s="217"/>
      <c r="F280" s="219" t="s">
        <v>420</v>
      </c>
      <c r="G280" s="217"/>
      <c r="H280" s="220">
        <v>80.894000000000005</v>
      </c>
      <c r="I280" s="221"/>
      <c r="J280" s="217"/>
      <c r="K280" s="217"/>
      <c r="L280" s="222"/>
      <c r="M280" s="223"/>
      <c r="N280" s="224"/>
      <c r="O280" s="224"/>
      <c r="P280" s="224"/>
      <c r="Q280" s="224"/>
      <c r="R280" s="224"/>
      <c r="S280" s="224"/>
      <c r="T280" s="225"/>
      <c r="AT280" s="226" t="s">
        <v>188</v>
      </c>
      <c r="AU280" s="226" t="s">
        <v>86</v>
      </c>
      <c r="AV280" s="12" t="s">
        <v>86</v>
      </c>
      <c r="AW280" s="12" t="s">
        <v>6</v>
      </c>
      <c r="AX280" s="12" t="s">
        <v>84</v>
      </c>
      <c r="AY280" s="226" t="s">
        <v>177</v>
      </c>
    </row>
    <row r="281" spans="2:65" s="10" customFormat="1" ht="29.85" customHeight="1">
      <c r="B281" s="175"/>
      <c r="C281" s="176"/>
      <c r="D281" s="177" t="s">
        <v>75</v>
      </c>
      <c r="E281" s="189" t="s">
        <v>210</v>
      </c>
      <c r="F281" s="189" t="s">
        <v>421</v>
      </c>
      <c r="G281" s="176"/>
      <c r="H281" s="176"/>
      <c r="I281" s="179"/>
      <c r="J281" s="190">
        <f>BK281</f>
        <v>0</v>
      </c>
      <c r="K281" s="176"/>
      <c r="L281" s="181"/>
      <c r="M281" s="182"/>
      <c r="N281" s="183"/>
      <c r="O281" s="183"/>
      <c r="P281" s="184">
        <f>SUM(P282:P287)</f>
        <v>0</v>
      </c>
      <c r="Q281" s="183"/>
      <c r="R281" s="184">
        <f>SUM(R282:R287)</f>
        <v>0</v>
      </c>
      <c r="S281" s="183"/>
      <c r="T281" s="185">
        <f>SUM(T282:T287)</f>
        <v>0</v>
      </c>
      <c r="AR281" s="186" t="s">
        <v>84</v>
      </c>
      <c r="AT281" s="187" t="s">
        <v>75</v>
      </c>
      <c r="AU281" s="187" t="s">
        <v>84</v>
      </c>
      <c r="AY281" s="186" t="s">
        <v>177</v>
      </c>
      <c r="BK281" s="188">
        <f>SUM(BK282:BK287)</f>
        <v>0</v>
      </c>
    </row>
    <row r="282" spans="2:65" s="1" customFormat="1" ht="16.5" customHeight="1">
      <c r="B282" s="39"/>
      <c r="C282" s="191" t="s">
        <v>422</v>
      </c>
      <c r="D282" s="191" t="s">
        <v>179</v>
      </c>
      <c r="E282" s="192" t="s">
        <v>423</v>
      </c>
      <c r="F282" s="193" t="s">
        <v>424</v>
      </c>
      <c r="G282" s="194" t="s">
        <v>182</v>
      </c>
      <c r="H282" s="195">
        <v>213.7</v>
      </c>
      <c r="I282" s="196"/>
      <c r="J282" s="197">
        <f>ROUND(I282*H282,2)</f>
        <v>0</v>
      </c>
      <c r="K282" s="193" t="s">
        <v>21</v>
      </c>
      <c r="L282" s="59"/>
      <c r="M282" s="198" t="s">
        <v>21</v>
      </c>
      <c r="N282" s="199" t="s">
        <v>47</v>
      </c>
      <c r="O282" s="40"/>
      <c r="P282" s="200">
        <f>O282*H282</f>
        <v>0</v>
      </c>
      <c r="Q282" s="200">
        <v>0</v>
      </c>
      <c r="R282" s="200">
        <f>Q282*H282</f>
        <v>0</v>
      </c>
      <c r="S282" s="200">
        <v>0</v>
      </c>
      <c r="T282" s="201">
        <f>S282*H282</f>
        <v>0</v>
      </c>
      <c r="AR282" s="22" t="s">
        <v>184</v>
      </c>
      <c r="AT282" s="22" t="s">
        <v>179</v>
      </c>
      <c r="AU282" s="22" t="s">
        <v>86</v>
      </c>
      <c r="AY282" s="22" t="s">
        <v>177</v>
      </c>
      <c r="BE282" s="202">
        <f>IF(N282="základní",J282,0)</f>
        <v>0</v>
      </c>
      <c r="BF282" s="202">
        <f>IF(N282="snížená",J282,0)</f>
        <v>0</v>
      </c>
      <c r="BG282" s="202">
        <f>IF(N282="zákl. přenesená",J282,0)</f>
        <v>0</v>
      </c>
      <c r="BH282" s="202">
        <f>IF(N282="sníž. přenesená",J282,0)</f>
        <v>0</v>
      </c>
      <c r="BI282" s="202">
        <f>IF(N282="nulová",J282,0)</f>
        <v>0</v>
      </c>
      <c r="BJ282" s="22" t="s">
        <v>84</v>
      </c>
      <c r="BK282" s="202">
        <f>ROUND(I282*H282,2)</f>
        <v>0</v>
      </c>
      <c r="BL282" s="22" t="s">
        <v>184</v>
      </c>
      <c r="BM282" s="22" t="s">
        <v>425</v>
      </c>
    </row>
    <row r="283" spans="2:65" s="11" customFormat="1" ht="13.5">
      <c r="B283" s="206"/>
      <c r="C283" s="207"/>
      <c r="D283" s="203" t="s">
        <v>188</v>
      </c>
      <c r="E283" s="208" t="s">
        <v>21</v>
      </c>
      <c r="F283" s="209" t="s">
        <v>189</v>
      </c>
      <c r="G283" s="207"/>
      <c r="H283" s="208" t="s">
        <v>21</v>
      </c>
      <c r="I283" s="210"/>
      <c r="J283" s="207"/>
      <c r="K283" s="207"/>
      <c r="L283" s="211"/>
      <c r="M283" s="212"/>
      <c r="N283" s="213"/>
      <c r="O283" s="213"/>
      <c r="P283" s="213"/>
      <c r="Q283" s="213"/>
      <c r="R283" s="213"/>
      <c r="S283" s="213"/>
      <c r="T283" s="214"/>
      <c r="AT283" s="215" t="s">
        <v>188</v>
      </c>
      <c r="AU283" s="215" t="s">
        <v>86</v>
      </c>
      <c r="AV283" s="11" t="s">
        <v>84</v>
      </c>
      <c r="AW283" s="11" t="s">
        <v>39</v>
      </c>
      <c r="AX283" s="11" t="s">
        <v>76</v>
      </c>
      <c r="AY283" s="215" t="s">
        <v>177</v>
      </c>
    </row>
    <row r="284" spans="2:65" s="12" customFormat="1" ht="13.5">
      <c r="B284" s="216"/>
      <c r="C284" s="217"/>
      <c r="D284" s="203" t="s">
        <v>188</v>
      </c>
      <c r="E284" s="218" t="s">
        <v>21</v>
      </c>
      <c r="F284" s="219" t="s">
        <v>426</v>
      </c>
      <c r="G284" s="217"/>
      <c r="H284" s="220">
        <v>213.7</v>
      </c>
      <c r="I284" s="221"/>
      <c r="J284" s="217"/>
      <c r="K284" s="217"/>
      <c r="L284" s="222"/>
      <c r="M284" s="223"/>
      <c r="N284" s="224"/>
      <c r="O284" s="224"/>
      <c r="P284" s="224"/>
      <c r="Q284" s="224"/>
      <c r="R284" s="224"/>
      <c r="S284" s="224"/>
      <c r="T284" s="225"/>
      <c r="AT284" s="226" t="s">
        <v>188</v>
      </c>
      <c r="AU284" s="226" t="s">
        <v>86</v>
      </c>
      <c r="AV284" s="12" t="s">
        <v>86</v>
      </c>
      <c r="AW284" s="12" t="s">
        <v>39</v>
      </c>
      <c r="AX284" s="12" t="s">
        <v>84</v>
      </c>
      <c r="AY284" s="226" t="s">
        <v>177</v>
      </c>
    </row>
    <row r="285" spans="2:65" s="1" customFormat="1" ht="16.5" customHeight="1">
      <c r="B285" s="39"/>
      <c r="C285" s="191" t="s">
        <v>427</v>
      </c>
      <c r="D285" s="191" t="s">
        <v>179</v>
      </c>
      <c r="E285" s="192" t="s">
        <v>428</v>
      </c>
      <c r="F285" s="193" t="s">
        <v>429</v>
      </c>
      <c r="G285" s="194" t="s">
        <v>182</v>
      </c>
      <c r="H285" s="195">
        <v>36.6</v>
      </c>
      <c r="I285" s="196"/>
      <c r="J285" s="197">
        <f>ROUND(I285*H285,2)</f>
        <v>0</v>
      </c>
      <c r="K285" s="193" t="s">
        <v>21</v>
      </c>
      <c r="L285" s="59"/>
      <c r="M285" s="198" t="s">
        <v>21</v>
      </c>
      <c r="N285" s="199" t="s">
        <v>47</v>
      </c>
      <c r="O285" s="40"/>
      <c r="P285" s="200">
        <f>O285*H285</f>
        <v>0</v>
      </c>
      <c r="Q285" s="200">
        <v>0</v>
      </c>
      <c r="R285" s="200">
        <f>Q285*H285</f>
        <v>0</v>
      </c>
      <c r="S285" s="200">
        <v>0</v>
      </c>
      <c r="T285" s="201">
        <f>S285*H285</f>
        <v>0</v>
      </c>
      <c r="AR285" s="22" t="s">
        <v>184</v>
      </c>
      <c r="AT285" s="22" t="s">
        <v>179</v>
      </c>
      <c r="AU285" s="22" t="s">
        <v>86</v>
      </c>
      <c r="AY285" s="22" t="s">
        <v>177</v>
      </c>
      <c r="BE285" s="202">
        <f>IF(N285="základní",J285,0)</f>
        <v>0</v>
      </c>
      <c r="BF285" s="202">
        <f>IF(N285="snížená",J285,0)</f>
        <v>0</v>
      </c>
      <c r="BG285" s="202">
        <f>IF(N285="zákl. přenesená",J285,0)</f>
        <v>0</v>
      </c>
      <c r="BH285" s="202">
        <f>IF(N285="sníž. přenesená",J285,0)</f>
        <v>0</v>
      </c>
      <c r="BI285" s="202">
        <f>IF(N285="nulová",J285,0)</f>
        <v>0</v>
      </c>
      <c r="BJ285" s="22" t="s">
        <v>84</v>
      </c>
      <c r="BK285" s="202">
        <f>ROUND(I285*H285,2)</f>
        <v>0</v>
      </c>
      <c r="BL285" s="22" t="s">
        <v>184</v>
      </c>
      <c r="BM285" s="22" t="s">
        <v>430</v>
      </c>
    </row>
    <row r="286" spans="2:65" s="11" customFormat="1" ht="13.5">
      <c r="B286" s="206"/>
      <c r="C286" s="207"/>
      <c r="D286" s="203" t="s">
        <v>188</v>
      </c>
      <c r="E286" s="208" t="s">
        <v>21</v>
      </c>
      <c r="F286" s="209" t="s">
        <v>189</v>
      </c>
      <c r="G286" s="207"/>
      <c r="H286" s="208" t="s">
        <v>21</v>
      </c>
      <c r="I286" s="210"/>
      <c r="J286" s="207"/>
      <c r="K286" s="207"/>
      <c r="L286" s="211"/>
      <c r="M286" s="212"/>
      <c r="N286" s="213"/>
      <c r="O286" s="213"/>
      <c r="P286" s="213"/>
      <c r="Q286" s="213"/>
      <c r="R286" s="213"/>
      <c r="S286" s="213"/>
      <c r="T286" s="214"/>
      <c r="AT286" s="215" t="s">
        <v>188</v>
      </c>
      <c r="AU286" s="215" t="s">
        <v>86</v>
      </c>
      <c r="AV286" s="11" t="s">
        <v>84</v>
      </c>
      <c r="AW286" s="11" t="s">
        <v>39</v>
      </c>
      <c r="AX286" s="11" t="s">
        <v>76</v>
      </c>
      <c r="AY286" s="215" t="s">
        <v>177</v>
      </c>
    </row>
    <row r="287" spans="2:65" s="12" customFormat="1" ht="13.5">
      <c r="B287" s="216"/>
      <c r="C287" s="217"/>
      <c r="D287" s="203" t="s">
        <v>188</v>
      </c>
      <c r="E287" s="218" t="s">
        <v>21</v>
      </c>
      <c r="F287" s="219" t="s">
        <v>431</v>
      </c>
      <c r="G287" s="217"/>
      <c r="H287" s="220">
        <v>36.6</v>
      </c>
      <c r="I287" s="221"/>
      <c r="J287" s="217"/>
      <c r="K287" s="217"/>
      <c r="L287" s="222"/>
      <c r="M287" s="223"/>
      <c r="N287" s="224"/>
      <c r="O287" s="224"/>
      <c r="P287" s="224"/>
      <c r="Q287" s="224"/>
      <c r="R287" s="224"/>
      <c r="S287" s="224"/>
      <c r="T287" s="225"/>
      <c r="AT287" s="226" t="s">
        <v>188</v>
      </c>
      <c r="AU287" s="226" t="s">
        <v>86</v>
      </c>
      <c r="AV287" s="12" t="s">
        <v>86</v>
      </c>
      <c r="AW287" s="12" t="s">
        <v>39</v>
      </c>
      <c r="AX287" s="12" t="s">
        <v>84</v>
      </c>
      <c r="AY287" s="226" t="s">
        <v>177</v>
      </c>
    </row>
    <row r="288" spans="2:65" s="10" customFormat="1" ht="29.85" customHeight="1">
      <c r="B288" s="175"/>
      <c r="C288" s="176"/>
      <c r="D288" s="177" t="s">
        <v>75</v>
      </c>
      <c r="E288" s="189" t="s">
        <v>224</v>
      </c>
      <c r="F288" s="189" t="s">
        <v>432</v>
      </c>
      <c r="G288" s="176"/>
      <c r="H288" s="176"/>
      <c r="I288" s="179"/>
      <c r="J288" s="190">
        <f>BK288</f>
        <v>0</v>
      </c>
      <c r="K288" s="176"/>
      <c r="L288" s="181"/>
      <c r="M288" s="182"/>
      <c r="N288" s="183"/>
      <c r="O288" s="183"/>
      <c r="P288" s="184">
        <f>SUM(P289:P293)</f>
        <v>0</v>
      </c>
      <c r="Q288" s="183"/>
      <c r="R288" s="184">
        <f>SUM(R289:R293)</f>
        <v>12.99888</v>
      </c>
      <c r="S288" s="183"/>
      <c r="T288" s="185">
        <f>SUM(T289:T293)</f>
        <v>0</v>
      </c>
      <c r="AR288" s="186" t="s">
        <v>84</v>
      </c>
      <c r="AT288" s="187" t="s">
        <v>75</v>
      </c>
      <c r="AU288" s="187" t="s">
        <v>84</v>
      </c>
      <c r="AY288" s="186" t="s">
        <v>177</v>
      </c>
      <c r="BK288" s="188">
        <f>SUM(BK289:BK293)</f>
        <v>0</v>
      </c>
    </row>
    <row r="289" spans="2:65" s="1" customFormat="1" ht="25.5" customHeight="1">
      <c r="B289" s="39"/>
      <c r="C289" s="191" t="s">
        <v>433</v>
      </c>
      <c r="D289" s="191" t="s">
        <v>179</v>
      </c>
      <c r="E289" s="192" t="s">
        <v>434</v>
      </c>
      <c r="F289" s="193" t="s">
        <v>435</v>
      </c>
      <c r="G289" s="194" t="s">
        <v>436</v>
      </c>
      <c r="H289" s="195">
        <v>16</v>
      </c>
      <c r="I289" s="196"/>
      <c r="J289" s="197">
        <f>ROUND(I289*H289,2)</f>
        <v>0</v>
      </c>
      <c r="K289" s="193" t="s">
        <v>21</v>
      </c>
      <c r="L289" s="59"/>
      <c r="M289" s="198" t="s">
        <v>21</v>
      </c>
      <c r="N289" s="199" t="s">
        <v>47</v>
      </c>
      <c r="O289" s="40"/>
      <c r="P289" s="200">
        <f>O289*H289</f>
        <v>0</v>
      </c>
      <c r="Q289" s="200">
        <v>0.42368</v>
      </c>
      <c r="R289" s="200">
        <f>Q289*H289</f>
        <v>6.77888</v>
      </c>
      <c r="S289" s="200">
        <v>0</v>
      </c>
      <c r="T289" s="201">
        <f>S289*H289</f>
        <v>0</v>
      </c>
      <c r="AR289" s="22" t="s">
        <v>184</v>
      </c>
      <c r="AT289" s="22" t="s">
        <v>179</v>
      </c>
      <c r="AU289" s="22" t="s">
        <v>86</v>
      </c>
      <c r="AY289" s="22" t="s">
        <v>177</v>
      </c>
      <c r="BE289" s="202">
        <f>IF(N289="základní",J289,0)</f>
        <v>0</v>
      </c>
      <c r="BF289" s="202">
        <f>IF(N289="snížená",J289,0)</f>
        <v>0</v>
      </c>
      <c r="BG289" s="202">
        <f>IF(N289="zákl. přenesená",J289,0)</f>
        <v>0</v>
      </c>
      <c r="BH289" s="202">
        <f>IF(N289="sníž. přenesená",J289,0)</f>
        <v>0</v>
      </c>
      <c r="BI289" s="202">
        <f>IF(N289="nulová",J289,0)</f>
        <v>0</v>
      </c>
      <c r="BJ289" s="22" t="s">
        <v>84</v>
      </c>
      <c r="BK289" s="202">
        <f>ROUND(I289*H289,2)</f>
        <v>0</v>
      </c>
      <c r="BL289" s="22" t="s">
        <v>184</v>
      </c>
      <c r="BM289" s="22" t="s">
        <v>437</v>
      </c>
    </row>
    <row r="290" spans="2:65" s="1" customFormat="1" ht="108">
      <c r="B290" s="39"/>
      <c r="C290" s="61"/>
      <c r="D290" s="203" t="s">
        <v>186</v>
      </c>
      <c r="E290" s="61"/>
      <c r="F290" s="204" t="s">
        <v>438</v>
      </c>
      <c r="G290" s="61"/>
      <c r="H290" s="61"/>
      <c r="I290" s="162"/>
      <c r="J290" s="61"/>
      <c r="K290" s="61"/>
      <c r="L290" s="59"/>
      <c r="M290" s="205"/>
      <c r="N290" s="40"/>
      <c r="O290" s="40"/>
      <c r="P290" s="40"/>
      <c r="Q290" s="40"/>
      <c r="R290" s="40"/>
      <c r="S290" s="40"/>
      <c r="T290" s="76"/>
      <c r="AT290" s="22" t="s">
        <v>186</v>
      </c>
      <c r="AU290" s="22" t="s">
        <v>86</v>
      </c>
    </row>
    <row r="291" spans="2:65" s="11" customFormat="1" ht="13.5">
      <c r="B291" s="206"/>
      <c r="C291" s="207"/>
      <c r="D291" s="203" t="s">
        <v>188</v>
      </c>
      <c r="E291" s="208" t="s">
        <v>21</v>
      </c>
      <c r="F291" s="209" t="s">
        <v>189</v>
      </c>
      <c r="G291" s="207"/>
      <c r="H291" s="208" t="s">
        <v>21</v>
      </c>
      <c r="I291" s="210"/>
      <c r="J291" s="207"/>
      <c r="K291" s="207"/>
      <c r="L291" s="211"/>
      <c r="M291" s="212"/>
      <c r="N291" s="213"/>
      <c r="O291" s="213"/>
      <c r="P291" s="213"/>
      <c r="Q291" s="213"/>
      <c r="R291" s="213"/>
      <c r="S291" s="213"/>
      <c r="T291" s="214"/>
      <c r="AT291" s="215" t="s">
        <v>188</v>
      </c>
      <c r="AU291" s="215" t="s">
        <v>86</v>
      </c>
      <c r="AV291" s="11" t="s">
        <v>84</v>
      </c>
      <c r="AW291" s="11" t="s">
        <v>39</v>
      </c>
      <c r="AX291" s="11" t="s">
        <v>76</v>
      </c>
      <c r="AY291" s="215" t="s">
        <v>177</v>
      </c>
    </row>
    <row r="292" spans="2:65" s="12" customFormat="1" ht="13.5">
      <c r="B292" s="216"/>
      <c r="C292" s="217"/>
      <c r="D292" s="203" t="s">
        <v>188</v>
      </c>
      <c r="E292" s="218" t="s">
        <v>21</v>
      </c>
      <c r="F292" s="219" t="s">
        <v>271</v>
      </c>
      <c r="G292" s="217"/>
      <c r="H292" s="220">
        <v>16</v>
      </c>
      <c r="I292" s="221"/>
      <c r="J292" s="217"/>
      <c r="K292" s="217"/>
      <c r="L292" s="222"/>
      <c r="M292" s="223"/>
      <c r="N292" s="224"/>
      <c r="O292" s="224"/>
      <c r="P292" s="224"/>
      <c r="Q292" s="224"/>
      <c r="R292" s="224"/>
      <c r="S292" s="224"/>
      <c r="T292" s="225"/>
      <c r="AT292" s="226" t="s">
        <v>188</v>
      </c>
      <c r="AU292" s="226" t="s">
        <v>86</v>
      </c>
      <c r="AV292" s="12" t="s">
        <v>86</v>
      </c>
      <c r="AW292" s="12" t="s">
        <v>39</v>
      </c>
      <c r="AX292" s="12" t="s">
        <v>84</v>
      </c>
      <c r="AY292" s="226" t="s">
        <v>177</v>
      </c>
    </row>
    <row r="293" spans="2:65" s="1" customFormat="1" ht="25.5" customHeight="1">
      <c r="B293" s="39"/>
      <c r="C293" s="191" t="s">
        <v>439</v>
      </c>
      <c r="D293" s="191" t="s">
        <v>179</v>
      </c>
      <c r="E293" s="192" t="s">
        <v>440</v>
      </c>
      <c r="F293" s="193" t="s">
        <v>441</v>
      </c>
      <c r="G293" s="194" t="s">
        <v>436</v>
      </c>
      <c r="H293" s="195">
        <v>20</v>
      </c>
      <c r="I293" s="196"/>
      <c r="J293" s="197">
        <f>ROUND(I293*H293,2)</f>
        <v>0</v>
      </c>
      <c r="K293" s="193" t="s">
        <v>21</v>
      </c>
      <c r="L293" s="59"/>
      <c r="M293" s="198" t="s">
        <v>21</v>
      </c>
      <c r="N293" s="199" t="s">
        <v>47</v>
      </c>
      <c r="O293" s="40"/>
      <c r="P293" s="200">
        <f>O293*H293</f>
        <v>0</v>
      </c>
      <c r="Q293" s="200">
        <v>0.311</v>
      </c>
      <c r="R293" s="200">
        <f>Q293*H293</f>
        <v>6.22</v>
      </c>
      <c r="S293" s="200">
        <v>0</v>
      </c>
      <c r="T293" s="201">
        <f>S293*H293</f>
        <v>0</v>
      </c>
      <c r="AR293" s="22" t="s">
        <v>184</v>
      </c>
      <c r="AT293" s="22" t="s">
        <v>179</v>
      </c>
      <c r="AU293" s="22" t="s">
        <v>86</v>
      </c>
      <c r="AY293" s="22" t="s">
        <v>177</v>
      </c>
      <c r="BE293" s="202">
        <f>IF(N293="základní",J293,0)</f>
        <v>0</v>
      </c>
      <c r="BF293" s="202">
        <f>IF(N293="snížená",J293,0)</f>
        <v>0</v>
      </c>
      <c r="BG293" s="202">
        <f>IF(N293="zákl. přenesená",J293,0)</f>
        <v>0</v>
      </c>
      <c r="BH293" s="202">
        <f>IF(N293="sníž. přenesená",J293,0)</f>
        <v>0</v>
      </c>
      <c r="BI293" s="202">
        <f>IF(N293="nulová",J293,0)</f>
        <v>0</v>
      </c>
      <c r="BJ293" s="22" t="s">
        <v>84</v>
      </c>
      <c r="BK293" s="202">
        <f>ROUND(I293*H293,2)</f>
        <v>0</v>
      </c>
      <c r="BL293" s="22" t="s">
        <v>184</v>
      </c>
      <c r="BM293" s="22" t="s">
        <v>442</v>
      </c>
    </row>
    <row r="294" spans="2:65" s="10" customFormat="1" ht="29.85" customHeight="1">
      <c r="B294" s="175"/>
      <c r="C294" s="176"/>
      <c r="D294" s="177" t="s">
        <v>75</v>
      </c>
      <c r="E294" s="189" t="s">
        <v>231</v>
      </c>
      <c r="F294" s="189" t="s">
        <v>443</v>
      </c>
      <c r="G294" s="176"/>
      <c r="H294" s="176"/>
      <c r="I294" s="179"/>
      <c r="J294" s="190">
        <f>BK294</f>
        <v>0</v>
      </c>
      <c r="K294" s="176"/>
      <c r="L294" s="181"/>
      <c r="M294" s="182"/>
      <c r="N294" s="183"/>
      <c r="O294" s="183"/>
      <c r="P294" s="184">
        <f>SUM(P295:P343)</f>
        <v>0</v>
      </c>
      <c r="Q294" s="183"/>
      <c r="R294" s="184">
        <f>SUM(R295:R343)</f>
        <v>116.70751680000001</v>
      </c>
      <c r="S294" s="183"/>
      <c r="T294" s="185">
        <f>SUM(T295:T343)</f>
        <v>115.8592</v>
      </c>
      <c r="AR294" s="186" t="s">
        <v>84</v>
      </c>
      <c r="AT294" s="187" t="s">
        <v>75</v>
      </c>
      <c r="AU294" s="187" t="s">
        <v>84</v>
      </c>
      <c r="AY294" s="186" t="s">
        <v>177</v>
      </c>
      <c r="BK294" s="188">
        <f>SUM(BK295:BK343)</f>
        <v>0</v>
      </c>
    </row>
    <row r="295" spans="2:65" s="1" customFormat="1" ht="38.25" customHeight="1">
      <c r="B295" s="39"/>
      <c r="C295" s="191" t="s">
        <v>444</v>
      </c>
      <c r="D295" s="191" t="s">
        <v>179</v>
      </c>
      <c r="E295" s="192" t="s">
        <v>445</v>
      </c>
      <c r="F295" s="193" t="s">
        <v>446</v>
      </c>
      <c r="G295" s="194" t="s">
        <v>213</v>
      </c>
      <c r="H295" s="195">
        <v>896.2</v>
      </c>
      <c r="I295" s="196"/>
      <c r="J295" s="197">
        <f>ROUND(I295*H295,2)</f>
        <v>0</v>
      </c>
      <c r="K295" s="193" t="s">
        <v>183</v>
      </c>
      <c r="L295" s="59"/>
      <c r="M295" s="198" t="s">
        <v>21</v>
      </c>
      <c r="N295" s="199" t="s">
        <v>47</v>
      </c>
      <c r="O295" s="40"/>
      <c r="P295" s="200">
        <f>O295*H295</f>
        <v>0</v>
      </c>
      <c r="Q295" s="200">
        <v>0.1295</v>
      </c>
      <c r="R295" s="200">
        <f>Q295*H295</f>
        <v>116.0579</v>
      </c>
      <c r="S295" s="200">
        <v>0</v>
      </c>
      <c r="T295" s="201">
        <f>S295*H295</f>
        <v>0</v>
      </c>
      <c r="AR295" s="22" t="s">
        <v>184</v>
      </c>
      <c r="AT295" s="22" t="s">
        <v>179</v>
      </c>
      <c r="AU295" s="22" t="s">
        <v>86</v>
      </c>
      <c r="AY295" s="22" t="s">
        <v>177</v>
      </c>
      <c r="BE295" s="202">
        <f>IF(N295="základní",J295,0)</f>
        <v>0</v>
      </c>
      <c r="BF295" s="202">
        <f>IF(N295="snížená",J295,0)</f>
        <v>0</v>
      </c>
      <c r="BG295" s="202">
        <f>IF(N295="zákl. přenesená",J295,0)</f>
        <v>0</v>
      </c>
      <c r="BH295" s="202">
        <f>IF(N295="sníž. přenesená",J295,0)</f>
        <v>0</v>
      </c>
      <c r="BI295" s="202">
        <f>IF(N295="nulová",J295,0)</f>
        <v>0</v>
      </c>
      <c r="BJ295" s="22" t="s">
        <v>84</v>
      </c>
      <c r="BK295" s="202">
        <f>ROUND(I295*H295,2)</f>
        <v>0</v>
      </c>
      <c r="BL295" s="22" t="s">
        <v>184</v>
      </c>
      <c r="BM295" s="22" t="s">
        <v>447</v>
      </c>
    </row>
    <row r="296" spans="2:65" s="1" customFormat="1" ht="94.5">
      <c r="B296" s="39"/>
      <c r="C296" s="61"/>
      <c r="D296" s="203" t="s">
        <v>186</v>
      </c>
      <c r="E296" s="61"/>
      <c r="F296" s="204" t="s">
        <v>448</v>
      </c>
      <c r="G296" s="61"/>
      <c r="H296" s="61"/>
      <c r="I296" s="162"/>
      <c r="J296" s="61"/>
      <c r="K296" s="61"/>
      <c r="L296" s="59"/>
      <c r="M296" s="205"/>
      <c r="N296" s="40"/>
      <c r="O296" s="40"/>
      <c r="P296" s="40"/>
      <c r="Q296" s="40"/>
      <c r="R296" s="40"/>
      <c r="S296" s="40"/>
      <c r="T296" s="76"/>
      <c r="AT296" s="22" t="s">
        <v>186</v>
      </c>
      <c r="AU296" s="22" t="s">
        <v>86</v>
      </c>
    </row>
    <row r="297" spans="2:65" s="11" customFormat="1" ht="13.5">
      <c r="B297" s="206"/>
      <c r="C297" s="207"/>
      <c r="D297" s="203" t="s">
        <v>188</v>
      </c>
      <c r="E297" s="208" t="s">
        <v>21</v>
      </c>
      <c r="F297" s="209" t="s">
        <v>189</v>
      </c>
      <c r="G297" s="207"/>
      <c r="H297" s="208" t="s">
        <v>21</v>
      </c>
      <c r="I297" s="210"/>
      <c r="J297" s="207"/>
      <c r="K297" s="207"/>
      <c r="L297" s="211"/>
      <c r="M297" s="212"/>
      <c r="N297" s="213"/>
      <c r="O297" s="213"/>
      <c r="P297" s="213"/>
      <c r="Q297" s="213"/>
      <c r="R297" s="213"/>
      <c r="S297" s="213"/>
      <c r="T297" s="214"/>
      <c r="AT297" s="215" t="s">
        <v>188</v>
      </c>
      <c r="AU297" s="215" t="s">
        <v>86</v>
      </c>
      <c r="AV297" s="11" t="s">
        <v>84</v>
      </c>
      <c r="AW297" s="11" t="s">
        <v>39</v>
      </c>
      <c r="AX297" s="11" t="s">
        <v>76</v>
      </c>
      <c r="AY297" s="215" t="s">
        <v>177</v>
      </c>
    </row>
    <row r="298" spans="2:65" s="12" customFormat="1" ht="13.5">
      <c r="B298" s="216"/>
      <c r="C298" s="217"/>
      <c r="D298" s="203" t="s">
        <v>188</v>
      </c>
      <c r="E298" s="218" t="s">
        <v>21</v>
      </c>
      <c r="F298" s="219" t="s">
        <v>449</v>
      </c>
      <c r="G298" s="217"/>
      <c r="H298" s="220">
        <v>896.2</v>
      </c>
      <c r="I298" s="221"/>
      <c r="J298" s="217"/>
      <c r="K298" s="217"/>
      <c r="L298" s="222"/>
      <c r="M298" s="223"/>
      <c r="N298" s="224"/>
      <c r="O298" s="224"/>
      <c r="P298" s="224"/>
      <c r="Q298" s="224"/>
      <c r="R298" s="224"/>
      <c r="S298" s="224"/>
      <c r="T298" s="225"/>
      <c r="AT298" s="226" t="s">
        <v>188</v>
      </c>
      <c r="AU298" s="226" t="s">
        <v>86</v>
      </c>
      <c r="AV298" s="12" t="s">
        <v>86</v>
      </c>
      <c r="AW298" s="12" t="s">
        <v>39</v>
      </c>
      <c r="AX298" s="12" t="s">
        <v>84</v>
      </c>
      <c r="AY298" s="226" t="s">
        <v>177</v>
      </c>
    </row>
    <row r="299" spans="2:65" s="1" customFormat="1" ht="16.5" customHeight="1">
      <c r="B299" s="39"/>
      <c r="C299" s="238" t="s">
        <v>450</v>
      </c>
      <c r="D299" s="238" t="s">
        <v>388</v>
      </c>
      <c r="E299" s="239" t="s">
        <v>451</v>
      </c>
      <c r="F299" s="240" t="s">
        <v>452</v>
      </c>
      <c r="G299" s="241" t="s">
        <v>213</v>
      </c>
      <c r="H299" s="242">
        <v>284.64999999999998</v>
      </c>
      <c r="I299" s="243"/>
      <c r="J299" s="244">
        <f t="shared" ref="J299:J304" si="0">ROUND(I299*H299,2)</f>
        <v>0</v>
      </c>
      <c r="K299" s="240" t="s">
        <v>21</v>
      </c>
      <c r="L299" s="245"/>
      <c r="M299" s="246" t="s">
        <v>21</v>
      </c>
      <c r="N299" s="247" t="s">
        <v>47</v>
      </c>
      <c r="O299" s="40"/>
      <c r="P299" s="200">
        <f t="shared" ref="P299:P304" si="1">O299*H299</f>
        <v>0</v>
      </c>
      <c r="Q299" s="200">
        <v>0</v>
      </c>
      <c r="R299" s="200">
        <f t="shared" ref="R299:R304" si="2">Q299*H299</f>
        <v>0</v>
      </c>
      <c r="S299" s="200">
        <v>0</v>
      </c>
      <c r="T299" s="201">
        <f t="shared" ref="T299:T304" si="3">S299*H299</f>
        <v>0</v>
      </c>
      <c r="AR299" s="22" t="s">
        <v>224</v>
      </c>
      <c r="AT299" s="22" t="s">
        <v>388</v>
      </c>
      <c r="AU299" s="22" t="s">
        <v>86</v>
      </c>
      <c r="AY299" s="22" t="s">
        <v>177</v>
      </c>
      <c r="BE299" s="202">
        <f t="shared" ref="BE299:BE304" si="4">IF(N299="základní",J299,0)</f>
        <v>0</v>
      </c>
      <c r="BF299" s="202">
        <f t="shared" ref="BF299:BF304" si="5">IF(N299="snížená",J299,0)</f>
        <v>0</v>
      </c>
      <c r="BG299" s="202">
        <f t="shared" ref="BG299:BG304" si="6">IF(N299="zákl. přenesená",J299,0)</f>
        <v>0</v>
      </c>
      <c r="BH299" s="202">
        <f t="shared" ref="BH299:BH304" si="7">IF(N299="sníž. přenesená",J299,0)</f>
        <v>0</v>
      </c>
      <c r="BI299" s="202">
        <f t="shared" ref="BI299:BI304" si="8">IF(N299="nulová",J299,0)</f>
        <v>0</v>
      </c>
      <c r="BJ299" s="22" t="s">
        <v>84</v>
      </c>
      <c r="BK299" s="202">
        <f t="shared" ref="BK299:BK304" si="9">ROUND(I299*H299,2)</f>
        <v>0</v>
      </c>
      <c r="BL299" s="22" t="s">
        <v>184</v>
      </c>
      <c r="BM299" s="22" t="s">
        <v>453</v>
      </c>
    </row>
    <row r="300" spans="2:65" s="1" customFormat="1" ht="16.5" customHeight="1">
      <c r="B300" s="39"/>
      <c r="C300" s="238" t="s">
        <v>454</v>
      </c>
      <c r="D300" s="238" t="s">
        <v>388</v>
      </c>
      <c r="E300" s="239" t="s">
        <v>455</v>
      </c>
      <c r="F300" s="240" t="s">
        <v>456</v>
      </c>
      <c r="G300" s="241" t="s">
        <v>213</v>
      </c>
      <c r="H300" s="242">
        <v>21.2</v>
      </c>
      <c r="I300" s="243"/>
      <c r="J300" s="244">
        <f t="shared" si="0"/>
        <v>0</v>
      </c>
      <c r="K300" s="240" t="s">
        <v>21</v>
      </c>
      <c r="L300" s="245"/>
      <c r="M300" s="246" t="s">
        <v>21</v>
      </c>
      <c r="N300" s="247" t="s">
        <v>47</v>
      </c>
      <c r="O300" s="40"/>
      <c r="P300" s="200">
        <f t="shared" si="1"/>
        <v>0</v>
      </c>
      <c r="Q300" s="200">
        <v>0</v>
      </c>
      <c r="R300" s="200">
        <f t="shared" si="2"/>
        <v>0</v>
      </c>
      <c r="S300" s="200">
        <v>0</v>
      </c>
      <c r="T300" s="201">
        <f t="shared" si="3"/>
        <v>0</v>
      </c>
      <c r="AR300" s="22" t="s">
        <v>224</v>
      </c>
      <c r="AT300" s="22" t="s">
        <v>388</v>
      </c>
      <c r="AU300" s="22" t="s">
        <v>86</v>
      </c>
      <c r="AY300" s="22" t="s">
        <v>177</v>
      </c>
      <c r="BE300" s="202">
        <f t="shared" si="4"/>
        <v>0</v>
      </c>
      <c r="BF300" s="202">
        <f t="shared" si="5"/>
        <v>0</v>
      </c>
      <c r="BG300" s="202">
        <f t="shared" si="6"/>
        <v>0</v>
      </c>
      <c r="BH300" s="202">
        <f t="shared" si="7"/>
        <v>0</v>
      </c>
      <c r="BI300" s="202">
        <f t="shared" si="8"/>
        <v>0</v>
      </c>
      <c r="BJ300" s="22" t="s">
        <v>84</v>
      </c>
      <c r="BK300" s="202">
        <f t="shared" si="9"/>
        <v>0</v>
      </c>
      <c r="BL300" s="22" t="s">
        <v>184</v>
      </c>
      <c r="BM300" s="22" t="s">
        <v>457</v>
      </c>
    </row>
    <row r="301" spans="2:65" s="1" customFormat="1" ht="16.5" customHeight="1">
      <c r="B301" s="39"/>
      <c r="C301" s="238" t="s">
        <v>458</v>
      </c>
      <c r="D301" s="238" t="s">
        <v>388</v>
      </c>
      <c r="E301" s="239" t="s">
        <v>459</v>
      </c>
      <c r="F301" s="240" t="s">
        <v>460</v>
      </c>
      <c r="G301" s="241" t="s">
        <v>213</v>
      </c>
      <c r="H301" s="242">
        <v>16.16</v>
      </c>
      <c r="I301" s="243"/>
      <c r="J301" s="244">
        <f t="shared" si="0"/>
        <v>0</v>
      </c>
      <c r="K301" s="240" t="s">
        <v>21</v>
      </c>
      <c r="L301" s="245"/>
      <c r="M301" s="246" t="s">
        <v>21</v>
      </c>
      <c r="N301" s="247" t="s">
        <v>47</v>
      </c>
      <c r="O301" s="40"/>
      <c r="P301" s="200">
        <f t="shared" si="1"/>
        <v>0</v>
      </c>
      <c r="Q301" s="200">
        <v>0</v>
      </c>
      <c r="R301" s="200">
        <f t="shared" si="2"/>
        <v>0</v>
      </c>
      <c r="S301" s="200">
        <v>0</v>
      </c>
      <c r="T301" s="201">
        <f t="shared" si="3"/>
        <v>0</v>
      </c>
      <c r="AR301" s="22" t="s">
        <v>224</v>
      </c>
      <c r="AT301" s="22" t="s">
        <v>388</v>
      </c>
      <c r="AU301" s="22" t="s">
        <v>86</v>
      </c>
      <c r="AY301" s="22" t="s">
        <v>177</v>
      </c>
      <c r="BE301" s="202">
        <f t="shared" si="4"/>
        <v>0</v>
      </c>
      <c r="BF301" s="202">
        <f t="shared" si="5"/>
        <v>0</v>
      </c>
      <c r="BG301" s="202">
        <f t="shared" si="6"/>
        <v>0</v>
      </c>
      <c r="BH301" s="202">
        <f t="shared" si="7"/>
        <v>0</v>
      </c>
      <c r="BI301" s="202">
        <f t="shared" si="8"/>
        <v>0</v>
      </c>
      <c r="BJ301" s="22" t="s">
        <v>84</v>
      </c>
      <c r="BK301" s="202">
        <f t="shared" si="9"/>
        <v>0</v>
      </c>
      <c r="BL301" s="22" t="s">
        <v>184</v>
      </c>
      <c r="BM301" s="22" t="s">
        <v>461</v>
      </c>
    </row>
    <row r="302" spans="2:65" s="1" customFormat="1" ht="16.5" customHeight="1">
      <c r="B302" s="39"/>
      <c r="C302" s="238" t="s">
        <v>462</v>
      </c>
      <c r="D302" s="238" t="s">
        <v>388</v>
      </c>
      <c r="E302" s="239" t="s">
        <v>463</v>
      </c>
      <c r="F302" s="240" t="s">
        <v>464</v>
      </c>
      <c r="G302" s="241" t="s">
        <v>213</v>
      </c>
      <c r="H302" s="242">
        <v>27.84</v>
      </c>
      <c r="I302" s="243"/>
      <c r="J302" s="244">
        <f t="shared" si="0"/>
        <v>0</v>
      </c>
      <c r="K302" s="240" t="s">
        <v>21</v>
      </c>
      <c r="L302" s="245"/>
      <c r="M302" s="246" t="s">
        <v>21</v>
      </c>
      <c r="N302" s="247" t="s">
        <v>47</v>
      </c>
      <c r="O302" s="40"/>
      <c r="P302" s="200">
        <f t="shared" si="1"/>
        <v>0</v>
      </c>
      <c r="Q302" s="200">
        <v>0</v>
      </c>
      <c r="R302" s="200">
        <f t="shared" si="2"/>
        <v>0</v>
      </c>
      <c r="S302" s="200">
        <v>0</v>
      </c>
      <c r="T302" s="201">
        <f t="shared" si="3"/>
        <v>0</v>
      </c>
      <c r="AR302" s="22" t="s">
        <v>224</v>
      </c>
      <c r="AT302" s="22" t="s">
        <v>388</v>
      </c>
      <c r="AU302" s="22" t="s">
        <v>86</v>
      </c>
      <c r="AY302" s="22" t="s">
        <v>177</v>
      </c>
      <c r="BE302" s="202">
        <f t="shared" si="4"/>
        <v>0</v>
      </c>
      <c r="BF302" s="202">
        <f t="shared" si="5"/>
        <v>0</v>
      </c>
      <c r="BG302" s="202">
        <f t="shared" si="6"/>
        <v>0</v>
      </c>
      <c r="BH302" s="202">
        <f t="shared" si="7"/>
        <v>0</v>
      </c>
      <c r="BI302" s="202">
        <f t="shared" si="8"/>
        <v>0</v>
      </c>
      <c r="BJ302" s="22" t="s">
        <v>84</v>
      </c>
      <c r="BK302" s="202">
        <f t="shared" si="9"/>
        <v>0</v>
      </c>
      <c r="BL302" s="22" t="s">
        <v>184</v>
      </c>
      <c r="BM302" s="22" t="s">
        <v>465</v>
      </c>
    </row>
    <row r="303" spans="2:65" s="1" customFormat="1" ht="16.5" customHeight="1">
      <c r="B303" s="39"/>
      <c r="C303" s="238" t="s">
        <v>466</v>
      </c>
      <c r="D303" s="238" t="s">
        <v>388</v>
      </c>
      <c r="E303" s="239" t="s">
        <v>467</v>
      </c>
      <c r="F303" s="240" t="s">
        <v>468</v>
      </c>
      <c r="G303" s="241" t="s">
        <v>213</v>
      </c>
      <c r="H303" s="242">
        <v>196.5</v>
      </c>
      <c r="I303" s="243"/>
      <c r="J303" s="244">
        <f t="shared" si="0"/>
        <v>0</v>
      </c>
      <c r="K303" s="240" t="s">
        <v>21</v>
      </c>
      <c r="L303" s="245"/>
      <c r="M303" s="246" t="s">
        <v>21</v>
      </c>
      <c r="N303" s="247" t="s">
        <v>47</v>
      </c>
      <c r="O303" s="40"/>
      <c r="P303" s="200">
        <f t="shared" si="1"/>
        <v>0</v>
      </c>
      <c r="Q303" s="200">
        <v>0</v>
      </c>
      <c r="R303" s="200">
        <f t="shared" si="2"/>
        <v>0</v>
      </c>
      <c r="S303" s="200">
        <v>0</v>
      </c>
      <c r="T303" s="201">
        <f t="shared" si="3"/>
        <v>0</v>
      </c>
      <c r="AR303" s="22" t="s">
        <v>224</v>
      </c>
      <c r="AT303" s="22" t="s">
        <v>388</v>
      </c>
      <c r="AU303" s="22" t="s">
        <v>86</v>
      </c>
      <c r="AY303" s="22" t="s">
        <v>177</v>
      </c>
      <c r="BE303" s="202">
        <f t="shared" si="4"/>
        <v>0</v>
      </c>
      <c r="BF303" s="202">
        <f t="shared" si="5"/>
        <v>0</v>
      </c>
      <c r="BG303" s="202">
        <f t="shared" si="6"/>
        <v>0</v>
      </c>
      <c r="BH303" s="202">
        <f t="shared" si="7"/>
        <v>0</v>
      </c>
      <c r="BI303" s="202">
        <f t="shared" si="8"/>
        <v>0</v>
      </c>
      <c r="BJ303" s="22" t="s">
        <v>84</v>
      </c>
      <c r="BK303" s="202">
        <f t="shared" si="9"/>
        <v>0</v>
      </c>
      <c r="BL303" s="22" t="s">
        <v>184</v>
      </c>
      <c r="BM303" s="22" t="s">
        <v>469</v>
      </c>
    </row>
    <row r="304" spans="2:65" s="1" customFormat="1" ht="25.5" customHeight="1">
      <c r="B304" s="39"/>
      <c r="C304" s="191" t="s">
        <v>470</v>
      </c>
      <c r="D304" s="191" t="s">
        <v>179</v>
      </c>
      <c r="E304" s="192" t="s">
        <v>471</v>
      </c>
      <c r="F304" s="193" t="s">
        <v>472</v>
      </c>
      <c r="G304" s="194" t="s">
        <v>213</v>
      </c>
      <c r="H304" s="195">
        <v>428</v>
      </c>
      <c r="I304" s="196"/>
      <c r="J304" s="197">
        <f t="shared" si="0"/>
        <v>0</v>
      </c>
      <c r="K304" s="193" t="s">
        <v>183</v>
      </c>
      <c r="L304" s="59"/>
      <c r="M304" s="198" t="s">
        <v>21</v>
      </c>
      <c r="N304" s="199" t="s">
        <v>47</v>
      </c>
      <c r="O304" s="40"/>
      <c r="P304" s="200">
        <f t="shared" si="1"/>
        <v>0</v>
      </c>
      <c r="Q304" s="200">
        <v>1.0000000000000001E-5</v>
      </c>
      <c r="R304" s="200">
        <f t="shared" si="2"/>
        <v>4.28E-3</v>
      </c>
      <c r="S304" s="200">
        <v>0</v>
      </c>
      <c r="T304" s="201">
        <f t="shared" si="3"/>
        <v>0</v>
      </c>
      <c r="AR304" s="22" t="s">
        <v>184</v>
      </c>
      <c r="AT304" s="22" t="s">
        <v>179</v>
      </c>
      <c r="AU304" s="22" t="s">
        <v>86</v>
      </c>
      <c r="AY304" s="22" t="s">
        <v>177</v>
      </c>
      <c r="BE304" s="202">
        <f t="shared" si="4"/>
        <v>0</v>
      </c>
      <c r="BF304" s="202">
        <f t="shared" si="5"/>
        <v>0</v>
      </c>
      <c r="BG304" s="202">
        <f t="shared" si="6"/>
        <v>0</v>
      </c>
      <c r="BH304" s="202">
        <f t="shared" si="7"/>
        <v>0</v>
      </c>
      <c r="BI304" s="202">
        <f t="shared" si="8"/>
        <v>0</v>
      </c>
      <c r="BJ304" s="22" t="s">
        <v>84</v>
      </c>
      <c r="BK304" s="202">
        <f t="shared" si="9"/>
        <v>0</v>
      </c>
      <c r="BL304" s="22" t="s">
        <v>184</v>
      </c>
      <c r="BM304" s="22" t="s">
        <v>473</v>
      </c>
    </row>
    <row r="305" spans="2:65" s="1" customFormat="1" ht="27">
      <c r="B305" s="39"/>
      <c r="C305" s="61"/>
      <c r="D305" s="203" t="s">
        <v>186</v>
      </c>
      <c r="E305" s="61"/>
      <c r="F305" s="204" t="s">
        <v>474</v>
      </c>
      <c r="G305" s="61"/>
      <c r="H305" s="61"/>
      <c r="I305" s="162"/>
      <c r="J305" s="61"/>
      <c r="K305" s="61"/>
      <c r="L305" s="59"/>
      <c r="M305" s="205"/>
      <c r="N305" s="40"/>
      <c r="O305" s="40"/>
      <c r="P305" s="40"/>
      <c r="Q305" s="40"/>
      <c r="R305" s="40"/>
      <c r="S305" s="40"/>
      <c r="T305" s="76"/>
      <c r="AT305" s="22" t="s">
        <v>186</v>
      </c>
      <c r="AU305" s="22" t="s">
        <v>86</v>
      </c>
    </row>
    <row r="306" spans="2:65" s="11" customFormat="1" ht="13.5">
      <c r="B306" s="206"/>
      <c r="C306" s="207"/>
      <c r="D306" s="203" t="s">
        <v>188</v>
      </c>
      <c r="E306" s="208" t="s">
        <v>21</v>
      </c>
      <c r="F306" s="209" t="s">
        <v>189</v>
      </c>
      <c r="G306" s="207"/>
      <c r="H306" s="208" t="s">
        <v>21</v>
      </c>
      <c r="I306" s="210"/>
      <c r="J306" s="207"/>
      <c r="K306" s="207"/>
      <c r="L306" s="211"/>
      <c r="M306" s="212"/>
      <c r="N306" s="213"/>
      <c r="O306" s="213"/>
      <c r="P306" s="213"/>
      <c r="Q306" s="213"/>
      <c r="R306" s="213"/>
      <c r="S306" s="213"/>
      <c r="T306" s="214"/>
      <c r="AT306" s="215" t="s">
        <v>188</v>
      </c>
      <c r="AU306" s="215" t="s">
        <v>86</v>
      </c>
      <c r="AV306" s="11" t="s">
        <v>84</v>
      </c>
      <c r="AW306" s="11" t="s">
        <v>39</v>
      </c>
      <c r="AX306" s="11" t="s">
        <v>76</v>
      </c>
      <c r="AY306" s="215" t="s">
        <v>177</v>
      </c>
    </row>
    <row r="307" spans="2:65" s="12" customFormat="1" ht="13.5">
      <c r="B307" s="216"/>
      <c r="C307" s="217"/>
      <c r="D307" s="203" t="s">
        <v>188</v>
      </c>
      <c r="E307" s="218" t="s">
        <v>21</v>
      </c>
      <c r="F307" s="219" t="s">
        <v>475</v>
      </c>
      <c r="G307" s="217"/>
      <c r="H307" s="220">
        <v>428</v>
      </c>
      <c r="I307" s="221"/>
      <c r="J307" s="217"/>
      <c r="K307" s="217"/>
      <c r="L307" s="222"/>
      <c r="M307" s="223"/>
      <c r="N307" s="224"/>
      <c r="O307" s="224"/>
      <c r="P307" s="224"/>
      <c r="Q307" s="224"/>
      <c r="R307" s="224"/>
      <c r="S307" s="224"/>
      <c r="T307" s="225"/>
      <c r="AT307" s="226" t="s">
        <v>188</v>
      </c>
      <c r="AU307" s="226" t="s">
        <v>86</v>
      </c>
      <c r="AV307" s="12" t="s">
        <v>86</v>
      </c>
      <c r="AW307" s="12" t="s">
        <v>39</v>
      </c>
      <c r="AX307" s="12" t="s">
        <v>84</v>
      </c>
      <c r="AY307" s="226" t="s">
        <v>177</v>
      </c>
    </row>
    <row r="308" spans="2:65" s="1" customFormat="1" ht="38.25" customHeight="1">
      <c r="B308" s="39"/>
      <c r="C308" s="191" t="s">
        <v>476</v>
      </c>
      <c r="D308" s="191" t="s">
        <v>179</v>
      </c>
      <c r="E308" s="192" t="s">
        <v>477</v>
      </c>
      <c r="F308" s="193" t="s">
        <v>478</v>
      </c>
      <c r="G308" s="194" t="s">
        <v>213</v>
      </c>
      <c r="H308" s="195">
        <v>428</v>
      </c>
      <c r="I308" s="196"/>
      <c r="J308" s="197">
        <f>ROUND(I308*H308,2)</f>
        <v>0</v>
      </c>
      <c r="K308" s="193" t="s">
        <v>183</v>
      </c>
      <c r="L308" s="59"/>
      <c r="M308" s="198" t="s">
        <v>21</v>
      </c>
      <c r="N308" s="199" t="s">
        <v>47</v>
      </c>
      <c r="O308" s="40"/>
      <c r="P308" s="200">
        <f>O308*H308</f>
        <v>0</v>
      </c>
      <c r="Q308" s="200">
        <v>3.4000000000000002E-4</v>
      </c>
      <c r="R308" s="200">
        <f>Q308*H308</f>
        <v>0.14552000000000001</v>
      </c>
      <c r="S308" s="200">
        <v>0</v>
      </c>
      <c r="T308" s="201">
        <f>S308*H308</f>
        <v>0</v>
      </c>
      <c r="AR308" s="22" t="s">
        <v>184</v>
      </c>
      <c r="AT308" s="22" t="s">
        <v>179</v>
      </c>
      <c r="AU308" s="22" t="s">
        <v>86</v>
      </c>
      <c r="AY308" s="22" t="s">
        <v>177</v>
      </c>
      <c r="BE308" s="202">
        <f>IF(N308="základní",J308,0)</f>
        <v>0</v>
      </c>
      <c r="BF308" s="202">
        <f>IF(N308="snížená",J308,0)</f>
        <v>0</v>
      </c>
      <c r="BG308" s="202">
        <f>IF(N308="zákl. přenesená",J308,0)</f>
        <v>0</v>
      </c>
      <c r="BH308" s="202">
        <f>IF(N308="sníž. přenesená",J308,0)</f>
        <v>0</v>
      </c>
      <c r="BI308" s="202">
        <f>IF(N308="nulová",J308,0)</f>
        <v>0</v>
      </c>
      <c r="BJ308" s="22" t="s">
        <v>84</v>
      </c>
      <c r="BK308" s="202">
        <f>ROUND(I308*H308,2)</f>
        <v>0</v>
      </c>
      <c r="BL308" s="22" t="s">
        <v>184</v>
      </c>
      <c r="BM308" s="22" t="s">
        <v>479</v>
      </c>
    </row>
    <row r="309" spans="2:65" s="1" customFormat="1" ht="40.5">
      <c r="B309" s="39"/>
      <c r="C309" s="61"/>
      <c r="D309" s="203" t="s">
        <v>186</v>
      </c>
      <c r="E309" s="61"/>
      <c r="F309" s="204" t="s">
        <v>480</v>
      </c>
      <c r="G309" s="61"/>
      <c r="H309" s="61"/>
      <c r="I309" s="162"/>
      <c r="J309" s="61"/>
      <c r="K309" s="61"/>
      <c r="L309" s="59"/>
      <c r="M309" s="205"/>
      <c r="N309" s="40"/>
      <c r="O309" s="40"/>
      <c r="P309" s="40"/>
      <c r="Q309" s="40"/>
      <c r="R309" s="40"/>
      <c r="S309" s="40"/>
      <c r="T309" s="76"/>
      <c r="AT309" s="22" t="s">
        <v>186</v>
      </c>
      <c r="AU309" s="22" t="s">
        <v>86</v>
      </c>
    </row>
    <row r="310" spans="2:65" s="11" customFormat="1" ht="13.5">
      <c r="B310" s="206"/>
      <c r="C310" s="207"/>
      <c r="D310" s="203" t="s">
        <v>188</v>
      </c>
      <c r="E310" s="208" t="s">
        <v>21</v>
      </c>
      <c r="F310" s="209" t="s">
        <v>189</v>
      </c>
      <c r="G310" s="207"/>
      <c r="H310" s="208" t="s">
        <v>21</v>
      </c>
      <c r="I310" s="210"/>
      <c r="J310" s="207"/>
      <c r="K310" s="207"/>
      <c r="L310" s="211"/>
      <c r="M310" s="212"/>
      <c r="N310" s="213"/>
      <c r="O310" s="213"/>
      <c r="P310" s="213"/>
      <c r="Q310" s="213"/>
      <c r="R310" s="213"/>
      <c r="S310" s="213"/>
      <c r="T310" s="214"/>
      <c r="AT310" s="215" t="s">
        <v>188</v>
      </c>
      <c r="AU310" s="215" t="s">
        <v>86</v>
      </c>
      <c r="AV310" s="11" t="s">
        <v>84</v>
      </c>
      <c r="AW310" s="11" t="s">
        <v>39</v>
      </c>
      <c r="AX310" s="11" t="s">
        <v>76</v>
      </c>
      <c r="AY310" s="215" t="s">
        <v>177</v>
      </c>
    </row>
    <row r="311" spans="2:65" s="12" customFormat="1" ht="13.5">
      <c r="B311" s="216"/>
      <c r="C311" s="217"/>
      <c r="D311" s="203" t="s">
        <v>188</v>
      </c>
      <c r="E311" s="218" t="s">
        <v>21</v>
      </c>
      <c r="F311" s="219" t="s">
        <v>475</v>
      </c>
      <c r="G311" s="217"/>
      <c r="H311" s="220">
        <v>428</v>
      </c>
      <c r="I311" s="221"/>
      <c r="J311" s="217"/>
      <c r="K311" s="217"/>
      <c r="L311" s="222"/>
      <c r="M311" s="223"/>
      <c r="N311" s="224"/>
      <c r="O311" s="224"/>
      <c r="P311" s="224"/>
      <c r="Q311" s="224"/>
      <c r="R311" s="224"/>
      <c r="S311" s="224"/>
      <c r="T311" s="225"/>
      <c r="AT311" s="226" t="s">
        <v>188</v>
      </c>
      <c r="AU311" s="226" t="s">
        <v>86</v>
      </c>
      <c r="AV311" s="12" t="s">
        <v>86</v>
      </c>
      <c r="AW311" s="12" t="s">
        <v>39</v>
      </c>
      <c r="AX311" s="12" t="s">
        <v>84</v>
      </c>
      <c r="AY311" s="226" t="s">
        <v>177</v>
      </c>
    </row>
    <row r="312" spans="2:65" s="1" customFormat="1" ht="25.5" customHeight="1">
      <c r="B312" s="39"/>
      <c r="C312" s="191" t="s">
        <v>481</v>
      </c>
      <c r="D312" s="191" t="s">
        <v>179</v>
      </c>
      <c r="E312" s="192" t="s">
        <v>482</v>
      </c>
      <c r="F312" s="193" t="s">
        <v>483</v>
      </c>
      <c r="G312" s="194" t="s">
        <v>182</v>
      </c>
      <c r="H312" s="195">
        <v>1063.44</v>
      </c>
      <c r="I312" s="196"/>
      <c r="J312" s="197">
        <f>ROUND(I312*H312,2)</f>
        <v>0</v>
      </c>
      <c r="K312" s="193" t="s">
        <v>183</v>
      </c>
      <c r="L312" s="59"/>
      <c r="M312" s="198" t="s">
        <v>21</v>
      </c>
      <c r="N312" s="199" t="s">
        <v>47</v>
      </c>
      <c r="O312" s="40"/>
      <c r="P312" s="200">
        <f>O312*H312</f>
        <v>0</v>
      </c>
      <c r="Q312" s="200">
        <v>4.6999999999999999E-4</v>
      </c>
      <c r="R312" s="200">
        <f>Q312*H312</f>
        <v>0.49981680000000001</v>
      </c>
      <c r="S312" s="200">
        <v>0</v>
      </c>
      <c r="T312" s="201">
        <f>S312*H312</f>
        <v>0</v>
      </c>
      <c r="AR312" s="22" t="s">
        <v>184</v>
      </c>
      <c r="AT312" s="22" t="s">
        <v>179</v>
      </c>
      <c r="AU312" s="22" t="s">
        <v>86</v>
      </c>
      <c r="AY312" s="22" t="s">
        <v>177</v>
      </c>
      <c r="BE312" s="202">
        <f>IF(N312="základní",J312,0)</f>
        <v>0</v>
      </c>
      <c r="BF312" s="202">
        <f>IF(N312="snížená",J312,0)</f>
        <v>0</v>
      </c>
      <c r="BG312" s="202">
        <f>IF(N312="zákl. přenesená",J312,0)</f>
        <v>0</v>
      </c>
      <c r="BH312" s="202">
        <f>IF(N312="sníž. přenesená",J312,0)</f>
        <v>0</v>
      </c>
      <c r="BI312" s="202">
        <f>IF(N312="nulová",J312,0)</f>
        <v>0</v>
      </c>
      <c r="BJ312" s="22" t="s">
        <v>84</v>
      </c>
      <c r="BK312" s="202">
        <f>ROUND(I312*H312,2)</f>
        <v>0</v>
      </c>
      <c r="BL312" s="22" t="s">
        <v>184</v>
      </c>
      <c r="BM312" s="22" t="s">
        <v>484</v>
      </c>
    </row>
    <row r="313" spans="2:65" s="1" customFormat="1" ht="27">
      <c r="B313" s="39"/>
      <c r="C313" s="61"/>
      <c r="D313" s="203" t="s">
        <v>186</v>
      </c>
      <c r="E313" s="61"/>
      <c r="F313" s="204" t="s">
        <v>485</v>
      </c>
      <c r="G313" s="61"/>
      <c r="H313" s="61"/>
      <c r="I313" s="162"/>
      <c r="J313" s="61"/>
      <c r="K313" s="61"/>
      <c r="L313" s="59"/>
      <c r="M313" s="205"/>
      <c r="N313" s="40"/>
      <c r="O313" s="40"/>
      <c r="P313" s="40"/>
      <c r="Q313" s="40"/>
      <c r="R313" s="40"/>
      <c r="S313" s="40"/>
      <c r="T313" s="76"/>
      <c r="AT313" s="22" t="s">
        <v>186</v>
      </c>
      <c r="AU313" s="22" t="s">
        <v>86</v>
      </c>
    </row>
    <row r="314" spans="2:65" s="11" customFormat="1" ht="13.5">
      <c r="B314" s="206"/>
      <c r="C314" s="207"/>
      <c r="D314" s="203" t="s">
        <v>188</v>
      </c>
      <c r="E314" s="208" t="s">
        <v>21</v>
      </c>
      <c r="F314" s="209" t="s">
        <v>189</v>
      </c>
      <c r="G314" s="207"/>
      <c r="H314" s="208" t="s">
        <v>21</v>
      </c>
      <c r="I314" s="210"/>
      <c r="J314" s="207"/>
      <c r="K314" s="207"/>
      <c r="L314" s="211"/>
      <c r="M314" s="212"/>
      <c r="N314" s="213"/>
      <c r="O314" s="213"/>
      <c r="P314" s="213"/>
      <c r="Q314" s="213"/>
      <c r="R314" s="213"/>
      <c r="S314" s="213"/>
      <c r="T314" s="214"/>
      <c r="AT314" s="215" t="s">
        <v>188</v>
      </c>
      <c r="AU314" s="215" t="s">
        <v>86</v>
      </c>
      <c r="AV314" s="11" t="s">
        <v>84</v>
      </c>
      <c r="AW314" s="11" t="s">
        <v>39</v>
      </c>
      <c r="AX314" s="11" t="s">
        <v>76</v>
      </c>
      <c r="AY314" s="215" t="s">
        <v>177</v>
      </c>
    </row>
    <row r="315" spans="2:65" s="12" customFormat="1" ht="13.5">
      <c r="B315" s="216"/>
      <c r="C315" s="217"/>
      <c r="D315" s="203" t="s">
        <v>188</v>
      </c>
      <c r="E315" s="218" t="s">
        <v>21</v>
      </c>
      <c r="F315" s="219" t="s">
        <v>128</v>
      </c>
      <c r="G315" s="217"/>
      <c r="H315" s="220">
        <v>1063.44</v>
      </c>
      <c r="I315" s="221"/>
      <c r="J315" s="217"/>
      <c r="K315" s="217"/>
      <c r="L315" s="222"/>
      <c r="M315" s="223"/>
      <c r="N315" s="224"/>
      <c r="O315" s="224"/>
      <c r="P315" s="224"/>
      <c r="Q315" s="224"/>
      <c r="R315" s="224"/>
      <c r="S315" s="224"/>
      <c r="T315" s="225"/>
      <c r="AT315" s="226" t="s">
        <v>188</v>
      </c>
      <c r="AU315" s="226" t="s">
        <v>86</v>
      </c>
      <c r="AV315" s="12" t="s">
        <v>86</v>
      </c>
      <c r="AW315" s="12" t="s">
        <v>39</v>
      </c>
      <c r="AX315" s="12" t="s">
        <v>84</v>
      </c>
      <c r="AY315" s="226" t="s">
        <v>177</v>
      </c>
    </row>
    <row r="316" spans="2:65" s="1" customFormat="1" ht="25.5" customHeight="1">
      <c r="B316" s="39"/>
      <c r="C316" s="191" t="s">
        <v>486</v>
      </c>
      <c r="D316" s="191" t="s">
        <v>179</v>
      </c>
      <c r="E316" s="192" t="s">
        <v>487</v>
      </c>
      <c r="F316" s="193" t="s">
        <v>488</v>
      </c>
      <c r="G316" s="194" t="s">
        <v>213</v>
      </c>
      <c r="H316" s="195">
        <v>125.9</v>
      </c>
      <c r="I316" s="196"/>
      <c r="J316" s="197">
        <f>ROUND(I316*H316,2)</f>
        <v>0</v>
      </c>
      <c r="K316" s="193" t="s">
        <v>183</v>
      </c>
      <c r="L316" s="59"/>
      <c r="M316" s="198" t="s">
        <v>21</v>
      </c>
      <c r="N316" s="199" t="s">
        <v>47</v>
      </c>
      <c r="O316" s="40"/>
      <c r="P316" s="200">
        <f>O316*H316</f>
        <v>0</v>
      </c>
      <c r="Q316" s="200">
        <v>0</v>
      </c>
      <c r="R316" s="200">
        <f>Q316*H316</f>
        <v>0</v>
      </c>
      <c r="S316" s="200">
        <v>0</v>
      </c>
      <c r="T316" s="201">
        <f>S316*H316</f>
        <v>0</v>
      </c>
      <c r="AR316" s="22" t="s">
        <v>184</v>
      </c>
      <c r="AT316" s="22" t="s">
        <v>179</v>
      </c>
      <c r="AU316" s="22" t="s">
        <v>86</v>
      </c>
      <c r="AY316" s="22" t="s">
        <v>177</v>
      </c>
      <c r="BE316" s="202">
        <f>IF(N316="základní",J316,0)</f>
        <v>0</v>
      </c>
      <c r="BF316" s="202">
        <f>IF(N316="snížená",J316,0)</f>
        <v>0</v>
      </c>
      <c r="BG316" s="202">
        <f>IF(N316="zákl. přenesená",J316,0)</f>
        <v>0</v>
      </c>
      <c r="BH316" s="202">
        <f>IF(N316="sníž. přenesená",J316,0)</f>
        <v>0</v>
      </c>
      <c r="BI316" s="202">
        <f>IF(N316="nulová",J316,0)</f>
        <v>0</v>
      </c>
      <c r="BJ316" s="22" t="s">
        <v>84</v>
      </c>
      <c r="BK316" s="202">
        <f>ROUND(I316*H316,2)</f>
        <v>0</v>
      </c>
      <c r="BL316" s="22" t="s">
        <v>184</v>
      </c>
      <c r="BM316" s="22" t="s">
        <v>489</v>
      </c>
    </row>
    <row r="317" spans="2:65" s="1" customFormat="1" ht="27">
      <c r="B317" s="39"/>
      <c r="C317" s="61"/>
      <c r="D317" s="203" t="s">
        <v>186</v>
      </c>
      <c r="E317" s="61"/>
      <c r="F317" s="204" t="s">
        <v>490</v>
      </c>
      <c r="G317" s="61"/>
      <c r="H317" s="61"/>
      <c r="I317" s="162"/>
      <c r="J317" s="61"/>
      <c r="K317" s="61"/>
      <c r="L317" s="59"/>
      <c r="M317" s="205"/>
      <c r="N317" s="40"/>
      <c r="O317" s="40"/>
      <c r="P317" s="40"/>
      <c r="Q317" s="40"/>
      <c r="R317" s="40"/>
      <c r="S317" s="40"/>
      <c r="T317" s="76"/>
      <c r="AT317" s="22" t="s">
        <v>186</v>
      </c>
      <c r="AU317" s="22" t="s">
        <v>86</v>
      </c>
    </row>
    <row r="318" spans="2:65" s="11" customFormat="1" ht="13.5">
      <c r="B318" s="206"/>
      <c r="C318" s="207"/>
      <c r="D318" s="203" t="s">
        <v>188</v>
      </c>
      <c r="E318" s="208" t="s">
        <v>21</v>
      </c>
      <c r="F318" s="209" t="s">
        <v>189</v>
      </c>
      <c r="G318" s="207"/>
      <c r="H318" s="208" t="s">
        <v>21</v>
      </c>
      <c r="I318" s="210"/>
      <c r="J318" s="207"/>
      <c r="K318" s="207"/>
      <c r="L318" s="211"/>
      <c r="M318" s="212"/>
      <c r="N318" s="213"/>
      <c r="O318" s="213"/>
      <c r="P318" s="213"/>
      <c r="Q318" s="213"/>
      <c r="R318" s="213"/>
      <c r="S318" s="213"/>
      <c r="T318" s="214"/>
      <c r="AT318" s="215" t="s">
        <v>188</v>
      </c>
      <c r="AU318" s="215" t="s">
        <v>86</v>
      </c>
      <c r="AV318" s="11" t="s">
        <v>84</v>
      </c>
      <c r="AW318" s="11" t="s">
        <v>39</v>
      </c>
      <c r="AX318" s="11" t="s">
        <v>76</v>
      </c>
      <c r="AY318" s="215" t="s">
        <v>177</v>
      </c>
    </row>
    <row r="319" spans="2:65" s="12" customFormat="1" ht="13.5">
      <c r="B319" s="216"/>
      <c r="C319" s="217"/>
      <c r="D319" s="203" t="s">
        <v>188</v>
      </c>
      <c r="E319" s="218" t="s">
        <v>21</v>
      </c>
      <c r="F319" s="219" t="s">
        <v>491</v>
      </c>
      <c r="G319" s="217"/>
      <c r="H319" s="220">
        <v>125.9</v>
      </c>
      <c r="I319" s="221"/>
      <c r="J319" s="217"/>
      <c r="K319" s="217"/>
      <c r="L319" s="222"/>
      <c r="M319" s="223"/>
      <c r="N319" s="224"/>
      <c r="O319" s="224"/>
      <c r="P319" s="224"/>
      <c r="Q319" s="224"/>
      <c r="R319" s="224"/>
      <c r="S319" s="224"/>
      <c r="T319" s="225"/>
      <c r="AT319" s="226" t="s">
        <v>188</v>
      </c>
      <c r="AU319" s="226" t="s">
        <v>86</v>
      </c>
      <c r="AV319" s="12" t="s">
        <v>86</v>
      </c>
      <c r="AW319" s="12" t="s">
        <v>39</v>
      </c>
      <c r="AX319" s="12" t="s">
        <v>84</v>
      </c>
      <c r="AY319" s="226" t="s">
        <v>177</v>
      </c>
    </row>
    <row r="320" spans="2:65" s="1" customFormat="1" ht="25.5" customHeight="1">
      <c r="B320" s="39"/>
      <c r="C320" s="191" t="s">
        <v>492</v>
      </c>
      <c r="D320" s="191" t="s">
        <v>179</v>
      </c>
      <c r="E320" s="192" t="s">
        <v>493</v>
      </c>
      <c r="F320" s="193" t="s">
        <v>494</v>
      </c>
      <c r="G320" s="194" t="s">
        <v>182</v>
      </c>
      <c r="H320" s="195">
        <v>5792.96</v>
      </c>
      <c r="I320" s="196"/>
      <c r="J320" s="197">
        <f>ROUND(I320*H320,2)</f>
        <v>0</v>
      </c>
      <c r="K320" s="193" t="s">
        <v>183</v>
      </c>
      <c r="L320" s="59"/>
      <c r="M320" s="198" t="s">
        <v>21</v>
      </c>
      <c r="N320" s="199" t="s">
        <v>47</v>
      </c>
      <c r="O320" s="40"/>
      <c r="P320" s="200">
        <f>O320*H320</f>
        <v>0</v>
      </c>
      <c r="Q320" s="200">
        <v>0</v>
      </c>
      <c r="R320" s="200">
        <f>Q320*H320</f>
        <v>0</v>
      </c>
      <c r="S320" s="200">
        <v>0.02</v>
      </c>
      <c r="T320" s="201">
        <f>S320*H320</f>
        <v>115.8592</v>
      </c>
      <c r="AR320" s="22" t="s">
        <v>184</v>
      </c>
      <c r="AT320" s="22" t="s">
        <v>179</v>
      </c>
      <c r="AU320" s="22" t="s">
        <v>86</v>
      </c>
      <c r="AY320" s="22" t="s">
        <v>177</v>
      </c>
      <c r="BE320" s="202">
        <f>IF(N320="základní",J320,0)</f>
        <v>0</v>
      </c>
      <c r="BF320" s="202">
        <f>IF(N320="snížená",J320,0)</f>
        <v>0</v>
      </c>
      <c r="BG320" s="202">
        <f>IF(N320="zákl. přenesená",J320,0)</f>
        <v>0</v>
      </c>
      <c r="BH320" s="202">
        <f>IF(N320="sníž. přenesená",J320,0)</f>
        <v>0</v>
      </c>
      <c r="BI320" s="202">
        <f>IF(N320="nulová",J320,0)</f>
        <v>0</v>
      </c>
      <c r="BJ320" s="22" t="s">
        <v>84</v>
      </c>
      <c r="BK320" s="202">
        <f>ROUND(I320*H320,2)</f>
        <v>0</v>
      </c>
      <c r="BL320" s="22" t="s">
        <v>184</v>
      </c>
      <c r="BM320" s="22" t="s">
        <v>495</v>
      </c>
    </row>
    <row r="321" spans="2:65" s="1" customFormat="1" ht="67.5">
      <c r="B321" s="39"/>
      <c r="C321" s="61"/>
      <c r="D321" s="203" t="s">
        <v>186</v>
      </c>
      <c r="E321" s="61"/>
      <c r="F321" s="204" t="s">
        <v>496</v>
      </c>
      <c r="G321" s="61"/>
      <c r="H321" s="61"/>
      <c r="I321" s="162"/>
      <c r="J321" s="61"/>
      <c r="K321" s="61"/>
      <c r="L321" s="59"/>
      <c r="M321" s="205"/>
      <c r="N321" s="40"/>
      <c r="O321" s="40"/>
      <c r="P321" s="40"/>
      <c r="Q321" s="40"/>
      <c r="R321" s="40"/>
      <c r="S321" s="40"/>
      <c r="T321" s="76"/>
      <c r="AT321" s="22" t="s">
        <v>186</v>
      </c>
      <c r="AU321" s="22" t="s">
        <v>86</v>
      </c>
    </row>
    <row r="322" spans="2:65" s="12" customFormat="1" ht="13.5">
      <c r="B322" s="216"/>
      <c r="C322" s="217"/>
      <c r="D322" s="203" t="s">
        <v>188</v>
      </c>
      <c r="E322" s="218" t="s">
        <v>21</v>
      </c>
      <c r="F322" s="219" t="s">
        <v>140</v>
      </c>
      <c r="G322" s="217"/>
      <c r="H322" s="220">
        <v>2954.2</v>
      </c>
      <c r="I322" s="221"/>
      <c r="J322" s="217"/>
      <c r="K322" s="217"/>
      <c r="L322" s="222"/>
      <c r="M322" s="223"/>
      <c r="N322" s="224"/>
      <c r="O322" s="224"/>
      <c r="P322" s="224"/>
      <c r="Q322" s="224"/>
      <c r="R322" s="224"/>
      <c r="S322" s="224"/>
      <c r="T322" s="225"/>
      <c r="AT322" s="226" t="s">
        <v>188</v>
      </c>
      <c r="AU322" s="226" t="s">
        <v>86</v>
      </c>
      <c r="AV322" s="12" t="s">
        <v>86</v>
      </c>
      <c r="AW322" s="12" t="s">
        <v>39</v>
      </c>
      <c r="AX322" s="12" t="s">
        <v>76</v>
      </c>
      <c r="AY322" s="226" t="s">
        <v>177</v>
      </c>
    </row>
    <row r="323" spans="2:65" s="12" customFormat="1" ht="13.5">
      <c r="B323" s="216"/>
      <c r="C323" s="217"/>
      <c r="D323" s="203" t="s">
        <v>188</v>
      </c>
      <c r="E323" s="218" t="s">
        <v>21</v>
      </c>
      <c r="F323" s="219" t="s">
        <v>137</v>
      </c>
      <c r="G323" s="217"/>
      <c r="H323" s="220">
        <v>139.75</v>
      </c>
      <c r="I323" s="221"/>
      <c r="J323" s="217"/>
      <c r="K323" s="217"/>
      <c r="L323" s="222"/>
      <c r="M323" s="223"/>
      <c r="N323" s="224"/>
      <c r="O323" s="224"/>
      <c r="P323" s="224"/>
      <c r="Q323" s="224"/>
      <c r="R323" s="224"/>
      <c r="S323" s="224"/>
      <c r="T323" s="225"/>
      <c r="AT323" s="226" t="s">
        <v>188</v>
      </c>
      <c r="AU323" s="226" t="s">
        <v>86</v>
      </c>
      <c r="AV323" s="12" t="s">
        <v>86</v>
      </c>
      <c r="AW323" s="12" t="s">
        <v>39</v>
      </c>
      <c r="AX323" s="12" t="s">
        <v>76</v>
      </c>
      <c r="AY323" s="226" t="s">
        <v>177</v>
      </c>
    </row>
    <row r="324" spans="2:65" s="12" customFormat="1" ht="13.5">
      <c r="B324" s="216"/>
      <c r="C324" s="217"/>
      <c r="D324" s="203" t="s">
        <v>188</v>
      </c>
      <c r="E324" s="218" t="s">
        <v>21</v>
      </c>
      <c r="F324" s="219" t="s">
        <v>107</v>
      </c>
      <c r="G324" s="217"/>
      <c r="H324" s="220">
        <v>360</v>
      </c>
      <c r="I324" s="221"/>
      <c r="J324" s="217"/>
      <c r="K324" s="217"/>
      <c r="L324" s="222"/>
      <c r="M324" s="223"/>
      <c r="N324" s="224"/>
      <c r="O324" s="224"/>
      <c r="P324" s="224"/>
      <c r="Q324" s="224"/>
      <c r="R324" s="224"/>
      <c r="S324" s="224"/>
      <c r="T324" s="225"/>
      <c r="AT324" s="226" t="s">
        <v>188</v>
      </c>
      <c r="AU324" s="226" t="s">
        <v>86</v>
      </c>
      <c r="AV324" s="12" t="s">
        <v>86</v>
      </c>
      <c r="AW324" s="12" t="s">
        <v>39</v>
      </c>
      <c r="AX324" s="12" t="s">
        <v>76</v>
      </c>
      <c r="AY324" s="226" t="s">
        <v>177</v>
      </c>
    </row>
    <row r="325" spans="2:65" s="12" customFormat="1" ht="13.5">
      <c r="B325" s="216"/>
      <c r="C325" s="217"/>
      <c r="D325" s="203" t="s">
        <v>188</v>
      </c>
      <c r="E325" s="218" t="s">
        <v>21</v>
      </c>
      <c r="F325" s="219" t="s">
        <v>111</v>
      </c>
      <c r="G325" s="217"/>
      <c r="H325" s="220">
        <v>107.15</v>
      </c>
      <c r="I325" s="221"/>
      <c r="J325" s="217"/>
      <c r="K325" s="217"/>
      <c r="L325" s="222"/>
      <c r="M325" s="223"/>
      <c r="N325" s="224"/>
      <c r="O325" s="224"/>
      <c r="P325" s="224"/>
      <c r="Q325" s="224"/>
      <c r="R325" s="224"/>
      <c r="S325" s="224"/>
      <c r="T325" s="225"/>
      <c r="AT325" s="226" t="s">
        <v>188</v>
      </c>
      <c r="AU325" s="226" t="s">
        <v>86</v>
      </c>
      <c r="AV325" s="12" t="s">
        <v>86</v>
      </c>
      <c r="AW325" s="12" t="s">
        <v>39</v>
      </c>
      <c r="AX325" s="12" t="s">
        <v>76</v>
      </c>
      <c r="AY325" s="226" t="s">
        <v>177</v>
      </c>
    </row>
    <row r="326" spans="2:65" s="12" customFormat="1" ht="13.5">
      <c r="B326" s="216"/>
      <c r="C326" s="217"/>
      <c r="D326" s="203" t="s">
        <v>188</v>
      </c>
      <c r="E326" s="218" t="s">
        <v>21</v>
      </c>
      <c r="F326" s="219" t="s">
        <v>120</v>
      </c>
      <c r="G326" s="217"/>
      <c r="H326" s="220">
        <v>1165.3499999999999</v>
      </c>
      <c r="I326" s="221"/>
      <c r="J326" s="217"/>
      <c r="K326" s="217"/>
      <c r="L326" s="222"/>
      <c r="M326" s="223"/>
      <c r="N326" s="224"/>
      <c r="O326" s="224"/>
      <c r="P326" s="224"/>
      <c r="Q326" s="224"/>
      <c r="R326" s="224"/>
      <c r="S326" s="224"/>
      <c r="T326" s="225"/>
      <c r="AT326" s="226" t="s">
        <v>188</v>
      </c>
      <c r="AU326" s="226" t="s">
        <v>86</v>
      </c>
      <c r="AV326" s="12" t="s">
        <v>86</v>
      </c>
      <c r="AW326" s="12" t="s">
        <v>39</v>
      </c>
      <c r="AX326" s="12" t="s">
        <v>76</v>
      </c>
      <c r="AY326" s="226" t="s">
        <v>177</v>
      </c>
    </row>
    <row r="327" spans="2:65" s="12" customFormat="1" ht="13.5">
      <c r="B327" s="216"/>
      <c r="C327" s="217"/>
      <c r="D327" s="203" t="s">
        <v>188</v>
      </c>
      <c r="E327" s="218" t="s">
        <v>21</v>
      </c>
      <c r="F327" s="219" t="s">
        <v>124</v>
      </c>
      <c r="G327" s="217"/>
      <c r="H327" s="220">
        <v>738.7</v>
      </c>
      <c r="I327" s="221"/>
      <c r="J327" s="217"/>
      <c r="K327" s="217"/>
      <c r="L327" s="222"/>
      <c r="M327" s="223"/>
      <c r="N327" s="224"/>
      <c r="O327" s="224"/>
      <c r="P327" s="224"/>
      <c r="Q327" s="224"/>
      <c r="R327" s="224"/>
      <c r="S327" s="224"/>
      <c r="T327" s="225"/>
      <c r="AT327" s="226" t="s">
        <v>188</v>
      </c>
      <c r="AU327" s="226" t="s">
        <v>86</v>
      </c>
      <c r="AV327" s="12" t="s">
        <v>86</v>
      </c>
      <c r="AW327" s="12" t="s">
        <v>39</v>
      </c>
      <c r="AX327" s="12" t="s">
        <v>76</v>
      </c>
      <c r="AY327" s="226" t="s">
        <v>177</v>
      </c>
    </row>
    <row r="328" spans="2:65" s="12" customFormat="1" ht="13.5">
      <c r="B328" s="216"/>
      <c r="C328" s="217"/>
      <c r="D328" s="203" t="s">
        <v>188</v>
      </c>
      <c r="E328" s="218" t="s">
        <v>21</v>
      </c>
      <c r="F328" s="219" t="s">
        <v>117</v>
      </c>
      <c r="G328" s="217"/>
      <c r="H328" s="220">
        <v>39.270000000000003</v>
      </c>
      <c r="I328" s="221"/>
      <c r="J328" s="217"/>
      <c r="K328" s="217"/>
      <c r="L328" s="222"/>
      <c r="M328" s="223"/>
      <c r="N328" s="224"/>
      <c r="O328" s="224"/>
      <c r="P328" s="224"/>
      <c r="Q328" s="224"/>
      <c r="R328" s="224"/>
      <c r="S328" s="224"/>
      <c r="T328" s="225"/>
      <c r="AT328" s="226" t="s">
        <v>188</v>
      </c>
      <c r="AU328" s="226" t="s">
        <v>86</v>
      </c>
      <c r="AV328" s="12" t="s">
        <v>86</v>
      </c>
      <c r="AW328" s="12" t="s">
        <v>39</v>
      </c>
      <c r="AX328" s="12" t="s">
        <v>76</v>
      </c>
      <c r="AY328" s="226" t="s">
        <v>177</v>
      </c>
    </row>
    <row r="329" spans="2:65" s="12" customFormat="1" ht="13.5">
      <c r="B329" s="216"/>
      <c r="C329" s="217"/>
      <c r="D329" s="203" t="s">
        <v>188</v>
      </c>
      <c r="E329" s="218" t="s">
        <v>21</v>
      </c>
      <c r="F329" s="219" t="s">
        <v>114</v>
      </c>
      <c r="G329" s="217"/>
      <c r="H329" s="220">
        <v>73.540000000000006</v>
      </c>
      <c r="I329" s="221"/>
      <c r="J329" s="217"/>
      <c r="K329" s="217"/>
      <c r="L329" s="222"/>
      <c r="M329" s="223"/>
      <c r="N329" s="224"/>
      <c r="O329" s="224"/>
      <c r="P329" s="224"/>
      <c r="Q329" s="224"/>
      <c r="R329" s="224"/>
      <c r="S329" s="224"/>
      <c r="T329" s="225"/>
      <c r="AT329" s="226" t="s">
        <v>188</v>
      </c>
      <c r="AU329" s="226" t="s">
        <v>86</v>
      </c>
      <c r="AV329" s="12" t="s">
        <v>86</v>
      </c>
      <c r="AW329" s="12" t="s">
        <v>39</v>
      </c>
      <c r="AX329" s="12" t="s">
        <v>76</v>
      </c>
      <c r="AY329" s="226" t="s">
        <v>177</v>
      </c>
    </row>
    <row r="330" spans="2:65" s="12" customFormat="1" ht="13.5">
      <c r="B330" s="216"/>
      <c r="C330" s="217"/>
      <c r="D330" s="203" t="s">
        <v>188</v>
      </c>
      <c r="E330" s="218" t="s">
        <v>21</v>
      </c>
      <c r="F330" s="219" t="s">
        <v>104</v>
      </c>
      <c r="G330" s="217"/>
      <c r="H330" s="220">
        <v>215</v>
      </c>
      <c r="I330" s="221"/>
      <c r="J330" s="217"/>
      <c r="K330" s="217"/>
      <c r="L330" s="222"/>
      <c r="M330" s="223"/>
      <c r="N330" s="224"/>
      <c r="O330" s="224"/>
      <c r="P330" s="224"/>
      <c r="Q330" s="224"/>
      <c r="R330" s="224"/>
      <c r="S330" s="224"/>
      <c r="T330" s="225"/>
      <c r="AT330" s="226" t="s">
        <v>188</v>
      </c>
      <c r="AU330" s="226" t="s">
        <v>86</v>
      </c>
      <c r="AV330" s="12" t="s">
        <v>86</v>
      </c>
      <c r="AW330" s="12" t="s">
        <v>39</v>
      </c>
      <c r="AX330" s="12" t="s">
        <v>76</v>
      </c>
      <c r="AY330" s="226" t="s">
        <v>177</v>
      </c>
    </row>
    <row r="331" spans="2:65" s="13" customFormat="1" ht="13.5">
      <c r="B331" s="227"/>
      <c r="C331" s="228"/>
      <c r="D331" s="203" t="s">
        <v>188</v>
      </c>
      <c r="E331" s="229" t="s">
        <v>21</v>
      </c>
      <c r="F331" s="230" t="s">
        <v>209</v>
      </c>
      <c r="G331" s="228"/>
      <c r="H331" s="231">
        <v>5792.96</v>
      </c>
      <c r="I331" s="232"/>
      <c r="J331" s="228"/>
      <c r="K331" s="228"/>
      <c r="L331" s="233"/>
      <c r="M331" s="234"/>
      <c r="N331" s="235"/>
      <c r="O331" s="235"/>
      <c r="P331" s="235"/>
      <c r="Q331" s="235"/>
      <c r="R331" s="235"/>
      <c r="S331" s="235"/>
      <c r="T331" s="236"/>
      <c r="AT331" s="237" t="s">
        <v>188</v>
      </c>
      <c r="AU331" s="237" t="s">
        <v>86</v>
      </c>
      <c r="AV331" s="13" t="s">
        <v>184</v>
      </c>
      <c r="AW331" s="13" t="s">
        <v>39</v>
      </c>
      <c r="AX331" s="13" t="s">
        <v>84</v>
      </c>
      <c r="AY331" s="237" t="s">
        <v>177</v>
      </c>
    </row>
    <row r="332" spans="2:65" s="1" customFormat="1" ht="51" customHeight="1">
      <c r="B332" s="39"/>
      <c r="C332" s="191" t="s">
        <v>497</v>
      </c>
      <c r="D332" s="191" t="s">
        <v>179</v>
      </c>
      <c r="E332" s="192" t="s">
        <v>498</v>
      </c>
      <c r="F332" s="193" t="s">
        <v>499</v>
      </c>
      <c r="G332" s="194" t="s">
        <v>213</v>
      </c>
      <c r="H332" s="195">
        <v>349.85</v>
      </c>
      <c r="I332" s="196"/>
      <c r="J332" s="197">
        <f>ROUND(I332*H332,2)</f>
        <v>0</v>
      </c>
      <c r="K332" s="193" t="s">
        <v>183</v>
      </c>
      <c r="L332" s="59"/>
      <c r="M332" s="198" t="s">
        <v>21</v>
      </c>
      <c r="N332" s="199" t="s">
        <v>47</v>
      </c>
      <c r="O332" s="40"/>
      <c r="P332" s="200">
        <f>O332*H332</f>
        <v>0</v>
      </c>
      <c r="Q332" s="200">
        <v>0</v>
      </c>
      <c r="R332" s="200">
        <f>Q332*H332</f>
        <v>0</v>
      </c>
      <c r="S332" s="200">
        <v>0</v>
      </c>
      <c r="T332" s="201">
        <f>S332*H332</f>
        <v>0</v>
      </c>
      <c r="AR332" s="22" t="s">
        <v>184</v>
      </c>
      <c r="AT332" s="22" t="s">
        <v>179</v>
      </c>
      <c r="AU332" s="22" t="s">
        <v>86</v>
      </c>
      <c r="AY332" s="22" t="s">
        <v>177</v>
      </c>
      <c r="BE332" s="202">
        <f>IF(N332="základní",J332,0)</f>
        <v>0</v>
      </c>
      <c r="BF332" s="202">
        <f>IF(N332="snížená",J332,0)</f>
        <v>0</v>
      </c>
      <c r="BG332" s="202">
        <f>IF(N332="zákl. přenesená",J332,0)</f>
        <v>0</v>
      </c>
      <c r="BH332" s="202">
        <f>IF(N332="sníž. přenesená",J332,0)</f>
        <v>0</v>
      </c>
      <c r="BI332" s="202">
        <f>IF(N332="nulová",J332,0)</f>
        <v>0</v>
      </c>
      <c r="BJ332" s="22" t="s">
        <v>84</v>
      </c>
      <c r="BK332" s="202">
        <f>ROUND(I332*H332,2)</f>
        <v>0</v>
      </c>
      <c r="BL332" s="22" t="s">
        <v>184</v>
      </c>
      <c r="BM332" s="22" t="s">
        <v>500</v>
      </c>
    </row>
    <row r="333" spans="2:65" s="1" customFormat="1" ht="67.5">
      <c r="B333" s="39"/>
      <c r="C333" s="61"/>
      <c r="D333" s="203" t="s">
        <v>186</v>
      </c>
      <c r="E333" s="61"/>
      <c r="F333" s="204" t="s">
        <v>501</v>
      </c>
      <c r="G333" s="61"/>
      <c r="H333" s="61"/>
      <c r="I333" s="162"/>
      <c r="J333" s="61"/>
      <c r="K333" s="61"/>
      <c r="L333" s="59"/>
      <c r="M333" s="205"/>
      <c r="N333" s="40"/>
      <c r="O333" s="40"/>
      <c r="P333" s="40"/>
      <c r="Q333" s="40"/>
      <c r="R333" s="40"/>
      <c r="S333" s="40"/>
      <c r="T333" s="76"/>
      <c r="AT333" s="22" t="s">
        <v>186</v>
      </c>
      <c r="AU333" s="22" t="s">
        <v>86</v>
      </c>
    </row>
    <row r="334" spans="2:65" s="12" customFormat="1" ht="13.5">
      <c r="B334" s="216"/>
      <c r="C334" s="217"/>
      <c r="D334" s="203" t="s">
        <v>188</v>
      </c>
      <c r="E334" s="218" t="s">
        <v>21</v>
      </c>
      <c r="F334" s="219" t="s">
        <v>502</v>
      </c>
      <c r="G334" s="217"/>
      <c r="H334" s="220">
        <v>349.85</v>
      </c>
      <c r="I334" s="221"/>
      <c r="J334" s="217"/>
      <c r="K334" s="217"/>
      <c r="L334" s="222"/>
      <c r="M334" s="223"/>
      <c r="N334" s="224"/>
      <c r="O334" s="224"/>
      <c r="P334" s="224"/>
      <c r="Q334" s="224"/>
      <c r="R334" s="224"/>
      <c r="S334" s="224"/>
      <c r="T334" s="225"/>
      <c r="AT334" s="226" t="s">
        <v>188</v>
      </c>
      <c r="AU334" s="226" t="s">
        <v>86</v>
      </c>
      <c r="AV334" s="12" t="s">
        <v>86</v>
      </c>
      <c r="AW334" s="12" t="s">
        <v>39</v>
      </c>
      <c r="AX334" s="12" t="s">
        <v>84</v>
      </c>
      <c r="AY334" s="226" t="s">
        <v>177</v>
      </c>
    </row>
    <row r="335" spans="2:65" s="1" customFormat="1" ht="25.5" customHeight="1">
      <c r="B335" s="39"/>
      <c r="C335" s="191" t="s">
        <v>503</v>
      </c>
      <c r="D335" s="191" t="s">
        <v>179</v>
      </c>
      <c r="E335" s="192" t="s">
        <v>504</v>
      </c>
      <c r="F335" s="193" t="s">
        <v>505</v>
      </c>
      <c r="G335" s="194" t="s">
        <v>213</v>
      </c>
      <c r="H335" s="195">
        <v>28</v>
      </c>
      <c r="I335" s="196"/>
      <c r="J335" s="197">
        <f>ROUND(I335*H335,2)</f>
        <v>0</v>
      </c>
      <c r="K335" s="193" t="s">
        <v>21</v>
      </c>
      <c r="L335" s="59"/>
      <c r="M335" s="198" t="s">
        <v>21</v>
      </c>
      <c r="N335" s="199" t="s">
        <v>47</v>
      </c>
      <c r="O335" s="40"/>
      <c r="P335" s="200">
        <f>O335*H335</f>
        <v>0</v>
      </c>
      <c r="Q335" s="200">
        <v>0</v>
      </c>
      <c r="R335" s="200">
        <f>Q335*H335</f>
        <v>0</v>
      </c>
      <c r="S335" s="200">
        <v>0</v>
      </c>
      <c r="T335" s="201">
        <f>S335*H335</f>
        <v>0</v>
      </c>
      <c r="AR335" s="22" t="s">
        <v>184</v>
      </c>
      <c r="AT335" s="22" t="s">
        <v>179</v>
      </c>
      <c r="AU335" s="22" t="s">
        <v>86</v>
      </c>
      <c r="AY335" s="22" t="s">
        <v>177</v>
      </c>
      <c r="BE335" s="202">
        <f>IF(N335="základní",J335,0)</f>
        <v>0</v>
      </c>
      <c r="BF335" s="202">
        <f>IF(N335="snížená",J335,0)</f>
        <v>0</v>
      </c>
      <c r="BG335" s="202">
        <f>IF(N335="zákl. přenesená",J335,0)</f>
        <v>0</v>
      </c>
      <c r="BH335" s="202">
        <f>IF(N335="sníž. přenesená",J335,0)</f>
        <v>0</v>
      </c>
      <c r="BI335" s="202">
        <f>IF(N335="nulová",J335,0)</f>
        <v>0</v>
      </c>
      <c r="BJ335" s="22" t="s">
        <v>84</v>
      </c>
      <c r="BK335" s="202">
        <f>ROUND(I335*H335,2)</f>
        <v>0</v>
      </c>
      <c r="BL335" s="22" t="s">
        <v>184</v>
      </c>
      <c r="BM335" s="22" t="s">
        <v>506</v>
      </c>
    </row>
    <row r="336" spans="2:65" s="11" customFormat="1" ht="13.5">
      <c r="B336" s="206"/>
      <c r="C336" s="207"/>
      <c r="D336" s="203" t="s">
        <v>188</v>
      </c>
      <c r="E336" s="208" t="s">
        <v>21</v>
      </c>
      <c r="F336" s="209" t="s">
        <v>189</v>
      </c>
      <c r="G336" s="207"/>
      <c r="H336" s="208" t="s">
        <v>21</v>
      </c>
      <c r="I336" s="210"/>
      <c r="J336" s="207"/>
      <c r="K336" s="207"/>
      <c r="L336" s="211"/>
      <c r="M336" s="212"/>
      <c r="N336" s="213"/>
      <c r="O336" s="213"/>
      <c r="P336" s="213"/>
      <c r="Q336" s="213"/>
      <c r="R336" s="213"/>
      <c r="S336" s="213"/>
      <c r="T336" s="214"/>
      <c r="AT336" s="215" t="s">
        <v>188</v>
      </c>
      <c r="AU336" s="215" t="s">
        <v>86</v>
      </c>
      <c r="AV336" s="11" t="s">
        <v>84</v>
      </c>
      <c r="AW336" s="11" t="s">
        <v>39</v>
      </c>
      <c r="AX336" s="11" t="s">
        <v>76</v>
      </c>
      <c r="AY336" s="215" t="s">
        <v>177</v>
      </c>
    </row>
    <row r="337" spans="2:65" s="12" customFormat="1" ht="13.5">
      <c r="B337" s="216"/>
      <c r="C337" s="217"/>
      <c r="D337" s="203" t="s">
        <v>188</v>
      </c>
      <c r="E337" s="218" t="s">
        <v>21</v>
      </c>
      <c r="F337" s="219" t="s">
        <v>507</v>
      </c>
      <c r="G337" s="217"/>
      <c r="H337" s="220">
        <v>28</v>
      </c>
      <c r="I337" s="221"/>
      <c r="J337" s="217"/>
      <c r="K337" s="217"/>
      <c r="L337" s="222"/>
      <c r="M337" s="223"/>
      <c r="N337" s="224"/>
      <c r="O337" s="224"/>
      <c r="P337" s="224"/>
      <c r="Q337" s="224"/>
      <c r="R337" s="224"/>
      <c r="S337" s="224"/>
      <c r="T337" s="225"/>
      <c r="AT337" s="226" t="s">
        <v>188</v>
      </c>
      <c r="AU337" s="226" t="s">
        <v>86</v>
      </c>
      <c r="AV337" s="12" t="s">
        <v>86</v>
      </c>
      <c r="AW337" s="12" t="s">
        <v>39</v>
      </c>
      <c r="AX337" s="12" t="s">
        <v>84</v>
      </c>
      <c r="AY337" s="226" t="s">
        <v>177</v>
      </c>
    </row>
    <row r="338" spans="2:65" s="1" customFormat="1" ht="25.5" customHeight="1">
      <c r="B338" s="39"/>
      <c r="C338" s="191" t="s">
        <v>508</v>
      </c>
      <c r="D338" s="191" t="s">
        <v>179</v>
      </c>
      <c r="E338" s="192" t="s">
        <v>509</v>
      </c>
      <c r="F338" s="193" t="s">
        <v>510</v>
      </c>
      <c r="G338" s="194" t="s">
        <v>213</v>
      </c>
      <c r="H338" s="195">
        <v>83.3</v>
      </c>
      <c r="I338" s="196"/>
      <c r="J338" s="197">
        <f>ROUND(I338*H338,2)</f>
        <v>0</v>
      </c>
      <c r="K338" s="193" t="s">
        <v>21</v>
      </c>
      <c r="L338" s="59"/>
      <c r="M338" s="198" t="s">
        <v>21</v>
      </c>
      <c r="N338" s="199" t="s">
        <v>47</v>
      </c>
      <c r="O338" s="40"/>
      <c r="P338" s="200">
        <f>O338*H338</f>
        <v>0</v>
      </c>
      <c r="Q338" s="200">
        <v>0</v>
      </c>
      <c r="R338" s="200">
        <f>Q338*H338</f>
        <v>0</v>
      </c>
      <c r="S338" s="200">
        <v>0</v>
      </c>
      <c r="T338" s="201">
        <f>S338*H338</f>
        <v>0</v>
      </c>
      <c r="AR338" s="22" t="s">
        <v>184</v>
      </c>
      <c r="AT338" s="22" t="s">
        <v>179</v>
      </c>
      <c r="AU338" s="22" t="s">
        <v>86</v>
      </c>
      <c r="AY338" s="22" t="s">
        <v>177</v>
      </c>
      <c r="BE338" s="202">
        <f>IF(N338="základní",J338,0)</f>
        <v>0</v>
      </c>
      <c r="BF338" s="202">
        <f>IF(N338="snížená",J338,0)</f>
        <v>0</v>
      </c>
      <c r="BG338" s="202">
        <f>IF(N338="zákl. přenesená",J338,0)</f>
        <v>0</v>
      </c>
      <c r="BH338" s="202">
        <f>IF(N338="sníž. přenesená",J338,0)</f>
        <v>0</v>
      </c>
      <c r="BI338" s="202">
        <f>IF(N338="nulová",J338,0)</f>
        <v>0</v>
      </c>
      <c r="BJ338" s="22" t="s">
        <v>84</v>
      </c>
      <c r="BK338" s="202">
        <f>ROUND(I338*H338,2)</f>
        <v>0</v>
      </c>
      <c r="BL338" s="22" t="s">
        <v>184</v>
      </c>
      <c r="BM338" s="22" t="s">
        <v>511</v>
      </c>
    </row>
    <row r="339" spans="2:65" s="11" customFormat="1" ht="13.5">
      <c r="B339" s="206"/>
      <c r="C339" s="207"/>
      <c r="D339" s="203" t="s">
        <v>188</v>
      </c>
      <c r="E339" s="208" t="s">
        <v>21</v>
      </c>
      <c r="F339" s="209" t="s">
        <v>189</v>
      </c>
      <c r="G339" s="207"/>
      <c r="H339" s="208" t="s">
        <v>21</v>
      </c>
      <c r="I339" s="210"/>
      <c r="J339" s="207"/>
      <c r="K339" s="207"/>
      <c r="L339" s="211"/>
      <c r="M339" s="212"/>
      <c r="N339" s="213"/>
      <c r="O339" s="213"/>
      <c r="P339" s="213"/>
      <c r="Q339" s="213"/>
      <c r="R339" s="213"/>
      <c r="S339" s="213"/>
      <c r="T339" s="214"/>
      <c r="AT339" s="215" t="s">
        <v>188</v>
      </c>
      <c r="AU339" s="215" t="s">
        <v>86</v>
      </c>
      <c r="AV339" s="11" t="s">
        <v>84</v>
      </c>
      <c r="AW339" s="11" t="s">
        <v>39</v>
      </c>
      <c r="AX339" s="11" t="s">
        <v>76</v>
      </c>
      <c r="AY339" s="215" t="s">
        <v>177</v>
      </c>
    </row>
    <row r="340" spans="2:65" s="12" customFormat="1" ht="13.5">
      <c r="B340" s="216"/>
      <c r="C340" s="217"/>
      <c r="D340" s="203" t="s">
        <v>188</v>
      </c>
      <c r="E340" s="218" t="s">
        <v>21</v>
      </c>
      <c r="F340" s="219" t="s">
        <v>512</v>
      </c>
      <c r="G340" s="217"/>
      <c r="H340" s="220">
        <v>83.3</v>
      </c>
      <c r="I340" s="221"/>
      <c r="J340" s="217"/>
      <c r="K340" s="217"/>
      <c r="L340" s="222"/>
      <c r="M340" s="223"/>
      <c r="N340" s="224"/>
      <c r="O340" s="224"/>
      <c r="P340" s="224"/>
      <c r="Q340" s="224"/>
      <c r="R340" s="224"/>
      <c r="S340" s="224"/>
      <c r="T340" s="225"/>
      <c r="AT340" s="226" t="s">
        <v>188</v>
      </c>
      <c r="AU340" s="226" t="s">
        <v>86</v>
      </c>
      <c r="AV340" s="12" t="s">
        <v>86</v>
      </c>
      <c r="AW340" s="12" t="s">
        <v>39</v>
      </c>
      <c r="AX340" s="12" t="s">
        <v>84</v>
      </c>
      <c r="AY340" s="226" t="s">
        <v>177</v>
      </c>
    </row>
    <row r="341" spans="2:65" s="1" customFormat="1" ht="25.5" customHeight="1">
      <c r="B341" s="39"/>
      <c r="C341" s="191" t="s">
        <v>513</v>
      </c>
      <c r="D341" s="191" t="s">
        <v>179</v>
      </c>
      <c r="E341" s="192" t="s">
        <v>514</v>
      </c>
      <c r="F341" s="193" t="s">
        <v>515</v>
      </c>
      <c r="G341" s="194" t="s">
        <v>516</v>
      </c>
      <c r="H341" s="195">
        <v>1</v>
      </c>
      <c r="I341" s="196"/>
      <c r="J341" s="197">
        <f>ROUND(I341*H341,2)</f>
        <v>0</v>
      </c>
      <c r="K341" s="193" t="s">
        <v>21</v>
      </c>
      <c r="L341" s="59"/>
      <c r="M341" s="198" t="s">
        <v>21</v>
      </c>
      <c r="N341" s="199" t="s">
        <v>47</v>
      </c>
      <c r="O341" s="40"/>
      <c r="P341" s="200">
        <f>O341*H341</f>
        <v>0</v>
      </c>
      <c r="Q341" s="200">
        <v>0</v>
      </c>
      <c r="R341" s="200">
        <f>Q341*H341</f>
        <v>0</v>
      </c>
      <c r="S341" s="200">
        <v>0</v>
      </c>
      <c r="T341" s="201">
        <f>S341*H341</f>
        <v>0</v>
      </c>
      <c r="AR341" s="22" t="s">
        <v>184</v>
      </c>
      <c r="AT341" s="22" t="s">
        <v>179</v>
      </c>
      <c r="AU341" s="22" t="s">
        <v>86</v>
      </c>
      <c r="AY341" s="22" t="s">
        <v>177</v>
      </c>
      <c r="BE341" s="202">
        <f>IF(N341="základní",J341,0)</f>
        <v>0</v>
      </c>
      <c r="BF341" s="202">
        <f>IF(N341="snížená",J341,0)</f>
        <v>0</v>
      </c>
      <c r="BG341" s="202">
        <f>IF(N341="zákl. přenesená",J341,0)</f>
        <v>0</v>
      </c>
      <c r="BH341" s="202">
        <f>IF(N341="sníž. přenesená",J341,0)</f>
        <v>0</v>
      </c>
      <c r="BI341" s="202">
        <f>IF(N341="nulová",J341,0)</f>
        <v>0</v>
      </c>
      <c r="BJ341" s="22" t="s">
        <v>84</v>
      </c>
      <c r="BK341" s="202">
        <f>ROUND(I341*H341,2)</f>
        <v>0</v>
      </c>
      <c r="BL341" s="22" t="s">
        <v>184</v>
      </c>
      <c r="BM341" s="22" t="s">
        <v>517</v>
      </c>
    </row>
    <row r="342" spans="2:65" s="11" customFormat="1" ht="13.5">
      <c r="B342" s="206"/>
      <c r="C342" s="207"/>
      <c r="D342" s="203" t="s">
        <v>188</v>
      </c>
      <c r="E342" s="208" t="s">
        <v>21</v>
      </c>
      <c r="F342" s="209" t="s">
        <v>189</v>
      </c>
      <c r="G342" s="207"/>
      <c r="H342" s="208" t="s">
        <v>21</v>
      </c>
      <c r="I342" s="210"/>
      <c r="J342" s="207"/>
      <c r="K342" s="207"/>
      <c r="L342" s="211"/>
      <c r="M342" s="212"/>
      <c r="N342" s="213"/>
      <c r="O342" s="213"/>
      <c r="P342" s="213"/>
      <c r="Q342" s="213"/>
      <c r="R342" s="213"/>
      <c r="S342" s="213"/>
      <c r="T342" s="214"/>
      <c r="AT342" s="215" t="s">
        <v>188</v>
      </c>
      <c r="AU342" s="215" t="s">
        <v>86</v>
      </c>
      <c r="AV342" s="11" t="s">
        <v>84</v>
      </c>
      <c r="AW342" s="11" t="s">
        <v>39</v>
      </c>
      <c r="AX342" s="11" t="s">
        <v>76</v>
      </c>
      <c r="AY342" s="215" t="s">
        <v>177</v>
      </c>
    </row>
    <row r="343" spans="2:65" s="12" customFormat="1" ht="13.5">
      <c r="B343" s="216"/>
      <c r="C343" s="217"/>
      <c r="D343" s="203" t="s">
        <v>188</v>
      </c>
      <c r="E343" s="218" t="s">
        <v>21</v>
      </c>
      <c r="F343" s="219" t="s">
        <v>84</v>
      </c>
      <c r="G343" s="217"/>
      <c r="H343" s="220">
        <v>1</v>
      </c>
      <c r="I343" s="221"/>
      <c r="J343" s="217"/>
      <c r="K343" s="217"/>
      <c r="L343" s="222"/>
      <c r="M343" s="223"/>
      <c r="N343" s="224"/>
      <c r="O343" s="224"/>
      <c r="P343" s="224"/>
      <c r="Q343" s="224"/>
      <c r="R343" s="224"/>
      <c r="S343" s="224"/>
      <c r="T343" s="225"/>
      <c r="AT343" s="226" t="s">
        <v>188</v>
      </c>
      <c r="AU343" s="226" t="s">
        <v>86</v>
      </c>
      <c r="AV343" s="12" t="s">
        <v>86</v>
      </c>
      <c r="AW343" s="12" t="s">
        <v>39</v>
      </c>
      <c r="AX343" s="12" t="s">
        <v>84</v>
      </c>
      <c r="AY343" s="226" t="s">
        <v>177</v>
      </c>
    </row>
    <row r="344" spans="2:65" s="10" customFormat="1" ht="29.85" customHeight="1">
      <c r="B344" s="175"/>
      <c r="C344" s="176"/>
      <c r="D344" s="177" t="s">
        <v>75</v>
      </c>
      <c r="E344" s="189" t="s">
        <v>518</v>
      </c>
      <c r="F344" s="189" t="s">
        <v>519</v>
      </c>
      <c r="G344" s="176"/>
      <c r="H344" s="176"/>
      <c r="I344" s="179"/>
      <c r="J344" s="190">
        <f>BK344</f>
        <v>0</v>
      </c>
      <c r="K344" s="176"/>
      <c r="L344" s="181"/>
      <c r="M344" s="182"/>
      <c r="N344" s="183"/>
      <c r="O344" s="183"/>
      <c r="P344" s="184">
        <f>SUM(P345:P383)</f>
        <v>0</v>
      </c>
      <c r="Q344" s="183"/>
      <c r="R344" s="184">
        <f>SUM(R345:R383)</f>
        <v>0</v>
      </c>
      <c r="S344" s="183"/>
      <c r="T344" s="185">
        <f>SUM(T345:T383)</f>
        <v>0</v>
      </c>
      <c r="AR344" s="186" t="s">
        <v>84</v>
      </c>
      <c r="AT344" s="187" t="s">
        <v>75</v>
      </c>
      <c r="AU344" s="187" t="s">
        <v>84</v>
      </c>
      <c r="AY344" s="186" t="s">
        <v>177</v>
      </c>
      <c r="BK344" s="188">
        <f>SUM(BK345:BK383)</f>
        <v>0</v>
      </c>
    </row>
    <row r="345" spans="2:65" s="1" customFormat="1" ht="25.5" customHeight="1">
      <c r="B345" s="39"/>
      <c r="C345" s="191" t="s">
        <v>520</v>
      </c>
      <c r="D345" s="191" t="s">
        <v>179</v>
      </c>
      <c r="E345" s="192" t="s">
        <v>521</v>
      </c>
      <c r="F345" s="193" t="s">
        <v>522</v>
      </c>
      <c r="G345" s="194" t="s">
        <v>279</v>
      </c>
      <c r="H345" s="195">
        <v>3906.299</v>
      </c>
      <c r="I345" s="196"/>
      <c r="J345" s="197">
        <f>ROUND(I345*H345,2)</f>
        <v>0</v>
      </c>
      <c r="K345" s="193" t="s">
        <v>183</v>
      </c>
      <c r="L345" s="59"/>
      <c r="M345" s="198" t="s">
        <v>21</v>
      </c>
      <c r="N345" s="199" t="s">
        <v>47</v>
      </c>
      <c r="O345" s="40"/>
      <c r="P345" s="200">
        <f>O345*H345</f>
        <v>0</v>
      </c>
      <c r="Q345" s="200">
        <v>0</v>
      </c>
      <c r="R345" s="200">
        <f>Q345*H345</f>
        <v>0</v>
      </c>
      <c r="S345" s="200">
        <v>0</v>
      </c>
      <c r="T345" s="201">
        <f>S345*H345</f>
        <v>0</v>
      </c>
      <c r="AR345" s="22" t="s">
        <v>184</v>
      </c>
      <c r="AT345" s="22" t="s">
        <v>179</v>
      </c>
      <c r="AU345" s="22" t="s">
        <v>86</v>
      </c>
      <c r="AY345" s="22" t="s">
        <v>177</v>
      </c>
      <c r="BE345" s="202">
        <f>IF(N345="základní",J345,0)</f>
        <v>0</v>
      </c>
      <c r="BF345" s="202">
        <f>IF(N345="snížená",J345,0)</f>
        <v>0</v>
      </c>
      <c r="BG345" s="202">
        <f>IF(N345="zákl. přenesená",J345,0)</f>
        <v>0</v>
      </c>
      <c r="BH345" s="202">
        <f>IF(N345="sníž. přenesená",J345,0)</f>
        <v>0</v>
      </c>
      <c r="BI345" s="202">
        <f>IF(N345="nulová",J345,0)</f>
        <v>0</v>
      </c>
      <c r="BJ345" s="22" t="s">
        <v>84</v>
      </c>
      <c r="BK345" s="202">
        <f>ROUND(I345*H345,2)</f>
        <v>0</v>
      </c>
      <c r="BL345" s="22" t="s">
        <v>184</v>
      </c>
      <c r="BM345" s="22" t="s">
        <v>523</v>
      </c>
    </row>
    <row r="346" spans="2:65" s="1" customFormat="1" ht="81">
      <c r="B346" s="39"/>
      <c r="C346" s="61"/>
      <c r="D346" s="203" t="s">
        <v>186</v>
      </c>
      <c r="E346" s="61"/>
      <c r="F346" s="204" t="s">
        <v>524</v>
      </c>
      <c r="G346" s="61"/>
      <c r="H346" s="61"/>
      <c r="I346" s="162"/>
      <c r="J346" s="61"/>
      <c r="K346" s="61"/>
      <c r="L346" s="59"/>
      <c r="M346" s="205"/>
      <c r="N346" s="40"/>
      <c r="O346" s="40"/>
      <c r="P346" s="40"/>
      <c r="Q346" s="40"/>
      <c r="R346" s="40"/>
      <c r="S346" s="40"/>
      <c r="T346" s="76"/>
      <c r="AT346" s="22" t="s">
        <v>186</v>
      </c>
      <c r="AU346" s="22" t="s">
        <v>86</v>
      </c>
    </row>
    <row r="347" spans="2:65" s="12" customFormat="1" ht="13.5">
      <c r="B347" s="216"/>
      <c r="C347" s="217"/>
      <c r="D347" s="203" t="s">
        <v>188</v>
      </c>
      <c r="E347" s="218" t="s">
        <v>21</v>
      </c>
      <c r="F347" s="219" t="s">
        <v>525</v>
      </c>
      <c r="G347" s="217"/>
      <c r="H347" s="220">
        <v>2998.3890000000001</v>
      </c>
      <c r="I347" s="221"/>
      <c r="J347" s="217"/>
      <c r="K347" s="217"/>
      <c r="L347" s="222"/>
      <c r="M347" s="223"/>
      <c r="N347" s="224"/>
      <c r="O347" s="224"/>
      <c r="P347" s="224"/>
      <c r="Q347" s="224"/>
      <c r="R347" s="224"/>
      <c r="S347" s="224"/>
      <c r="T347" s="225"/>
      <c r="AT347" s="226" t="s">
        <v>188</v>
      </c>
      <c r="AU347" s="226" t="s">
        <v>86</v>
      </c>
      <c r="AV347" s="12" t="s">
        <v>86</v>
      </c>
      <c r="AW347" s="12" t="s">
        <v>39</v>
      </c>
      <c r="AX347" s="12" t="s">
        <v>76</v>
      </c>
      <c r="AY347" s="226" t="s">
        <v>177</v>
      </c>
    </row>
    <row r="348" spans="2:65" s="12" customFormat="1" ht="13.5">
      <c r="B348" s="216"/>
      <c r="C348" s="217"/>
      <c r="D348" s="203" t="s">
        <v>188</v>
      </c>
      <c r="E348" s="218" t="s">
        <v>21</v>
      </c>
      <c r="F348" s="219" t="s">
        <v>526</v>
      </c>
      <c r="G348" s="217"/>
      <c r="H348" s="220">
        <v>792.05100000000004</v>
      </c>
      <c r="I348" s="221"/>
      <c r="J348" s="217"/>
      <c r="K348" s="217"/>
      <c r="L348" s="222"/>
      <c r="M348" s="223"/>
      <c r="N348" s="224"/>
      <c r="O348" s="224"/>
      <c r="P348" s="224"/>
      <c r="Q348" s="224"/>
      <c r="R348" s="224"/>
      <c r="S348" s="224"/>
      <c r="T348" s="225"/>
      <c r="AT348" s="226" t="s">
        <v>188</v>
      </c>
      <c r="AU348" s="226" t="s">
        <v>86</v>
      </c>
      <c r="AV348" s="12" t="s">
        <v>86</v>
      </c>
      <c r="AW348" s="12" t="s">
        <v>39</v>
      </c>
      <c r="AX348" s="12" t="s">
        <v>76</v>
      </c>
      <c r="AY348" s="226" t="s">
        <v>177</v>
      </c>
    </row>
    <row r="349" spans="2:65" s="12" customFormat="1" ht="13.5">
      <c r="B349" s="216"/>
      <c r="C349" s="217"/>
      <c r="D349" s="203" t="s">
        <v>188</v>
      </c>
      <c r="E349" s="218" t="s">
        <v>21</v>
      </c>
      <c r="F349" s="219" t="s">
        <v>527</v>
      </c>
      <c r="G349" s="217"/>
      <c r="H349" s="220">
        <v>115.85899999999999</v>
      </c>
      <c r="I349" s="221"/>
      <c r="J349" s="217"/>
      <c r="K349" s="217"/>
      <c r="L349" s="222"/>
      <c r="M349" s="223"/>
      <c r="N349" s="224"/>
      <c r="O349" s="224"/>
      <c r="P349" s="224"/>
      <c r="Q349" s="224"/>
      <c r="R349" s="224"/>
      <c r="S349" s="224"/>
      <c r="T349" s="225"/>
      <c r="AT349" s="226" t="s">
        <v>188</v>
      </c>
      <c r="AU349" s="226" t="s">
        <v>86</v>
      </c>
      <c r="AV349" s="12" t="s">
        <v>86</v>
      </c>
      <c r="AW349" s="12" t="s">
        <v>39</v>
      </c>
      <c r="AX349" s="12" t="s">
        <v>76</v>
      </c>
      <c r="AY349" s="226" t="s">
        <v>177</v>
      </c>
    </row>
    <row r="350" spans="2:65" s="13" customFormat="1" ht="13.5">
      <c r="B350" s="227"/>
      <c r="C350" s="228"/>
      <c r="D350" s="203" t="s">
        <v>188</v>
      </c>
      <c r="E350" s="229" t="s">
        <v>134</v>
      </c>
      <c r="F350" s="230" t="s">
        <v>209</v>
      </c>
      <c r="G350" s="228"/>
      <c r="H350" s="231">
        <v>3906.299</v>
      </c>
      <c r="I350" s="232"/>
      <c r="J350" s="228"/>
      <c r="K350" s="228"/>
      <c r="L350" s="233"/>
      <c r="M350" s="234"/>
      <c r="N350" s="235"/>
      <c r="O350" s="235"/>
      <c r="P350" s="235"/>
      <c r="Q350" s="235"/>
      <c r="R350" s="235"/>
      <c r="S350" s="235"/>
      <c r="T350" s="236"/>
      <c r="AT350" s="237" t="s">
        <v>188</v>
      </c>
      <c r="AU350" s="237" t="s">
        <v>86</v>
      </c>
      <c r="AV350" s="13" t="s">
        <v>184</v>
      </c>
      <c r="AW350" s="13" t="s">
        <v>39</v>
      </c>
      <c r="AX350" s="13" t="s">
        <v>84</v>
      </c>
      <c r="AY350" s="237" t="s">
        <v>177</v>
      </c>
    </row>
    <row r="351" spans="2:65" s="1" customFormat="1" ht="25.5" customHeight="1">
      <c r="B351" s="39"/>
      <c r="C351" s="191" t="s">
        <v>528</v>
      </c>
      <c r="D351" s="191" t="s">
        <v>179</v>
      </c>
      <c r="E351" s="192" t="s">
        <v>529</v>
      </c>
      <c r="F351" s="193" t="s">
        <v>530</v>
      </c>
      <c r="G351" s="194" t="s">
        <v>279</v>
      </c>
      <c r="H351" s="195">
        <v>74219.680999999997</v>
      </c>
      <c r="I351" s="196"/>
      <c r="J351" s="197">
        <f>ROUND(I351*H351,2)</f>
        <v>0</v>
      </c>
      <c r="K351" s="193" t="s">
        <v>183</v>
      </c>
      <c r="L351" s="59"/>
      <c r="M351" s="198" t="s">
        <v>21</v>
      </c>
      <c r="N351" s="199" t="s">
        <v>47</v>
      </c>
      <c r="O351" s="40"/>
      <c r="P351" s="200">
        <f>O351*H351</f>
        <v>0</v>
      </c>
      <c r="Q351" s="200">
        <v>0</v>
      </c>
      <c r="R351" s="200">
        <f>Q351*H351</f>
        <v>0</v>
      </c>
      <c r="S351" s="200">
        <v>0</v>
      </c>
      <c r="T351" s="201">
        <f>S351*H351</f>
        <v>0</v>
      </c>
      <c r="AR351" s="22" t="s">
        <v>184</v>
      </c>
      <c r="AT351" s="22" t="s">
        <v>179</v>
      </c>
      <c r="AU351" s="22" t="s">
        <v>86</v>
      </c>
      <c r="AY351" s="22" t="s">
        <v>177</v>
      </c>
      <c r="BE351" s="202">
        <f>IF(N351="základní",J351,0)</f>
        <v>0</v>
      </c>
      <c r="BF351" s="202">
        <f>IF(N351="snížená",J351,0)</f>
        <v>0</v>
      </c>
      <c r="BG351" s="202">
        <f>IF(N351="zákl. přenesená",J351,0)</f>
        <v>0</v>
      </c>
      <c r="BH351" s="202">
        <f>IF(N351="sníž. přenesená",J351,0)</f>
        <v>0</v>
      </c>
      <c r="BI351" s="202">
        <f>IF(N351="nulová",J351,0)</f>
        <v>0</v>
      </c>
      <c r="BJ351" s="22" t="s">
        <v>84</v>
      </c>
      <c r="BK351" s="202">
        <f>ROUND(I351*H351,2)</f>
        <v>0</v>
      </c>
      <c r="BL351" s="22" t="s">
        <v>184</v>
      </c>
      <c r="BM351" s="22" t="s">
        <v>531</v>
      </c>
    </row>
    <row r="352" spans="2:65" s="1" customFormat="1" ht="81">
      <c r="B352" s="39"/>
      <c r="C352" s="61"/>
      <c r="D352" s="203" t="s">
        <v>186</v>
      </c>
      <c r="E352" s="61"/>
      <c r="F352" s="204" t="s">
        <v>524</v>
      </c>
      <c r="G352" s="61"/>
      <c r="H352" s="61"/>
      <c r="I352" s="162"/>
      <c r="J352" s="61"/>
      <c r="K352" s="61"/>
      <c r="L352" s="59"/>
      <c r="M352" s="205"/>
      <c r="N352" s="40"/>
      <c r="O352" s="40"/>
      <c r="P352" s="40"/>
      <c r="Q352" s="40"/>
      <c r="R352" s="40"/>
      <c r="S352" s="40"/>
      <c r="T352" s="76"/>
      <c r="AT352" s="22" t="s">
        <v>186</v>
      </c>
      <c r="AU352" s="22" t="s">
        <v>86</v>
      </c>
    </row>
    <row r="353" spans="2:65" s="12" customFormat="1" ht="13.5">
      <c r="B353" s="216"/>
      <c r="C353" s="217"/>
      <c r="D353" s="203" t="s">
        <v>188</v>
      </c>
      <c r="E353" s="218" t="s">
        <v>21</v>
      </c>
      <c r="F353" s="219" t="s">
        <v>532</v>
      </c>
      <c r="G353" s="217"/>
      <c r="H353" s="220">
        <v>3906.299</v>
      </c>
      <c r="I353" s="221"/>
      <c r="J353" s="217"/>
      <c r="K353" s="217"/>
      <c r="L353" s="222"/>
      <c r="M353" s="223"/>
      <c r="N353" s="224"/>
      <c r="O353" s="224"/>
      <c r="P353" s="224"/>
      <c r="Q353" s="224"/>
      <c r="R353" s="224"/>
      <c r="S353" s="224"/>
      <c r="T353" s="225"/>
      <c r="AT353" s="226" t="s">
        <v>188</v>
      </c>
      <c r="AU353" s="226" t="s">
        <v>86</v>
      </c>
      <c r="AV353" s="12" t="s">
        <v>86</v>
      </c>
      <c r="AW353" s="12" t="s">
        <v>39</v>
      </c>
      <c r="AX353" s="12" t="s">
        <v>84</v>
      </c>
      <c r="AY353" s="226" t="s">
        <v>177</v>
      </c>
    </row>
    <row r="354" spans="2:65" s="12" customFormat="1" ht="13.5">
      <c r="B354" s="216"/>
      <c r="C354" s="217"/>
      <c r="D354" s="203" t="s">
        <v>188</v>
      </c>
      <c r="E354" s="217"/>
      <c r="F354" s="219" t="s">
        <v>533</v>
      </c>
      <c r="G354" s="217"/>
      <c r="H354" s="220">
        <v>74219.680999999997</v>
      </c>
      <c r="I354" s="221"/>
      <c r="J354" s="217"/>
      <c r="K354" s="217"/>
      <c r="L354" s="222"/>
      <c r="M354" s="223"/>
      <c r="N354" s="224"/>
      <c r="O354" s="224"/>
      <c r="P354" s="224"/>
      <c r="Q354" s="224"/>
      <c r="R354" s="224"/>
      <c r="S354" s="224"/>
      <c r="T354" s="225"/>
      <c r="AT354" s="226" t="s">
        <v>188</v>
      </c>
      <c r="AU354" s="226" t="s">
        <v>86</v>
      </c>
      <c r="AV354" s="12" t="s">
        <v>86</v>
      </c>
      <c r="AW354" s="12" t="s">
        <v>6</v>
      </c>
      <c r="AX354" s="12" t="s">
        <v>84</v>
      </c>
      <c r="AY354" s="226" t="s">
        <v>177</v>
      </c>
    </row>
    <row r="355" spans="2:65" s="1" customFormat="1" ht="25.5" customHeight="1">
      <c r="B355" s="39"/>
      <c r="C355" s="191" t="s">
        <v>534</v>
      </c>
      <c r="D355" s="191" t="s">
        <v>179</v>
      </c>
      <c r="E355" s="192" t="s">
        <v>535</v>
      </c>
      <c r="F355" s="193" t="s">
        <v>536</v>
      </c>
      <c r="G355" s="194" t="s">
        <v>279</v>
      </c>
      <c r="H355" s="195">
        <v>482.07799999999997</v>
      </c>
      <c r="I355" s="196"/>
      <c r="J355" s="197">
        <f>ROUND(I355*H355,2)</f>
        <v>0</v>
      </c>
      <c r="K355" s="193" t="s">
        <v>183</v>
      </c>
      <c r="L355" s="59"/>
      <c r="M355" s="198" t="s">
        <v>21</v>
      </c>
      <c r="N355" s="199" t="s">
        <v>47</v>
      </c>
      <c r="O355" s="40"/>
      <c r="P355" s="200">
        <f>O355*H355</f>
        <v>0</v>
      </c>
      <c r="Q355" s="200">
        <v>0</v>
      </c>
      <c r="R355" s="200">
        <f>Q355*H355</f>
        <v>0</v>
      </c>
      <c r="S355" s="200">
        <v>0</v>
      </c>
      <c r="T355" s="201">
        <f>S355*H355</f>
        <v>0</v>
      </c>
      <c r="AR355" s="22" t="s">
        <v>184</v>
      </c>
      <c r="AT355" s="22" t="s">
        <v>179</v>
      </c>
      <c r="AU355" s="22" t="s">
        <v>86</v>
      </c>
      <c r="AY355" s="22" t="s">
        <v>177</v>
      </c>
      <c r="BE355" s="202">
        <f>IF(N355="základní",J355,0)</f>
        <v>0</v>
      </c>
      <c r="BF355" s="202">
        <f>IF(N355="snížená",J355,0)</f>
        <v>0</v>
      </c>
      <c r="BG355" s="202">
        <f>IF(N355="zákl. přenesená",J355,0)</f>
        <v>0</v>
      </c>
      <c r="BH355" s="202">
        <f>IF(N355="sníž. přenesená",J355,0)</f>
        <v>0</v>
      </c>
      <c r="BI355" s="202">
        <f>IF(N355="nulová",J355,0)</f>
        <v>0</v>
      </c>
      <c r="BJ355" s="22" t="s">
        <v>84</v>
      </c>
      <c r="BK355" s="202">
        <f>ROUND(I355*H355,2)</f>
        <v>0</v>
      </c>
      <c r="BL355" s="22" t="s">
        <v>184</v>
      </c>
      <c r="BM355" s="22" t="s">
        <v>537</v>
      </c>
    </row>
    <row r="356" spans="2:65" s="1" customFormat="1" ht="94.5">
      <c r="B356" s="39"/>
      <c r="C356" s="61"/>
      <c r="D356" s="203" t="s">
        <v>186</v>
      </c>
      <c r="E356" s="61"/>
      <c r="F356" s="204" t="s">
        <v>538</v>
      </c>
      <c r="G356" s="61"/>
      <c r="H356" s="61"/>
      <c r="I356" s="162"/>
      <c r="J356" s="61"/>
      <c r="K356" s="61"/>
      <c r="L356" s="59"/>
      <c r="M356" s="205"/>
      <c r="N356" s="40"/>
      <c r="O356" s="40"/>
      <c r="P356" s="40"/>
      <c r="Q356" s="40"/>
      <c r="R356" s="40"/>
      <c r="S356" s="40"/>
      <c r="T356" s="76"/>
      <c r="AT356" s="22" t="s">
        <v>186</v>
      </c>
      <c r="AU356" s="22" t="s">
        <v>86</v>
      </c>
    </row>
    <row r="357" spans="2:65" s="12" customFormat="1" ht="13.5">
      <c r="B357" s="216"/>
      <c r="C357" s="217"/>
      <c r="D357" s="203" t="s">
        <v>188</v>
      </c>
      <c r="E357" s="218" t="s">
        <v>21</v>
      </c>
      <c r="F357" s="219" t="s">
        <v>539</v>
      </c>
      <c r="G357" s="217"/>
      <c r="H357" s="220">
        <v>5.9</v>
      </c>
      <c r="I357" s="221"/>
      <c r="J357" s="217"/>
      <c r="K357" s="217"/>
      <c r="L357" s="222"/>
      <c r="M357" s="223"/>
      <c r="N357" s="224"/>
      <c r="O357" s="224"/>
      <c r="P357" s="224"/>
      <c r="Q357" s="224"/>
      <c r="R357" s="224"/>
      <c r="S357" s="224"/>
      <c r="T357" s="225"/>
      <c r="AT357" s="226" t="s">
        <v>188</v>
      </c>
      <c r="AU357" s="226" t="s">
        <v>86</v>
      </c>
      <c r="AV357" s="12" t="s">
        <v>86</v>
      </c>
      <c r="AW357" s="12" t="s">
        <v>39</v>
      </c>
      <c r="AX357" s="12" t="s">
        <v>76</v>
      </c>
      <c r="AY357" s="226" t="s">
        <v>177</v>
      </c>
    </row>
    <row r="358" spans="2:65" s="12" customFormat="1" ht="13.5">
      <c r="B358" s="216"/>
      <c r="C358" s="217"/>
      <c r="D358" s="203" t="s">
        <v>188</v>
      </c>
      <c r="E358" s="218" t="s">
        <v>21</v>
      </c>
      <c r="F358" s="219" t="s">
        <v>540</v>
      </c>
      <c r="G358" s="217"/>
      <c r="H358" s="220">
        <v>264.512</v>
      </c>
      <c r="I358" s="221"/>
      <c r="J358" s="217"/>
      <c r="K358" s="217"/>
      <c r="L358" s="222"/>
      <c r="M358" s="223"/>
      <c r="N358" s="224"/>
      <c r="O358" s="224"/>
      <c r="P358" s="224"/>
      <c r="Q358" s="224"/>
      <c r="R358" s="224"/>
      <c r="S358" s="224"/>
      <c r="T358" s="225"/>
      <c r="AT358" s="226" t="s">
        <v>188</v>
      </c>
      <c r="AU358" s="226" t="s">
        <v>86</v>
      </c>
      <c r="AV358" s="12" t="s">
        <v>86</v>
      </c>
      <c r="AW358" s="12" t="s">
        <v>39</v>
      </c>
      <c r="AX358" s="12" t="s">
        <v>76</v>
      </c>
      <c r="AY358" s="226" t="s">
        <v>177</v>
      </c>
    </row>
    <row r="359" spans="2:65" s="12" customFormat="1" ht="13.5">
      <c r="B359" s="216"/>
      <c r="C359" s="217"/>
      <c r="D359" s="203" t="s">
        <v>188</v>
      </c>
      <c r="E359" s="218" t="s">
        <v>21</v>
      </c>
      <c r="F359" s="219" t="s">
        <v>541</v>
      </c>
      <c r="G359" s="217"/>
      <c r="H359" s="220">
        <v>80.465999999999994</v>
      </c>
      <c r="I359" s="221"/>
      <c r="J359" s="217"/>
      <c r="K359" s="217"/>
      <c r="L359" s="222"/>
      <c r="M359" s="223"/>
      <c r="N359" s="224"/>
      <c r="O359" s="224"/>
      <c r="P359" s="224"/>
      <c r="Q359" s="224"/>
      <c r="R359" s="224"/>
      <c r="S359" s="224"/>
      <c r="T359" s="225"/>
      <c r="AT359" s="226" t="s">
        <v>188</v>
      </c>
      <c r="AU359" s="226" t="s">
        <v>86</v>
      </c>
      <c r="AV359" s="12" t="s">
        <v>86</v>
      </c>
      <c r="AW359" s="12" t="s">
        <v>39</v>
      </c>
      <c r="AX359" s="12" t="s">
        <v>76</v>
      </c>
      <c r="AY359" s="226" t="s">
        <v>177</v>
      </c>
    </row>
    <row r="360" spans="2:65" s="12" customFormat="1" ht="13.5">
      <c r="B360" s="216"/>
      <c r="C360" s="217"/>
      <c r="D360" s="203" t="s">
        <v>188</v>
      </c>
      <c r="E360" s="218" t="s">
        <v>21</v>
      </c>
      <c r="F360" s="219" t="s">
        <v>542</v>
      </c>
      <c r="G360" s="217"/>
      <c r="H360" s="220">
        <v>129.6</v>
      </c>
      <c r="I360" s="221"/>
      <c r="J360" s="217"/>
      <c r="K360" s="217"/>
      <c r="L360" s="222"/>
      <c r="M360" s="223"/>
      <c r="N360" s="224"/>
      <c r="O360" s="224"/>
      <c r="P360" s="224"/>
      <c r="Q360" s="224"/>
      <c r="R360" s="224"/>
      <c r="S360" s="224"/>
      <c r="T360" s="225"/>
      <c r="AT360" s="226" t="s">
        <v>188</v>
      </c>
      <c r="AU360" s="226" t="s">
        <v>86</v>
      </c>
      <c r="AV360" s="12" t="s">
        <v>86</v>
      </c>
      <c r="AW360" s="12" t="s">
        <v>39</v>
      </c>
      <c r="AX360" s="12" t="s">
        <v>76</v>
      </c>
      <c r="AY360" s="226" t="s">
        <v>177</v>
      </c>
    </row>
    <row r="361" spans="2:65" s="12" customFormat="1" ht="13.5">
      <c r="B361" s="216"/>
      <c r="C361" s="217"/>
      <c r="D361" s="203" t="s">
        <v>188</v>
      </c>
      <c r="E361" s="218" t="s">
        <v>21</v>
      </c>
      <c r="F361" s="219" t="s">
        <v>543</v>
      </c>
      <c r="G361" s="217"/>
      <c r="H361" s="220">
        <v>1.6</v>
      </c>
      <c r="I361" s="221"/>
      <c r="J361" s="217"/>
      <c r="K361" s="217"/>
      <c r="L361" s="222"/>
      <c r="M361" s="223"/>
      <c r="N361" s="224"/>
      <c r="O361" s="224"/>
      <c r="P361" s="224"/>
      <c r="Q361" s="224"/>
      <c r="R361" s="224"/>
      <c r="S361" s="224"/>
      <c r="T361" s="225"/>
      <c r="AT361" s="226" t="s">
        <v>188</v>
      </c>
      <c r="AU361" s="226" t="s">
        <v>86</v>
      </c>
      <c r="AV361" s="12" t="s">
        <v>86</v>
      </c>
      <c r="AW361" s="12" t="s">
        <v>39</v>
      </c>
      <c r="AX361" s="12" t="s">
        <v>76</v>
      </c>
      <c r="AY361" s="226" t="s">
        <v>177</v>
      </c>
    </row>
    <row r="362" spans="2:65" s="13" customFormat="1" ht="13.5">
      <c r="B362" s="227"/>
      <c r="C362" s="228"/>
      <c r="D362" s="203" t="s">
        <v>188</v>
      </c>
      <c r="E362" s="229" t="s">
        <v>131</v>
      </c>
      <c r="F362" s="230" t="s">
        <v>209</v>
      </c>
      <c r="G362" s="228"/>
      <c r="H362" s="231">
        <v>482.07799999999997</v>
      </c>
      <c r="I362" s="232"/>
      <c r="J362" s="228"/>
      <c r="K362" s="228"/>
      <c r="L362" s="233"/>
      <c r="M362" s="234"/>
      <c r="N362" s="235"/>
      <c r="O362" s="235"/>
      <c r="P362" s="235"/>
      <c r="Q362" s="235"/>
      <c r="R362" s="235"/>
      <c r="S362" s="235"/>
      <c r="T362" s="236"/>
      <c r="AT362" s="237" t="s">
        <v>188</v>
      </c>
      <c r="AU362" s="237" t="s">
        <v>86</v>
      </c>
      <c r="AV362" s="13" t="s">
        <v>184</v>
      </c>
      <c r="AW362" s="13" t="s">
        <v>39</v>
      </c>
      <c r="AX362" s="13" t="s">
        <v>84</v>
      </c>
      <c r="AY362" s="237" t="s">
        <v>177</v>
      </c>
    </row>
    <row r="363" spans="2:65" s="1" customFormat="1" ht="25.5" customHeight="1">
      <c r="B363" s="39"/>
      <c r="C363" s="191" t="s">
        <v>544</v>
      </c>
      <c r="D363" s="191" t="s">
        <v>179</v>
      </c>
      <c r="E363" s="192" t="s">
        <v>545</v>
      </c>
      <c r="F363" s="193" t="s">
        <v>546</v>
      </c>
      <c r="G363" s="194" t="s">
        <v>279</v>
      </c>
      <c r="H363" s="195">
        <v>9159.482</v>
      </c>
      <c r="I363" s="196"/>
      <c r="J363" s="197">
        <f>ROUND(I363*H363,2)</f>
        <v>0</v>
      </c>
      <c r="K363" s="193" t="s">
        <v>183</v>
      </c>
      <c r="L363" s="59"/>
      <c r="M363" s="198" t="s">
        <v>21</v>
      </c>
      <c r="N363" s="199" t="s">
        <v>47</v>
      </c>
      <c r="O363" s="40"/>
      <c r="P363" s="200">
        <f>O363*H363</f>
        <v>0</v>
      </c>
      <c r="Q363" s="200">
        <v>0</v>
      </c>
      <c r="R363" s="200">
        <f>Q363*H363</f>
        <v>0</v>
      </c>
      <c r="S363" s="200">
        <v>0</v>
      </c>
      <c r="T363" s="201">
        <f>S363*H363</f>
        <v>0</v>
      </c>
      <c r="AR363" s="22" t="s">
        <v>184</v>
      </c>
      <c r="AT363" s="22" t="s">
        <v>179</v>
      </c>
      <c r="AU363" s="22" t="s">
        <v>86</v>
      </c>
      <c r="AY363" s="22" t="s">
        <v>177</v>
      </c>
      <c r="BE363" s="202">
        <f>IF(N363="základní",J363,0)</f>
        <v>0</v>
      </c>
      <c r="BF363" s="202">
        <f>IF(N363="snížená",J363,0)</f>
        <v>0</v>
      </c>
      <c r="BG363" s="202">
        <f>IF(N363="zákl. přenesená",J363,0)</f>
        <v>0</v>
      </c>
      <c r="BH363" s="202">
        <f>IF(N363="sníž. přenesená",J363,0)</f>
        <v>0</v>
      </c>
      <c r="BI363" s="202">
        <f>IF(N363="nulová",J363,0)</f>
        <v>0</v>
      </c>
      <c r="BJ363" s="22" t="s">
        <v>84</v>
      </c>
      <c r="BK363" s="202">
        <f>ROUND(I363*H363,2)</f>
        <v>0</v>
      </c>
      <c r="BL363" s="22" t="s">
        <v>184</v>
      </c>
      <c r="BM363" s="22" t="s">
        <v>547</v>
      </c>
    </row>
    <row r="364" spans="2:65" s="1" customFormat="1" ht="94.5">
      <c r="B364" s="39"/>
      <c r="C364" s="61"/>
      <c r="D364" s="203" t="s">
        <v>186</v>
      </c>
      <c r="E364" s="61"/>
      <c r="F364" s="204" t="s">
        <v>538</v>
      </c>
      <c r="G364" s="61"/>
      <c r="H364" s="61"/>
      <c r="I364" s="162"/>
      <c r="J364" s="61"/>
      <c r="K364" s="61"/>
      <c r="L364" s="59"/>
      <c r="M364" s="205"/>
      <c r="N364" s="40"/>
      <c r="O364" s="40"/>
      <c r="P364" s="40"/>
      <c r="Q364" s="40"/>
      <c r="R364" s="40"/>
      <c r="S364" s="40"/>
      <c r="T364" s="76"/>
      <c r="AT364" s="22" t="s">
        <v>186</v>
      </c>
      <c r="AU364" s="22" t="s">
        <v>86</v>
      </c>
    </row>
    <row r="365" spans="2:65" s="12" customFormat="1" ht="13.5">
      <c r="B365" s="216"/>
      <c r="C365" s="217"/>
      <c r="D365" s="203" t="s">
        <v>188</v>
      </c>
      <c r="E365" s="218" t="s">
        <v>21</v>
      </c>
      <c r="F365" s="219" t="s">
        <v>548</v>
      </c>
      <c r="G365" s="217"/>
      <c r="H365" s="220">
        <v>482.07799999999997</v>
      </c>
      <c r="I365" s="221"/>
      <c r="J365" s="217"/>
      <c r="K365" s="217"/>
      <c r="L365" s="222"/>
      <c r="M365" s="223"/>
      <c r="N365" s="224"/>
      <c r="O365" s="224"/>
      <c r="P365" s="224"/>
      <c r="Q365" s="224"/>
      <c r="R365" s="224"/>
      <c r="S365" s="224"/>
      <c r="T365" s="225"/>
      <c r="AT365" s="226" t="s">
        <v>188</v>
      </c>
      <c r="AU365" s="226" t="s">
        <v>86</v>
      </c>
      <c r="AV365" s="12" t="s">
        <v>86</v>
      </c>
      <c r="AW365" s="12" t="s">
        <v>39</v>
      </c>
      <c r="AX365" s="12" t="s">
        <v>84</v>
      </c>
      <c r="AY365" s="226" t="s">
        <v>177</v>
      </c>
    </row>
    <row r="366" spans="2:65" s="12" customFormat="1" ht="13.5">
      <c r="B366" s="216"/>
      <c r="C366" s="217"/>
      <c r="D366" s="203" t="s">
        <v>188</v>
      </c>
      <c r="E366" s="217"/>
      <c r="F366" s="219" t="s">
        <v>549</v>
      </c>
      <c r="G366" s="217"/>
      <c r="H366" s="220">
        <v>9159.482</v>
      </c>
      <c r="I366" s="221"/>
      <c r="J366" s="217"/>
      <c r="K366" s="217"/>
      <c r="L366" s="222"/>
      <c r="M366" s="223"/>
      <c r="N366" s="224"/>
      <c r="O366" s="224"/>
      <c r="P366" s="224"/>
      <c r="Q366" s="224"/>
      <c r="R366" s="224"/>
      <c r="S366" s="224"/>
      <c r="T366" s="225"/>
      <c r="AT366" s="226" t="s">
        <v>188</v>
      </c>
      <c r="AU366" s="226" t="s">
        <v>86</v>
      </c>
      <c r="AV366" s="12" t="s">
        <v>86</v>
      </c>
      <c r="AW366" s="12" t="s">
        <v>6</v>
      </c>
      <c r="AX366" s="12" t="s">
        <v>84</v>
      </c>
      <c r="AY366" s="226" t="s">
        <v>177</v>
      </c>
    </row>
    <row r="367" spans="2:65" s="1" customFormat="1" ht="25.5" customHeight="1">
      <c r="B367" s="39"/>
      <c r="C367" s="191" t="s">
        <v>550</v>
      </c>
      <c r="D367" s="191" t="s">
        <v>179</v>
      </c>
      <c r="E367" s="192" t="s">
        <v>551</v>
      </c>
      <c r="F367" s="193" t="s">
        <v>552</v>
      </c>
      <c r="G367" s="194" t="s">
        <v>279</v>
      </c>
      <c r="H367" s="195">
        <v>135.5</v>
      </c>
      <c r="I367" s="196"/>
      <c r="J367" s="197">
        <f>ROUND(I367*H367,2)</f>
        <v>0</v>
      </c>
      <c r="K367" s="193" t="s">
        <v>183</v>
      </c>
      <c r="L367" s="59"/>
      <c r="M367" s="198" t="s">
        <v>21</v>
      </c>
      <c r="N367" s="199" t="s">
        <v>47</v>
      </c>
      <c r="O367" s="40"/>
      <c r="P367" s="200">
        <f>O367*H367</f>
        <v>0</v>
      </c>
      <c r="Q367" s="200">
        <v>0</v>
      </c>
      <c r="R367" s="200">
        <f>Q367*H367</f>
        <v>0</v>
      </c>
      <c r="S367" s="200">
        <v>0</v>
      </c>
      <c r="T367" s="201">
        <f>S367*H367</f>
        <v>0</v>
      </c>
      <c r="AR367" s="22" t="s">
        <v>184</v>
      </c>
      <c r="AT367" s="22" t="s">
        <v>179</v>
      </c>
      <c r="AU367" s="22" t="s">
        <v>86</v>
      </c>
      <c r="AY367" s="22" t="s">
        <v>177</v>
      </c>
      <c r="BE367" s="202">
        <f>IF(N367="základní",J367,0)</f>
        <v>0</v>
      </c>
      <c r="BF367" s="202">
        <f>IF(N367="snížená",J367,0)</f>
        <v>0</v>
      </c>
      <c r="BG367" s="202">
        <f>IF(N367="zákl. přenesená",J367,0)</f>
        <v>0</v>
      </c>
      <c r="BH367" s="202">
        <f>IF(N367="sníž. přenesená",J367,0)</f>
        <v>0</v>
      </c>
      <c r="BI367" s="202">
        <f>IF(N367="nulová",J367,0)</f>
        <v>0</v>
      </c>
      <c r="BJ367" s="22" t="s">
        <v>84</v>
      </c>
      <c r="BK367" s="202">
        <f>ROUND(I367*H367,2)</f>
        <v>0</v>
      </c>
      <c r="BL367" s="22" t="s">
        <v>184</v>
      </c>
      <c r="BM367" s="22" t="s">
        <v>553</v>
      </c>
    </row>
    <row r="368" spans="2:65" s="1" customFormat="1" ht="67.5">
      <c r="B368" s="39"/>
      <c r="C368" s="61"/>
      <c r="D368" s="203" t="s">
        <v>186</v>
      </c>
      <c r="E368" s="61"/>
      <c r="F368" s="204" t="s">
        <v>554</v>
      </c>
      <c r="G368" s="61"/>
      <c r="H368" s="61"/>
      <c r="I368" s="162"/>
      <c r="J368" s="61"/>
      <c r="K368" s="61"/>
      <c r="L368" s="59"/>
      <c r="M368" s="205"/>
      <c r="N368" s="40"/>
      <c r="O368" s="40"/>
      <c r="P368" s="40"/>
      <c r="Q368" s="40"/>
      <c r="R368" s="40"/>
      <c r="S368" s="40"/>
      <c r="T368" s="76"/>
      <c r="AT368" s="22" t="s">
        <v>186</v>
      </c>
      <c r="AU368" s="22" t="s">
        <v>86</v>
      </c>
    </row>
    <row r="369" spans="2:65" s="12" customFormat="1" ht="13.5">
      <c r="B369" s="216"/>
      <c r="C369" s="217"/>
      <c r="D369" s="203" t="s">
        <v>188</v>
      </c>
      <c r="E369" s="218" t="s">
        <v>21</v>
      </c>
      <c r="F369" s="219" t="s">
        <v>539</v>
      </c>
      <c r="G369" s="217"/>
      <c r="H369" s="220">
        <v>5.9</v>
      </c>
      <c r="I369" s="221"/>
      <c r="J369" s="217"/>
      <c r="K369" s="217"/>
      <c r="L369" s="222"/>
      <c r="M369" s="223"/>
      <c r="N369" s="224"/>
      <c r="O369" s="224"/>
      <c r="P369" s="224"/>
      <c r="Q369" s="224"/>
      <c r="R369" s="224"/>
      <c r="S369" s="224"/>
      <c r="T369" s="225"/>
      <c r="AT369" s="226" t="s">
        <v>188</v>
      </c>
      <c r="AU369" s="226" t="s">
        <v>86</v>
      </c>
      <c r="AV369" s="12" t="s">
        <v>86</v>
      </c>
      <c r="AW369" s="12" t="s">
        <v>39</v>
      </c>
      <c r="AX369" s="12" t="s">
        <v>76</v>
      </c>
      <c r="AY369" s="226" t="s">
        <v>177</v>
      </c>
    </row>
    <row r="370" spans="2:65" s="12" customFormat="1" ht="13.5">
      <c r="B370" s="216"/>
      <c r="C370" s="217"/>
      <c r="D370" s="203" t="s">
        <v>188</v>
      </c>
      <c r="E370" s="218" t="s">
        <v>21</v>
      </c>
      <c r="F370" s="219" t="s">
        <v>542</v>
      </c>
      <c r="G370" s="217"/>
      <c r="H370" s="220">
        <v>129.6</v>
      </c>
      <c r="I370" s="221"/>
      <c r="J370" s="217"/>
      <c r="K370" s="217"/>
      <c r="L370" s="222"/>
      <c r="M370" s="223"/>
      <c r="N370" s="224"/>
      <c r="O370" s="224"/>
      <c r="P370" s="224"/>
      <c r="Q370" s="224"/>
      <c r="R370" s="224"/>
      <c r="S370" s="224"/>
      <c r="T370" s="225"/>
      <c r="AT370" s="226" t="s">
        <v>188</v>
      </c>
      <c r="AU370" s="226" t="s">
        <v>86</v>
      </c>
      <c r="AV370" s="12" t="s">
        <v>86</v>
      </c>
      <c r="AW370" s="12" t="s">
        <v>39</v>
      </c>
      <c r="AX370" s="12" t="s">
        <v>76</v>
      </c>
      <c r="AY370" s="226" t="s">
        <v>177</v>
      </c>
    </row>
    <row r="371" spans="2:65" s="13" customFormat="1" ht="13.5">
      <c r="B371" s="227"/>
      <c r="C371" s="228"/>
      <c r="D371" s="203" t="s">
        <v>188</v>
      </c>
      <c r="E371" s="229" t="s">
        <v>21</v>
      </c>
      <c r="F371" s="230" t="s">
        <v>209</v>
      </c>
      <c r="G371" s="228"/>
      <c r="H371" s="231">
        <v>135.5</v>
      </c>
      <c r="I371" s="232"/>
      <c r="J371" s="228"/>
      <c r="K371" s="228"/>
      <c r="L371" s="233"/>
      <c r="M371" s="234"/>
      <c r="N371" s="235"/>
      <c r="O371" s="235"/>
      <c r="P371" s="235"/>
      <c r="Q371" s="235"/>
      <c r="R371" s="235"/>
      <c r="S371" s="235"/>
      <c r="T371" s="236"/>
      <c r="AT371" s="237" t="s">
        <v>188</v>
      </c>
      <c r="AU371" s="237" t="s">
        <v>86</v>
      </c>
      <c r="AV371" s="13" t="s">
        <v>184</v>
      </c>
      <c r="AW371" s="13" t="s">
        <v>39</v>
      </c>
      <c r="AX371" s="13" t="s">
        <v>84</v>
      </c>
      <c r="AY371" s="237" t="s">
        <v>177</v>
      </c>
    </row>
    <row r="372" spans="2:65" s="1" customFormat="1" ht="25.5" customHeight="1">
      <c r="B372" s="39"/>
      <c r="C372" s="191" t="s">
        <v>555</v>
      </c>
      <c r="D372" s="191" t="s">
        <v>179</v>
      </c>
      <c r="E372" s="192" t="s">
        <v>556</v>
      </c>
      <c r="F372" s="193" t="s">
        <v>557</v>
      </c>
      <c r="G372" s="194" t="s">
        <v>279</v>
      </c>
      <c r="H372" s="195">
        <v>264.512</v>
      </c>
      <c r="I372" s="196"/>
      <c r="J372" s="197">
        <f>ROUND(I372*H372,2)</f>
        <v>0</v>
      </c>
      <c r="K372" s="193" t="s">
        <v>183</v>
      </c>
      <c r="L372" s="59"/>
      <c r="M372" s="198" t="s">
        <v>21</v>
      </c>
      <c r="N372" s="199" t="s">
        <v>47</v>
      </c>
      <c r="O372" s="40"/>
      <c r="P372" s="200">
        <f>O372*H372</f>
        <v>0</v>
      </c>
      <c r="Q372" s="200">
        <v>0</v>
      </c>
      <c r="R372" s="200">
        <f>Q372*H372</f>
        <v>0</v>
      </c>
      <c r="S372" s="200">
        <v>0</v>
      </c>
      <c r="T372" s="201">
        <f>S372*H372</f>
        <v>0</v>
      </c>
      <c r="AR372" s="22" t="s">
        <v>184</v>
      </c>
      <c r="AT372" s="22" t="s">
        <v>179</v>
      </c>
      <c r="AU372" s="22" t="s">
        <v>86</v>
      </c>
      <c r="AY372" s="22" t="s">
        <v>177</v>
      </c>
      <c r="BE372" s="202">
        <f>IF(N372="základní",J372,0)</f>
        <v>0</v>
      </c>
      <c r="BF372" s="202">
        <f>IF(N372="snížená",J372,0)</f>
        <v>0</v>
      </c>
      <c r="BG372" s="202">
        <f>IF(N372="zákl. přenesená",J372,0)</f>
        <v>0</v>
      </c>
      <c r="BH372" s="202">
        <f>IF(N372="sníž. přenesená",J372,0)</f>
        <v>0</v>
      </c>
      <c r="BI372" s="202">
        <f>IF(N372="nulová",J372,0)</f>
        <v>0</v>
      </c>
      <c r="BJ372" s="22" t="s">
        <v>84</v>
      </c>
      <c r="BK372" s="202">
        <f>ROUND(I372*H372,2)</f>
        <v>0</v>
      </c>
      <c r="BL372" s="22" t="s">
        <v>184</v>
      </c>
      <c r="BM372" s="22" t="s">
        <v>558</v>
      </c>
    </row>
    <row r="373" spans="2:65" s="1" customFormat="1" ht="67.5">
      <c r="B373" s="39"/>
      <c r="C373" s="61"/>
      <c r="D373" s="203" t="s">
        <v>186</v>
      </c>
      <c r="E373" s="61"/>
      <c r="F373" s="204" t="s">
        <v>554</v>
      </c>
      <c r="G373" s="61"/>
      <c r="H373" s="61"/>
      <c r="I373" s="162"/>
      <c r="J373" s="61"/>
      <c r="K373" s="61"/>
      <c r="L373" s="59"/>
      <c r="M373" s="205"/>
      <c r="N373" s="40"/>
      <c r="O373" s="40"/>
      <c r="P373" s="40"/>
      <c r="Q373" s="40"/>
      <c r="R373" s="40"/>
      <c r="S373" s="40"/>
      <c r="T373" s="76"/>
      <c r="AT373" s="22" t="s">
        <v>186</v>
      </c>
      <c r="AU373" s="22" t="s">
        <v>86</v>
      </c>
    </row>
    <row r="374" spans="2:65" s="12" customFormat="1" ht="13.5">
      <c r="B374" s="216"/>
      <c r="C374" s="217"/>
      <c r="D374" s="203" t="s">
        <v>188</v>
      </c>
      <c r="E374" s="218" t="s">
        <v>21</v>
      </c>
      <c r="F374" s="219" t="s">
        <v>540</v>
      </c>
      <c r="G374" s="217"/>
      <c r="H374" s="220">
        <v>264.512</v>
      </c>
      <c r="I374" s="221"/>
      <c r="J374" s="217"/>
      <c r="K374" s="217"/>
      <c r="L374" s="222"/>
      <c r="M374" s="223"/>
      <c r="N374" s="224"/>
      <c r="O374" s="224"/>
      <c r="P374" s="224"/>
      <c r="Q374" s="224"/>
      <c r="R374" s="224"/>
      <c r="S374" s="224"/>
      <c r="T374" s="225"/>
      <c r="AT374" s="226" t="s">
        <v>188</v>
      </c>
      <c r="AU374" s="226" t="s">
        <v>86</v>
      </c>
      <c r="AV374" s="12" t="s">
        <v>86</v>
      </c>
      <c r="AW374" s="12" t="s">
        <v>39</v>
      </c>
      <c r="AX374" s="12" t="s">
        <v>76</v>
      </c>
      <c r="AY374" s="226" t="s">
        <v>177</v>
      </c>
    </row>
    <row r="375" spans="2:65" s="13" customFormat="1" ht="13.5">
      <c r="B375" s="227"/>
      <c r="C375" s="228"/>
      <c r="D375" s="203" t="s">
        <v>188</v>
      </c>
      <c r="E375" s="229" t="s">
        <v>21</v>
      </c>
      <c r="F375" s="230" t="s">
        <v>209</v>
      </c>
      <c r="G375" s="228"/>
      <c r="H375" s="231">
        <v>264.512</v>
      </c>
      <c r="I375" s="232"/>
      <c r="J375" s="228"/>
      <c r="K375" s="228"/>
      <c r="L375" s="233"/>
      <c r="M375" s="234"/>
      <c r="N375" s="235"/>
      <c r="O375" s="235"/>
      <c r="P375" s="235"/>
      <c r="Q375" s="235"/>
      <c r="R375" s="235"/>
      <c r="S375" s="235"/>
      <c r="T375" s="236"/>
      <c r="AT375" s="237" t="s">
        <v>188</v>
      </c>
      <c r="AU375" s="237" t="s">
        <v>86</v>
      </c>
      <c r="AV375" s="13" t="s">
        <v>184</v>
      </c>
      <c r="AW375" s="13" t="s">
        <v>39</v>
      </c>
      <c r="AX375" s="13" t="s">
        <v>84</v>
      </c>
      <c r="AY375" s="237" t="s">
        <v>177</v>
      </c>
    </row>
    <row r="376" spans="2:65" s="1" customFormat="1" ht="16.5" customHeight="1">
      <c r="B376" s="39"/>
      <c r="C376" s="191" t="s">
        <v>559</v>
      </c>
      <c r="D376" s="191" t="s">
        <v>179</v>
      </c>
      <c r="E376" s="192" t="s">
        <v>560</v>
      </c>
      <c r="F376" s="193" t="s">
        <v>561</v>
      </c>
      <c r="G376" s="194" t="s">
        <v>279</v>
      </c>
      <c r="H376" s="195">
        <v>3194.7139999999999</v>
      </c>
      <c r="I376" s="196"/>
      <c r="J376" s="197">
        <f>ROUND(I376*H376,2)</f>
        <v>0</v>
      </c>
      <c r="K376" s="193" t="s">
        <v>183</v>
      </c>
      <c r="L376" s="59"/>
      <c r="M376" s="198" t="s">
        <v>21</v>
      </c>
      <c r="N376" s="199" t="s">
        <v>47</v>
      </c>
      <c r="O376" s="40"/>
      <c r="P376" s="200">
        <f>O376*H376</f>
        <v>0</v>
      </c>
      <c r="Q376" s="200">
        <v>0</v>
      </c>
      <c r="R376" s="200">
        <f>Q376*H376</f>
        <v>0</v>
      </c>
      <c r="S376" s="200">
        <v>0</v>
      </c>
      <c r="T376" s="201">
        <f>S376*H376</f>
        <v>0</v>
      </c>
      <c r="AR376" s="22" t="s">
        <v>184</v>
      </c>
      <c r="AT376" s="22" t="s">
        <v>179</v>
      </c>
      <c r="AU376" s="22" t="s">
        <v>86</v>
      </c>
      <c r="AY376" s="22" t="s">
        <v>177</v>
      </c>
      <c r="BE376" s="202">
        <f>IF(N376="základní",J376,0)</f>
        <v>0</v>
      </c>
      <c r="BF376" s="202">
        <f>IF(N376="snížená",J376,0)</f>
        <v>0</v>
      </c>
      <c r="BG376" s="202">
        <f>IF(N376="zákl. přenesená",J376,0)</f>
        <v>0</v>
      </c>
      <c r="BH376" s="202">
        <f>IF(N376="sníž. přenesená",J376,0)</f>
        <v>0</v>
      </c>
      <c r="BI376" s="202">
        <f>IF(N376="nulová",J376,0)</f>
        <v>0</v>
      </c>
      <c r="BJ376" s="22" t="s">
        <v>84</v>
      </c>
      <c r="BK376" s="202">
        <f>ROUND(I376*H376,2)</f>
        <v>0</v>
      </c>
      <c r="BL376" s="22" t="s">
        <v>184</v>
      </c>
      <c r="BM376" s="22" t="s">
        <v>562</v>
      </c>
    </row>
    <row r="377" spans="2:65" s="1" customFormat="1" ht="67.5">
      <c r="B377" s="39"/>
      <c r="C377" s="61"/>
      <c r="D377" s="203" t="s">
        <v>186</v>
      </c>
      <c r="E377" s="61"/>
      <c r="F377" s="204" t="s">
        <v>554</v>
      </c>
      <c r="G377" s="61"/>
      <c r="H377" s="61"/>
      <c r="I377" s="162"/>
      <c r="J377" s="61"/>
      <c r="K377" s="61"/>
      <c r="L377" s="59"/>
      <c r="M377" s="205"/>
      <c r="N377" s="40"/>
      <c r="O377" s="40"/>
      <c r="P377" s="40"/>
      <c r="Q377" s="40"/>
      <c r="R377" s="40"/>
      <c r="S377" s="40"/>
      <c r="T377" s="76"/>
      <c r="AT377" s="22" t="s">
        <v>186</v>
      </c>
      <c r="AU377" s="22" t="s">
        <v>86</v>
      </c>
    </row>
    <row r="378" spans="2:65" s="12" customFormat="1" ht="13.5">
      <c r="B378" s="216"/>
      <c r="C378" s="217"/>
      <c r="D378" s="203" t="s">
        <v>188</v>
      </c>
      <c r="E378" s="218" t="s">
        <v>21</v>
      </c>
      <c r="F378" s="219" t="s">
        <v>525</v>
      </c>
      <c r="G378" s="217"/>
      <c r="H378" s="220">
        <v>2998.3890000000001</v>
      </c>
      <c r="I378" s="221"/>
      <c r="J378" s="217"/>
      <c r="K378" s="217"/>
      <c r="L378" s="222"/>
      <c r="M378" s="223"/>
      <c r="N378" s="224"/>
      <c r="O378" s="224"/>
      <c r="P378" s="224"/>
      <c r="Q378" s="224"/>
      <c r="R378" s="224"/>
      <c r="S378" s="224"/>
      <c r="T378" s="225"/>
      <c r="AT378" s="226" t="s">
        <v>188</v>
      </c>
      <c r="AU378" s="226" t="s">
        <v>86</v>
      </c>
      <c r="AV378" s="12" t="s">
        <v>86</v>
      </c>
      <c r="AW378" s="12" t="s">
        <v>39</v>
      </c>
      <c r="AX378" s="12" t="s">
        <v>76</v>
      </c>
      <c r="AY378" s="226" t="s">
        <v>177</v>
      </c>
    </row>
    <row r="379" spans="2:65" s="12" customFormat="1" ht="13.5">
      <c r="B379" s="216"/>
      <c r="C379" s="217"/>
      <c r="D379" s="203" t="s">
        <v>188</v>
      </c>
      <c r="E379" s="218" t="s">
        <v>21</v>
      </c>
      <c r="F379" s="219" t="s">
        <v>541</v>
      </c>
      <c r="G379" s="217"/>
      <c r="H379" s="220">
        <v>80.465999999999994</v>
      </c>
      <c r="I379" s="221"/>
      <c r="J379" s="217"/>
      <c r="K379" s="217"/>
      <c r="L379" s="222"/>
      <c r="M379" s="223"/>
      <c r="N379" s="224"/>
      <c r="O379" s="224"/>
      <c r="P379" s="224"/>
      <c r="Q379" s="224"/>
      <c r="R379" s="224"/>
      <c r="S379" s="224"/>
      <c r="T379" s="225"/>
      <c r="AT379" s="226" t="s">
        <v>188</v>
      </c>
      <c r="AU379" s="226" t="s">
        <v>86</v>
      </c>
      <c r="AV379" s="12" t="s">
        <v>86</v>
      </c>
      <c r="AW379" s="12" t="s">
        <v>39</v>
      </c>
      <c r="AX379" s="12" t="s">
        <v>76</v>
      </c>
      <c r="AY379" s="226" t="s">
        <v>177</v>
      </c>
    </row>
    <row r="380" spans="2:65" s="12" customFormat="1" ht="13.5">
      <c r="B380" s="216"/>
      <c r="C380" s="217"/>
      <c r="D380" s="203" t="s">
        <v>188</v>
      </c>
      <c r="E380" s="218" t="s">
        <v>21</v>
      </c>
      <c r="F380" s="219" t="s">
        <v>527</v>
      </c>
      <c r="G380" s="217"/>
      <c r="H380" s="220">
        <v>115.85899999999999</v>
      </c>
      <c r="I380" s="221"/>
      <c r="J380" s="217"/>
      <c r="K380" s="217"/>
      <c r="L380" s="222"/>
      <c r="M380" s="223"/>
      <c r="N380" s="224"/>
      <c r="O380" s="224"/>
      <c r="P380" s="224"/>
      <c r="Q380" s="224"/>
      <c r="R380" s="224"/>
      <c r="S380" s="224"/>
      <c r="T380" s="225"/>
      <c r="AT380" s="226" t="s">
        <v>188</v>
      </c>
      <c r="AU380" s="226" t="s">
        <v>86</v>
      </c>
      <c r="AV380" s="12" t="s">
        <v>86</v>
      </c>
      <c r="AW380" s="12" t="s">
        <v>39</v>
      </c>
      <c r="AX380" s="12" t="s">
        <v>76</v>
      </c>
      <c r="AY380" s="226" t="s">
        <v>177</v>
      </c>
    </row>
    <row r="381" spans="2:65" s="13" customFormat="1" ht="13.5">
      <c r="B381" s="227"/>
      <c r="C381" s="228"/>
      <c r="D381" s="203" t="s">
        <v>188</v>
      </c>
      <c r="E381" s="229" t="s">
        <v>21</v>
      </c>
      <c r="F381" s="230" t="s">
        <v>209</v>
      </c>
      <c r="G381" s="228"/>
      <c r="H381" s="231">
        <v>3194.7139999999999</v>
      </c>
      <c r="I381" s="232"/>
      <c r="J381" s="228"/>
      <c r="K381" s="228"/>
      <c r="L381" s="233"/>
      <c r="M381" s="234"/>
      <c r="N381" s="235"/>
      <c r="O381" s="235"/>
      <c r="P381" s="235"/>
      <c r="Q381" s="235"/>
      <c r="R381" s="235"/>
      <c r="S381" s="235"/>
      <c r="T381" s="236"/>
      <c r="AT381" s="237" t="s">
        <v>188</v>
      </c>
      <c r="AU381" s="237" t="s">
        <v>86</v>
      </c>
      <c r="AV381" s="13" t="s">
        <v>184</v>
      </c>
      <c r="AW381" s="13" t="s">
        <v>39</v>
      </c>
      <c r="AX381" s="13" t="s">
        <v>84</v>
      </c>
      <c r="AY381" s="237" t="s">
        <v>177</v>
      </c>
    </row>
    <row r="382" spans="2:65" s="1" customFormat="1" ht="16.5" customHeight="1">
      <c r="B382" s="39"/>
      <c r="C382" s="191" t="s">
        <v>563</v>
      </c>
      <c r="D382" s="191" t="s">
        <v>179</v>
      </c>
      <c r="E382" s="192" t="s">
        <v>564</v>
      </c>
      <c r="F382" s="193" t="s">
        <v>565</v>
      </c>
      <c r="G382" s="194" t="s">
        <v>279</v>
      </c>
      <c r="H382" s="195">
        <v>792.05100000000004</v>
      </c>
      <c r="I382" s="196"/>
      <c r="J382" s="197">
        <f>ROUND(I382*H382,2)</f>
        <v>0</v>
      </c>
      <c r="K382" s="193" t="s">
        <v>21</v>
      </c>
      <c r="L382" s="59"/>
      <c r="M382" s="198" t="s">
        <v>21</v>
      </c>
      <c r="N382" s="199" t="s">
        <v>47</v>
      </c>
      <c r="O382" s="40"/>
      <c r="P382" s="200">
        <f>O382*H382</f>
        <v>0</v>
      </c>
      <c r="Q382" s="200">
        <v>0</v>
      </c>
      <c r="R382" s="200">
        <f>Q382*H382</f>
        <v>0</v>
      </c>
      <c r="S382" s="200">
        <v>0</v>
      </c>
      <c r="T382" s="201">
        <f>S382*H382</f>
        <v>0</v>
      </c>
      <c r="AR382" s="22" t="s">
        <v>184</v>
      </c>
      <c r="AT382" s="22" t="s">
        <v>179</v>
      </c>
      <c r="AU382" s="22" t="s">
        <v>86</v>
      </c>
      <c r="AY382" s="22" t="s">
        <v>177</v>
      </c>
      <c r="BE382" s="202">
        <f>IF(N382="základní",J382,0)</f>
        <v>0</v>
      </c>
      <c r="BF382" s="202">
        <f>IF(N382="snížená",J382,0)</f>
        <v>0</v>
      </c>
      <c r="BG382" s="202">
        <f>IF(N382="zákl. přenesená",J382,0)</f>
        <v>0</v>
      </c>
      <c r="BH382" s="202">
        <f>IF(N382="sníž. přenesená",J382,0)</f>
        <v>0</v>
      </c>
      <c r="BI382" s="202">
        <f>IF(N382="nulová",J382,0)</f>
        <v>0</v>
      </c>
      <c r="BJ382" s="22" t="s">
        <v>84</v>
      </c>
      <c r="BK382" s="202">
        <f>ROUND(I382*H382,2)</f>
        <v>0</v>
      </c>
      <c r="BL382" s="22" t="s">
        <v>184</v>
      </c>
      <c r="BM382" s="22" t="s">
        <v>566</v>
      </c>
    </row>
    <row r="383" spans="2:65" s="12" customFormat="1" ht="13.5">
      <c r="B383" s="216"/>
      <c r="C383" s="217"/>
      <c r="D383" s="203" t="s">
        <v>188</v>
      </c>
      <c r="E383" s="218" t="s">
        <v>21</v>
      </c>
      <c r="F383" s="219" t="s">
        <v>526</v>
      </c>
      <c r="G383" s="217"/>
      <c r="H383" s="220">
        <v>792.05100000000004</v>
      </c>
      <c r="I383" s="221"/>
      <c r="J383" s="217"/>
      <c r="K383" s="217"/>
      <c r="L383" s="222"/>
      <c r="M383" s="223"/>
      <c r="N383" s="224"/>
      <c r="O383" s="224"/>
      <c r="P383" s="224"/>
      <c r="Q383" s="224"/>
      <c r="R383" s="224"/>
      <c r="S383" s="224"/>
      <c r="T383" s="225"/>
      <c r="AT383" s="226" t="s">
        <v>188</v>
      </c>
      <c r="AU383" s="226" t="s">
        <v>86</v>
      </c>
      <c r="AV383" s="12" t="s">
        <v>86</v>
      </c>
      <c r="AW383" s="12" t="s">
        <v>39</v>
      </c>
      <c r="AX383" s="12" t="s">
        <v>84</v>
      </c>
      <c r="AY383" s="226" t="s">
        <v>177</v>
      </c>
    </row>
    <row r="384" spans="2:65" s="10" customFormat="1" ht="29.85" customHeight="1">
      <c r="B384" s="175"/>
      <c r="C384" s="176"/>
      <c r="D384" s="177" t="s">
        <v>75</v>
      </c>
      <c r="E384" s="189" t="s">
        <v>567</v>
      </c>
      <c r="F384" s="189" t="s">
        <v>568</v>
      </c>
      <c r="G384" s="176"/>
      <c r="H384" s="176"/>
      <c r="I384" s="179"/>
      <c r="J384" s="190">
        <f>BK384</f>
        <v>0</v>
      </c>
      <c r="K384" s="176"/>
      <c r="L384" s="181"/>
      <c r="M384" s="182"/>
      <c r="N384" s="183"/>
      <c r="O384" s="183"/>
      <c r="P384" s="184">
        <f>SUM(P385:P386)</f>
        <v>0</v>
      </c>
      <c r="Q384" s="183"/>
      <c r="R384" s="184">
        <f>SUM(R385:R386)</f>
        <v>0</v>
      </c>
      <c r="S384" s="183"/>
      <c r="T384" s="185">
        <f>SUM(T385:T386)</f>
        <v>0</v>
      </c>
      <c r="AR384" s="186" t="s">
        <v>84</v>
      </c>
      <c r="AT384" s="187" t="s">
        <v>75</v>
      </c>
      <c r="AU384" s="187" t="s">
        <v>84</v>
      </c>
      <c r="AY384" s="186" t="s">
        <v>177</v>
      </c>
      <c r="BK384" s="188">
        <f>SUM(BK385:BK386)</f>
        <v>0</v>
      </c>
    </row>
    <row r="385" spans="2:65" s="1" customFormat="1" ht="25.5" customHeight="1">
      <c r="B385" s="39"/>
      <c r="C385" s="191" t="s">
        <v>569</v>
      </c>
      <c r="D385" s="191" t="s">
        <v>179</v>
      </c>
      <c r="E385" s="192" t="s">
        <v>570</v>
      </c>
      <c r="F385" s="193" t="s">
        <v>571</v>
      </c>
      <c r="G385" s="194" t="s">
        <v>279</v>
      </c>
      <c r="H385" s="195">
        <v>685.06399999999996</v>
      </c>
      <c r="I385" s="196"/>
      <c r="J385" s="197">
        <f>ROUND(I385*H385,2)</f>
        <v>0</v>
      </c>
      <c r="K385" s="193" t="s">
        <v>183</v>
      </c>
      <c r="L385" s="59"/>
      <c r="M385" s="198" t="s">
        <v>21</v>
      </c>
      <c r="N385" s="199" t="s">
        <v>47</v>
      </c>
      <c r="O385" s="40"/>
      <c r="P385" s="200">
        <f>O385*H385</f>
        <v>0</v>
      </c>
      <c r="Q385" s="200">
        <v>0</v>
      </c>
      <c r="R385" s="200">
        <f>Q385*H385</f>
        <v>0</v>
      </c>
      <c r="S385" s="200">
        <v>0</v>
      </c>
      <c r="T385" s="201">
        <f>S385*H385</f>
        <v>0</v>
      </c>
      <c r="AR385" s="22" t="s">
        <v>184</v>
      </c>
      <c r="AT385" s="22" t="s">
        <v>179</v>
      </c>
      <c r="AU385" s="22" t="s">
        <v>86</v>
      </c>
      <c r="AY385" s="22" t="s">
        <v>177</v>
      </c>
      <c r="BE385" s="202">
        <f>IF(N385="základní",J385,0)</f>
        <v>0</v>
      </c>
      <c r="BF385" s="202">
        <f>IF(N385="snížená",J385,0)</f>
        <v>0</v>
      </c>
      <c r="BG385" s="202">
        <f>IF(N385="zákl. přenesená",J385,0)</f>
        <v>0</v>
      </c>
      <c r="BH385" s="202">
        <f>IF(N385="sníž. přenesená",J385,0)</f>
        <v>0</v>
      </c>
      <c r="BI385" s="202">
        <f>IF(N385="nulová",J385,0)</f>
        <v>0</v>
      </c>
      <c r="BJ385" s="22" t="s">
        <v>84</v>
      </c>
      <c r="BK385" s="202">
        <f>ROUND(I385*H385,2)</f>
        <v>0</v>
      </c>
      <c r="BL385" s="22" t="s">
        <v>184</v>
      </c>
      <c r="BM385" s="22" t="s">
        <v>572</v>
      </c>
    </row>
    <row r="386" spans="2:65" s="1" customFormat="1" ht="27">
      <c r="B386" s="39"/>
      <c r="C386" s="61"/>
      <c r="D386" s="203" t="s">
        <v>186</v>
      </c>
      <c r="E386" s="61"/>
      <c r="F386" s="204" t="s">
        <v>573</v>
      </c>
      <c r="G386" s="61"/>
      <c r="H386" s="61"/>
      <c r="I386" s="162"/>
      <c r="J386" s="61"/>
      <c r="K386" s="61"/>
      <c r="L386" s="59"/>
      <c r="M386" s="205"/>
      <c r="N386" s="40"/>
      <c r="O386" s="40"/>
      <c r="P386" s="40"/>
      <c r="Q386" s="40"/>
      <c r="R386" s="40"/>
      <c r="S386" s="40"/>
      <c r="T386" s="76"/>
      <c r="AT386" s="22" t="s">
        <v>186</v>
      </c>
      <c r="AU386" s="22" t="s">
        <v>86</v>
      </c>
    </row>
    <row r="387" spans="2:65" s="10" customFormat="1" ht="37.35" customHeight="1">
      <c r="B387" s="175"/>
      <c r="C387" s="176"/>
      <c r="D387" s="177" t="s">
        <v>75</v>
      </c>
      <c r="E387" s="178" t="s">
        <v>574</v>
      </c>
      <c r="F387" s="178" t="s">
        <v>575</v>
      </c>
      <c r="G387" s="176"/>
      <c r="H387" s="176"/>
      <c r="I387" s="179"/>
      <c r="J387" s="180">
        <f>BK387</f>
        <v>0</v>
      </c>
      <c r="K387" s="176"/>
      <c r="L387" s="181"/>
      <c r="M387" s="182"/>
      <c r="N387" s="183"/>
      <c r="O387" s="183"/>
      <c r="P387" s="184">
        <f>P388</f>
        <v>0</v>
      </c>
      <c r="Q387" s="183"/>
      <c r="R387" s="184">
        <f>R388</f>
        <v>0</v>
      </c>
      <c r="S387" s="183"/>
      <c r="T387" s="185">
        <f>T388</f>
        <v>0</v>
      </c>
      <c r="AR387" s="186" t="s">
        <v>86</v>
      </c>
      <c r="AT387" s="187" t="s">
        <v>75</v>
      </c>
      <c r="AU387" s="187" t="s">
        <v>76</v>
      </c>
      <c r="AY387" s="186" t="s">
        <v>177</v>
      </c>
      <c r="BK387" s="188">
        <f>BK388</f>
        <v>0</v>
      </c>
    </row>
    <row r="388" spans="2:65" s="10" customFormat="1" ht="19.899999999999999" customHeight="1">
      <c r="B388" s="175"/>
      <c r="C388" s="176"/>
      <c r="D388" s="177" t="s">
        <v>75</v>
      </c>
      <c r="E388" s="189" t="s">
        <v>576</v>
      </c>
      <c r="F388" s="189" t="s">
        <v>577</v>
      </c>
      <c r="G388" s="176"/>
      <c r="H388" s="176"/>
      <c r="I388" s="179"/>
      <c r="J388" s="190">
        <f>BK388</f>
        <v>0</v>
      </c>
      <c r="K388" s="176"/>
      <c r="L388" s="181"/>
      <c r="M388" s="182"/>
      <c r="N388" s="183"/>
      <c r="O388" s="183"/>
      <c r="P388" s="184">
        <f>SUM(P389:P394)</f>
        <v>0</v>
      </c>
      <c r="Q388" s="183"/>
      <c r="R388" s="184">
        <f>SUM(R389:R394)</f>
        <v>0</v>
      </c>
      <c r="S388" s="183"/>
      <c r="T388" s="185">
        <f>SUM(T389:T394)</f>
        <v>0</v>
      </c>
      <c r="AR388" s="186" t="s">
        <v>86</v>
      </c>
      <c r="AT388" s="187" t="s">
        <v>75</v>
      </c>
      <c r="AU388" s="187" t="s">
        <v>84</v>
      </c>
      <c r="AY388" s="186" t="s">
        <v>177</v>
      </c>
      <c r="BK388" s="188">
        <f>SUM(BK389:BK394)</f>
        <v>0</v>
      </c>
    </row>
    <row r="389" spans="2:65" s="1" customFormat="1" ht="16.5" customHeight="1">
      <c r="B389" s="39"/>
      <c r="C389" s="191" t="s">
        <v>578</v>
      </c>
      <c r="D389" s="191" t="s">
        <v>179</v>
      </c>
      <c r="E389" s="192" t="s">
        <v>579</v>
      </c>
      <c r="F389" s="193" t="s">
        <v>580</v>
      </c>
      <c r="G389" s="194" t="s">
        <v>182</v>
      </c>
      <c r="H389" s="195">
        <v>213.7</v>
      </c>
      <c r="I389" s="196"/>
      <c r="J389" s="197">
        <f>ROUND(I389*H389,2)</f>
        <v>0</v>
      </c>
      <c r="K389" s="193" t="s">
        <v>21</v>
      </c>
      <c r="L389" s="59"/>
      <c r="M389" s="198" t="s">
        <v>21</v>
      </c>
      <c r="N389" s="199" t="s">
        <v>47</v>
      </c>
      <c r="O389" s="40"/>
      <c r="P389" s="200">
        <f>O389*H389</f>
        <v>0</v>
      </c>
      <c r="Q389" s="200">
        <v>0</v>
      </c>
      <c r="R389" s="200">
        <f>Q389*H389</f>
        <v>0</v>
      </c>
      <c r="S389" s="200">
        <v>0</v>
      </c>
      <c r="T389" s="201">
        <f>S389*H389</f>
        <v>0</v>
      </c>
      <c r="AR389" s="22" t="s">
        <v>271</v>
      </c>
      <c r="AT389" s="22" t="s">
        <v>179</v>
      </c>
      <c r="AU389" s="22" t="s">
        <v>86</v>
      </c>
      <c r="AY389" s="22" t="s">
        <v>177</v>
      </c>
      <c r="BE389" s="202">
        <f>IF(N389="základní",J389,0)</f>
        <v>0</v>
      </c>
      <c r="BF389" s="202">
        <f>IF(N389="snížená",J389,0)</f>
        <v>0</v>
      </c>
      <c r="BG389" s="202">
        <f>IF(N389="zákl. přenesená",J389,0)</f>
        <v>0</v>
      </c>
      <c r="BH389" s="202">
        <f>IF(N389="sníž. přenesená",J389,0)</f>
        <v>0</v>
      </c>
      <c r="BI389" s="202">
        <f>IF(N389="nulová",J389,0)</f>
        <v>0</v>
      </c>
      <c r="BJ389" s="22" t="s">
        <v>84</v>
      </c>
      <c r="BK389" s="202">
        <f>ROUND(I389*H389,2)</f>
        <v>0</v>
      </c>
      <c r="BL389" s="22" t="s">
        <v>271</v>
      </c>
      <c r="BM389" s="22" t="s">
        <v>581</v>
      </c>
    </row>
    <row r="390" spans="2:65" s="11" customFormat="1" ht="13.5">
      <c r="B390" s="206"/>
      <c r="C390" s="207"/>
      <c r="D390" s="203" t="s">
        <v>188</v>
      </c>
      <c r="E390" s="208" t="s">
        <v>21</v>
      </c>
      <c r="F390" s="209" t="s">
        <v>189</v>
      </c>
      <c r="G390" s="207"/>
      <c r="H390" s="208" t="s">
        <v>21</v>
      </c>
      <c r="I390" s="210"/>
      <c r="J390" s="207"/>
      <c r="K390" s="207"/>
      <c r="L390" s="211"/>
      <c r="M390" s="212"/>
      <c r="N390" s="213"/>
      <c r="O390" s="213"/>
      <c r="P390" s="213"/>
      <c r="Q390" s="213"/>
      <c r="R390" s="213"/>
      <c r="S390" s="213"/>
      <c r="T390" s="214"/>
      <c r="AT390" s="215" t="s">
        <v>188</v>
      </c>
      <c r="AU390" s="215" t="s">
        <v>86</v>
      </c>
      <c r="AV390" s="11" t="s">
        <v>84</v>
      </c>
      <c r="AW390" s="11" t="s">
        <v>39</v>
      </c>
      <c r="AX390" s="11" t="s">
        <v>76</v>
      </c>
      <c r="AY390" s="215" t="s">
        <v>177</v>
      </c>
    </row>
    <row r="391" spans="2:65" s="12" customFormat="1" ht="13.5">
      <c r="B391" s="216"/>
      <c r="C391" s="217"/>
      <c r="D391" s="203" t="s">
        <v>188</v>
      </c>
      <c r="E391" s="218" t="s">
        <v>21</v>
      </c>
      <c r="F391" s="219" t="s">
        <v>426</v>
      </c>
      <c r="G391" s="217"/>
      <c r="H391" s="220">
        <v>213.7</v>
      </c>
      <c r="I391" s="221"/>
      <c r="J391" s="217"/>
      <c r="K391" s="217"/>
      <c r="L391" s="222"/>
      <c r="M391" s="223"/>
      <c r="N391" s="224"/>
      <c r="O391" s="224"/>
      <c r="P391" s="224"/>
      <c r="Q391" s="224"/>
      <c r="R391" s="224"/>
      <c r="S391" s="224"/>
      <c r="T391" s="225"/>
      <c r="AT391" s="226" t="s">
        <v>188</v>
      </c>
      <c r="AU391" s="226" t="s">
        <v>86</v>
      </c>
      <c r="AV391" s="12" t="s">
        <v>86</v>
      </c>
      <c r="AW391" s="12" t="s">
        <v>39</v>
      </c>
      <c r="AX391" s="12" t="s">
        <v>84</v>
      </c>
      <c r="AY391" s="226" t="s">
        <v>177</v>
      </c>
    </row>
    <row r="392" spans="2:65" s="1" customFormat="1" ht="16.5" customHeight="1">
      <c r="B392" s="39"/>
      <c r="C392" s="191" t="s">
        <v>582</v>
      </c>
      <c r="D392" s="191" t="s">
        <v>179</v>
      </c>
      <c r="E392" s="192" t="s">
        <v>583</v>
      </c>
      <c r="F392" s="193" t="s">
        <v>584</v>
      </c>
      <c r="G392" s="194" t="s">
        <v>182</v>
      </c>
      <c r="H392" s="195">
        <v>366.3</v>
      </c>
      <c r="I392" s="196"/>
      <c r="J392" s="197">
        <f>ROUND(I392*H392,2)</f>
        <v>0</v>
      </c>
      <c r="K392" s="193" t="s">
        <v>21</v>
      </c>
      <c r="L392" s="59"/>
      <c r="M392" s="198" t="s">
        <v>21</v>
      </c>
      <c r="N392" s="199" t="s">
        <v>47</v>
      </c>
      <c r="O392" s="40"/>
      <c r="P392" s="200">
        <f>O392*H392</f>
        <v>0</v>
      </c>
      <c r="Q392" s="200">
        <v>0</v>
      </c>
      <c r="R392" s="200">
        <f>Q392*H392</f>
        <v>0</v>
      </c>
      <c r="S392" s="200">
        <v>0</v>
      </c>
      <c r="T392" s="201">
        <f>S392*H392</f>
        <v>0</v>
      </c>
      <c r="AR392" s="22" t="s">
        <v>271</v>
      </c>
      <c r="AT392" s="22" t="s">
        <v>179</v>
      </c>
      <c r="AU392" s="22" t="s">
        <v>86</v>
      </c>
      <c r="AY392" s="22" t="s">
        <v>177</v>
      </c>
      <c r="BE392" s="202">
        <f>IF(N392="základní",J392,0)</f>
        <v>0</v>
      </c>
      <c r="BF392" s="202">
        <f>IF(N392="snížená",J392,0)</f>
        <v>0</v>
      </c>
      <c r="BG392" s="202">
        <f>IF(N392="zákl. přenesená",J392,0)</f>
        <v>0</v>
      </c>
      <c r="BH392" s="202">
        <f>IF(N392="sníž. přenesená",J392,0)</f>
        <v>0</v>
      </c>
      <c r="BI392" s="202">
        <f>IF(N392="nulová",J392,0)</f>
        <v>0</v>
      </c>
      <c r="BJ392" s="22" t="s">
        <v>84</v>
      </c>
      <c r="BK392" s="202">
        <f>ROUND(I392*H392,2)</f>
        <v>0</v>
      </c>
      <c r="BL392" s="22" t="s">
        <v>271</v>
      </c>
      <c r="BM392" s="22" t="s">
        <v>585</v>
      </c>
    </row>
    <row r="393" spans="2:65" s="11" customFormat="1" ht="13.5">
      <c r="B393" s="206"/>
      <c r="C393" s="207"/>
      <c r="D393" s="203" t="s">
        <v>188</v>
      </c>
      <c r="E393" s="208" t="s">
        <v>21</v>
      </c>
      <c r="F393" s="209" t="s">
        <v>189</v>
      </c>
      <c r="G393" s="207"/>
      <c r="H393" s="208" t="s">
        <v>21</v>
      </c>
      <c r="I393" s="210"/>
      <c r="J393" s="207"/>
      <c r="K393" s="207"/>
      <c r="L393" s="211"/>
      <c r="M393" s="212"/>
      <c r="N393" s="213"/>
      <c r="O393" s="213"/>
      <c r="P393" s="213"/>
      <c r="Q393" s="213"/>
      <c r="R393" s="213"/>
      <c r="S393" s="213"/>
      <c r="T393" s="214"/>
      <c r="AT393" s="215" t="s">
        <v>188</v>
      </c>
      <c r="AU393" s="215" t="s">
        <v>86</v>
      </c>
      <c r="AV393" s="11" t="s">
        <v>84</v>
      </c>
      <c r="AW393" s="11" t="s">
        <v>39</v>
      </c>
      <c r="AX393" s="11" t="s">
        <v>76</v>
      </c>
      <c r="AY393" s="215" t="s">
        <v>177</v>
      </c>
    </row>
    <row r="394" spans="2:65" s="12" customFormat="1" ht="13.5">
      <c r="B394" s="216"/>
      <c r="C394" s="217"/>
      <c r="D394" s="203" t="s">
        <v>188</v>
      </c>
      <c r="E394" s="218" t="s">
        <v>21</v>
      </c>
      <c r="F394" s="219" t="s">
        <v>586</v>
      </c>
      <c r="G394" s="217"/>
      <c r="H394" s="220">
        <v>366.3</v>
      </c>
      <c r="I394" s="221"/>
      <c r="J394" s="217"/>
      <c r="K394" s="217"/>
      <c r="L394" s="222"/>
      <c r="M394" s="248"/>
      <c r="N394" s="249"/>
      <c r="O394" s="249"/>
      <c r="P394" s="249"/>
      <c r="Q394" s="249"/>
      <c r="R394" s="249"/>
      <c r="S394" s="249"/>
      <c r="T394" s="250"/>
      <c r="AT394" s="226" t="s">
        <v>188</v>
      </c>
      <c r="AU394" s="226" t="s">
        <v>86</v>
      </c>
      <c r="AV394" s="12" t="s">
        <v>86</v>
      </c>
      <c r="AW394" s="12" t="s">
        <v>39</v>
      </c>
      <c r="AX394" s="12" t="s">
        <v>84</v>
      </c>
      <c r="AY394" s="226" t="s">
        <v>177</v>
      </c>
    </row>
    <row r="395" spans="2:65" s="1" customFormat="1" ht="6.95" customHeight="1">
      <c r="B395" s="54"/>
      <c r="C395" s="55"/>
      <c r="D395" s="55"/>
      <c r="E395" s="55"/>
      <c r="F395" s="55"/>
      <c r="G395" s="55"/>
      <c r="H395" s="55"/>
      <c r="I395" s="138"/>
      <c r="J395" s="55"/>
      <c r="K395" s="55"/>
      <c r="L395" s="59"/>
    </row>
  </sheetData>
  <sheetProtection algorithmName="SHA-512" hashValue="v8SJV9Dw4V69TgVidxy0EKQmVrYmKxsdH4xqnqQiiHXfVx0PNEtFNLF8Mj+L7Egg+eUQgNICXJbktxglPFDiNA==" saltValue="Xu9kH22/zWdsDZoh0RzeZT6fJpIqnGnQAQVzcOuzFzMsWHociVDvqOOe/dSapFW+tUQjxaKEvZFKRKnR5VCgqA==" spinCount="100000" sheet="1" objects="1" scenarios="1" formatColumns="0" formatRows="0" autoFilter="0"/>
  <autoFilter ref="C88:K394"/>
  <mergeCells count="10">
    <mergeCell ref="J51:J52"/>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7"/>
  <sheetViews>
    <sheetView showGridLines="0" workbookViewId="0">
      <pane ySplit="1" topLeftCell="A2" activePane="bottomLeft" state="frozen"/>
      <selection pane="bottomLeft" activeCell="E45" sqref="E45:H45"/>
    </sheetView>
  </sheetViews>
  <sheetFormatPr defaultRowHeight="12.7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99</v>
      </c>
      <c r="G1" s="303" t="s">
        <v>100</v>
      </c>
      <c r="H1" s="303"/>
      <c r="I1" s="113"/>
      <c r="J1" s="112" t="s">
        <v>101</v>
      </c>
      <c r="K1" s="111" t="s">
        <v>102</v>
      </c>
      <c r="L1" s="112" t="s">
        <v>103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94"/>
      <c r="M2" s="294"/>
      <c r="N2" s="294"/>
      <c r="O2" s="294"/>
      <c r="P2" s="294"/>
      <c r="Q2" s="294"/>
      <c r="R2" s="294"/>
      <c r="S2" s="294"/>
      <c r="T2" s="294"/>
      <c r="U2" s="294"/>
      <c r="V2" s="294"/>
      <c r="AT2" s="22" t="s">
        <v>89</v>
      </c>
      <c r="AZ2" s="114" t="s">
        <v>587</v>
      </c>
      <c r="BA2" s="114" t="s">
        <v>588</v>
      </c>
      <c r="BB2" s="114" t="s">
        <v>21</v>
      </c>
      <c r="BC2" s="114" t="s">
        <v>589</v>
      </c>
      <c r="BD2" s="114" t="s">
        <v>86</v>
      </c>
    </row>
    <row r="3" spans="1:70" ht="6.95" customHeight="1">
      <c r="B3" s="23"/>
      <c r="C3" s="24"/>
      <c r="D3" s="24"/>
      <c r="E3" s="24"/>
      <c r="F3" s="24"/>
      <c r="G3" s="24"/>
      <c r="H3" s="24"/>
      <c r="I3" s="115"/>
      <c r="J3" s="24"/>
      <c r="K3" s="25"/>
      <c r="AT3" s="22" t="s">
        <v>86</v>
      </c>
      <c r="AZ3" s="114" t="s">
        <v>590</v>
      </c>
      <c r="BA3" s="114" t="s">
        <v>591</v>
      </c>
      <c r="BB3" s="114" t="s">
        <v>21</v>
      </c>
      <c r="BC3" s="114" t="s">
        <v>592</v>
      </c>
      <c r="BD3" s="114" t="s">
        <v>86</v>
      </c>
    </row>
    <row r="4" spans="1:70" ht="36.950000000000003" customHeight="1">
      <c r="B4" s="26"/>
      <c r="C4" s="27"/>
      <c r="D4" s="28" t="s">
        <v>110</v>
      </c>
      <c r="E4" s="27"/>
      <c r="F4" s="27"/>
      <c r="G4" s="27"/>
      <c r="H4" s="27"/>
      <c r="I4" s="116"/>
      <c r="J4" s="27"/>
      <c r="K4" s="29"/>
      <c r="M4" s="30" t="s">
        <v>12</v>
      </c>
      <c r="AT4" s="22" t="s">
        <v>6</v>
      </c>
      <c r="AZ4" s="114" t="s">
        <v>593</v>
      </c>
      <c r="BA4" s="114" t="s">
        <v>594</v>
      </c>
      <c r="BB4" s="114" t="s">
        <v>21</v>
      </c>
      <c r="BC4" s="114" t="s">
        <v>595</v>
      </c>
      <c r="BD4" s="114" t="s">
        <v>86</v>
      </c>
    </row>
    <row r="5" spans="1:70" ht="6.95" customHeight="1">
      <c r="B5" s="26"/>
      <c r="C5" s="27"/>
      <c r="D5" s="27"/>
      <c r="E5" s="27"/>
      <c r="F5" s="27"/>
      <c r="G5" s="27"/>
      <c r="H5" s="27"/>
      <c r="I5" s="116"/>
      <c r="J5" s="27"/>
      <c r="K5" s="29"/>
      <c r="AZ5" s="114" t="s">
        <v>596</v>
      </c>
      <c r="BA5" s="114" t="s">
        <v>597</v>
      </c>
      <c r="BB5" s="114" t="s">
        <v>21</v>
      </c>
      <c r="BC5" s="114" t="s">
        <v>598</v>
      </c>
      <c r="BD5" s="114" t="s">
        <v>86</v>
      </c>
    </row>
    <row r="6" spans="1:70" ht="15">
      <c r="B6" s="26"/>
      <c r="C6" s="27"/>
      <c r="D6" s="35" t="s">
        <v>18</v>
      </c>
      <c r="E6" s="27"/>
      <c r="F6" s="27"/>
      <c r="G6" s="27"/>
      <c r="H6" s="27"/>
      <c r="I6" s="116"/>
      <c r="J6" s="27"/>
      <c r="K6" s="29"/>
    </row>
    <row r="7" spans="1:70" ht="16.5" customHeight="1">
      <c r="B7" s="26"/>
      <c r="C7" s="27"/>
      <c r="D7" s="27"/>
      <c r="E7" s="295" t="str">
        <f>'Rekapitulace stavby'!K6</f>
        <v>VLTAVSKÁ - REKONSTRUKCE VOZOVKY A CHODNÍKŮ</v>
      </c>
      <c r="F7" s="296"/>
      <c r="G7" s="296"/>
      <c r="H7" s="296"/>
      <c r="I7" s="116"/>
      <c r="J7" s="27"/>
      <c r="K7" s="29"/>
    </row>
    <row r="8" spans="1:70" s="1" customFormat="1" ht="15">
      <c r="B8" s="39"/>
      <c r="C8" s="40"/>
      <c r="D8" s="35" t="s">
        <v>123</v>
      </c>
      <c r="E8" s="40"/>
      <c r="F8" s="40"/>
      <c r="G8" s="40"/>
      <c r="H8" s="40"/>
      <c r="I8" s="117"/>
      <c r="J8" s="40"/>
      <c r="K8" s="43"/>
    </row>
    <row r="9" spans="1:70" s="1" customFormat="1" ht="36.950000000000003" customHeight="1">
      <c r="B9" s="39"/>
      <c r="C9" s="40"/>
      <c r="D9" s="40"/>
      <c r="E9" s="297" t="s">
        <v>599</v>
      </c>
      <c r="F9" s="298"/>
      <c r="G9" s="298"/>
      <c r="H9" s="298"/>
      <c r="I9" s="117"/>
      <c r="J9" s="40"/>
      <c r="K9" s="43"/>
    </row>
    <row r="10" spans="1:70" s="1" customFormat="1" ht="13.5">
      <c r="B10" s="39"/>
      <c r="C10" s="40"/>
      <c r="D10" s="40"/>
      <c r="E10" s="40"/>
      <c r="F10" s="40"/>
      <c r="G10" s="40"/>
      <c r="H10" s="40"/>
      <c r="I10" s="117"/>
      <c r="J10" s="40"/>
      <c r="K10" s="43"/>
    </row>
    <row r="11" spans="1:70" s="1" customFormat="1" ht="14.45" customHeight="1">
      <c r="B11" s="39"/>
      <c r="C11" s="40"/>
      <c r="D11" s="35" t="s">
        <v>20</v>
      </c>
      <c r="E11" s="40"/>
      <c r="F11" s="33" t="s">
        <v>21</v>
      </c>
      <c r="G11" s="40"/>
      <c r="H11" s="40"/>
      <c r="I11" s="118" t="s">
        <v>22</v>
      </c>
      <c r="J11" s="33" t="s">
        <v>21</v>
      </c>
      <c r="K11" s="43"/>
    </row>
    <row r="12" spans="1:70" s="1" customFormat="1" ht="14.45" customHeight="1">
      <c r="B12" s="39"/>
      <c r="C12" s="40"/>
      <c r="D12" s="35" t="s">
        <v>23</v>
      </c>
      <c r="E12" s="40"/>
      <c r="F12" s="33" t="s">
        <v>24</v>
      </c>
      <c r="G12" s="40"/>
      <c r="H12" s="40"/>
      <c r="I12" s="118" t="s">
        <v>25</v>
      </c>
      <c r="J12" s="119" t="str">
        <f>'Rekapitulace stavby'!AN8</f>
        <v>29. 3. 2018</v>
      </c>
      <c r="K12" s="43"/>
    </row>
    <row r="13" spans="1:70" s="1" customFormat="1" ht="10.9" customHeight="1">
      <c r="B13" s="39"/>
      <c r="C13" s="40"/>
      <c r="D13" s="40"/>
      <c r="E13" s="40"/>
      <c r="F13" s="40"/>
      <c r="G13" s="40"/>
      <c r="H13" s="40"/>
      <c r="I13" s="117"/>
      <c r="J13" s="40"/>
      <c r="K13" s="43"/>
    </row>
    <row r="14" spans="1:70" s="1" customFormat="1" ht="14.45" customHeight="1">
      <c r="B14" s="39"/>
      <c r="C14" s="40"/>
      <c r="D14" s="35" t="s">
        <v>27</v>
      </c>
      <c r="E14" s="40"/>
      <c r="F14" s="40"/>
      <c r="G14" s="40"/>
      <c r="H14" s="40"/>
      <c r="I14" s="118" t="s">
        <v>28</v>
      </c>
      <c r="J14" s="33" t="s">
        <v>29</v>
      </c>
      <c r="K14" s="43"/>
    </row>
    <row r="15" spans="1:70" s="1" customFormat="1" ht="18" customHeight="1">
      <c r="B15" s="39"/>
      <c r="C15" s="40"/>
      <c r="D15" s="40"/>
      <c r="E15" s="33" t="s">
        <v>30</v>
      </c>
      <c r="F15" s="40"/>
      <c r="G15" s="40"/>
      <c r="H15" s="40"/>
      <c r="I15" s="118" t="s">
        <v>31</v>
      </c>
      <c r="J15" s="33" t="s">
        <v>32</v>
      </c>
      <c r="K15" s="43"/>
    </row>
    <row r="16" spans="1:70" s="1" customFormat="1" ht="6.95" customHeight="1">
      <c r="B16" s="39"/>
      <c r="C16" s="40"/>
      <c r="D16" s="40"/>
      <c r="E16" s="40"/>
      <c r="F16" s="40"/>
      <c r="G16" s="40"/>
      <c r="H16" s="40"/>
      <c r="I16" s="117"/>
      <c r="J16" s="40"/>
      <c r="K16" s="43"/>
    </row>
    <row r="17" spans="2:11" s="1" customFormat="1" ht="14.45" customHeight="1">
      <c r="B17" s="39"/>
      <c r="C17" s="40"/>
      <c r="D17" s="35" t="s">
        <v>33</v>
      </c>
      <c r="E17" s="40"/>
      <c r="F17" s="40"/>
      <c r="G17" s="40"/>
      <c r="H17" s="40"/>
      <c r="I17" s="118"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8" t="s">
        <v>31</v>
      </c>
      <c r="J18" s="33" t="str">
        <f>IF('Rekapitulace stavby'!AN14="Vyplň údaj","",IF('Rekapitulace stavby'!AN14="","",'Rekapitulace stavby'!AN14))</f>
        <v/>
      </c>
      <c r="K18" s="43"/>
    </row>
    <row r="19" spans="2:11" s="1" customFormat="1" ht="6.95" customHeight="1">
      <c r="B19" s="39"/>
      <c r="C19" s="40"/>
      <c r="D19" s="40"/>
      <c r="E19" s="40"/>
      <c r="F19" s="40"/>
      <c r="G19" s="40"/>
      <c r="H19" s="40"/>
      <c r="I19" s="117"/>
      <c r="J19" s="40"/>
      <c r="K19" s="43"/>
    </row>
    <row r="20" spans="2:11" s="1" customFormat="1" ht="14.45" customHeight="1">
      <c r="B20" s="39"/>
      <c r="C20" s="40"/>
      <c r="D20" s="35" t="s">
        <v>35</v>
      </c>
      <c r="E20" s="40"/>
      <c r="F20" s="40"/>
      <c r="G20" s="40"/>
      <c r="H20" s="40"/>
      <c r="I20" s="118" t="s">
        <v>28</v>
      </c>
      <c r="J20" s="33" t="s">
        <v>36</v>
      </c>
      <c r="K20" s="43"/>
    </row>
    <row r="21" spans="2:11" s="1" customFormat="1" ht="18" customHeight="1">
      <c r="B21" s="39"/>
      <c r="C21" s="40"/>
      <c r="D21" s="40"/>
      <c r="E21" s="33" t="s">
        <v>37</v>
      </c>
      <c r="F21" s="40"/>
      <c r="G21" s="40"/>
      <c r="H21" s="40"/>
      <c r="I21" s="118" t="s">
        <v>31</v>
      </c>
      <c r="J21" s="33" t="s">
        <v>38</v>
      </c>
      <c r="K21" s="43"/>
    </row>
    <row r="22" spans="2:11" s="1" customFormat="1" ht="6.95" customHeight="1">
      <c r="B22" s="39"/>
      <c r="C22" s="40"/>
      <c r="D22" s="40"/>
      <c r="E22" s="40"/>
      <c r="F22" s="40"/>
      <c r="G22" s="40"/>
      <c r="H22" s="40"/>
      <c r="I22" s="117"/>
      <c r="J22" s="40"/>
      <c r="K22" s="43"/>
    </row>
    <row r="23" spans="2:11" s="1" customFormat="1" ht="14.45" customHeight="1">
      <c r="B23" s="39"/>
      <c r="C23" s="40"/>
      <c r="D23" s="35" t="s">
        <v>40</v>
      </c>
      <c r="E23" s="40"/>
      <c r="F23" s="40"/>
      <c r="G23" s="40"/>
      <c r="H23" s="40"/>
      <c r="I23" s="117"/>
      <c r="J23" s="40"/>
      <c r="K23" s="43"/>
    </row>
    <row r="24" spans="2:11" s="6" customFormat="1" ht="71.25" customHeight="1">
      <c r="B24" s="120"/>
      <c r="C24" s="121"/>
      <c r="D24" s="121"/>
      <c r="E24" s="264" t="s">
        <v>41</v>
      </c>
      <c r="F24" s="264"/>
      <c r="G24" s="264"/>
      <c r="H24" s="264"/>
      <c r="I24" s="122"/>
      <c r="J24" s="121"/>
      <c r="K24" s="123"/>
    </row>
    <row r="25" spans="2:11" s="1" customFormat="1" ht="6.95" customHeight="1">
      <c r="B25" s="39"/>
      <c r="C25" s="40"/>
      <c r="D25" s="40"/>
      <c r="E25" s="40"/>
      <c r="F25" s="40"/>
      <c r="G25" s="40"/>
      <c r="H25" s="40"/>
      <c r="I25" s="117"/>
      <c r="J25" s="40"/>
      <c r="K25" s="43"/>
    </row>
    <row r="26" spans="2:11" s="1" customFormat="1" ht="6.95" customHeight="1">
      <c r="B26" s="39"/>
      <c r="C26" s="40"/>
      <c r="D26" s="83"/>
      <c r="E26" s="83"/>
      <c r="F26" s="83"/>
      <c r="G26" s="83"/>
      <c r="H26" s="83"/>
      <c r="I26" s="124"/>
      <c r="J26" s="83"/>
      <c r="K26" s="125"/>
    </row>
    <row r="27" spans="2:11" s="1" customFormat="1" ht="25.35" customHeight="1">
      <c r="B27" s="39"/>
      <c r="C27" s="40"/>
      <c r="D27" s="126" t="s">
        <v>42</v>
      </c>
      <c r="E27" s="40"/>
      <c r="F27" s="40"/>
      <c r="G27" s="40"/>
      <c r="H27" s="40"/>
      <c r="I27" s="117"/>
      <c r="J27" s="127">
        <f>ROUND(J80,2)</f>
        <v>0</v>
      </c>
      <c r="K27" s="43"/>
    </row>
    <row r="28" spans="2:11" s="1" customFormat="1" ht="6.95" customHeight="1">
      <c r="B28" s="39"/>
      <c r="C28" s="40"/>
      <c r="D28" s="83"/>
      <c r="E28" s="83"/>
      <c r="F28" s="83"/>
      <c r="G28" s="83"/>
      <c r="H28" s="83"/>
      <c r="I28" s="124"/>
      <c r="J28" s="83"/>
      <c r="K28" s="125"/>
    </row>
    <row r="29" spans="2:11" s="1" customFormat="1" ht="14.45" customHeight="1">
      <c r="B29" s="39"/>
      <c r="C29" s="40"/>
      <c r="D29" s="40"/>
      <c r="E29" s="40"/>
      <c r="F29" s="44" t="s">
        <v>44</v>
      </c>
      <c r="G29" s="40"/>
      <c r="H29" s="40"/>
      <c r="I29" s="128" t="s">
        <v>43</v>
      </c>
      <c r="J29" s="44" t="s">
        <v>45</v>
      </c>
      <c r="K29" s="43"/>
    </row>
    <row r="30" spans="2:11" s="1" customFormat="1" ht="14.45" customHeight="1">
      <c r="B30" s="39"/>
      <c r="C30" s="40"/>
      <c r="D30" s="47" t="s">
        <v>46</v>
      </c>
      <c r="E30" s="47" t="s">
        <v>47</v>
      </c>
      <c r="F30" s="129">
        <f>ROUND(SUM(BE80:BE186), 2)</f>
        <v>0</v>
      </c>
      <c r="G30" s="40"/>
      <c r="H30" s="40"/>
      <c r="I30" s="130">
        <v>0.21</v>
      </c>
      <c r="J30" s="129">
        <f>ROUND(ROUND((SUM(BE80:BE186)), 2)*I30, 2)</f>
        <v>0</v>
      </c>
      <c r="K30" s="43"/>
    </row>
    <row r="31" spans="2:11" s="1" customFormat="1" ht="14.45" customHeight="1">
      <c r="B31" s="39"/>
      <c r="C31" s="40"/>
      <c r="D31" s="40"/>
      <c r="E31" s="47" t="s">
        <v>48</v>
      </c>
      <c r="F31" s="129">
        <f>ROUND(SUM(BF80:BF186), 2)</f>
        <v>0</v>
      </c>
      <c r="G31" s="40"/>
      <c r="H31" s="40"/>
      <c r="I31" s="130">
        <v>0.15</v>
      </c>
      <c r="J31" s="129">
        <f>ROUND(ROUND((SUM(BF80:BF186)), 2)*I31, 2)</f>
        <v>0</v>
      </c>
      <c r="K31" s="43"/>
    </row>
    <row r="32" spans="2:11" s="1" customFormat="1" ht="14.45" hidden="1" customHeight="1">
      <c r="B32" s="39"/>
      <c r="C32" s="40"/>
      <c r="D32" s="40"/>
      <c r="E32" s="47" t="s">
        <v>49</v>
      </c>
      <c r="F32" s="129">
        <f>ROUND(SUM(BG80:BG186), 2)</f>
        <v>0</v>
      </c>
      <c r="G32" s="40"/>
      <c r="H32" s="40"/>
      <c r="I32" s="130">
        <v>0.21</v>
      </c>
      <c r="J32" s="129">
        <v>0</v>
      </c>
      <c r="K32" s="43"/>
    </row>
    <row r="33" spans="2:11" s="1" customFormat="1" ht="14.45" hidden="1" customHeight="1">
      <c r="B33" s="39"/>
      <c r="C33" s="40"/>
      <c r="D33" s="40"/>
      <c r="E33" s="47" t="s">
        <v>50</v>
      </c>
      <c r="F33" s="129">
        <f>ROUND(SUM(BH80:BH186), 2)</f>
        <v>0</v>
      </c>
      <c r="G33" s="40"/>
      <c r="H33" s="40"/>
      <c r="I33" s="130">
        <v>0.15</v>
      </c>
      <c r="J33" s="129">
        <v>0</v>
      </c>
      <c r="K33" s="43"/>
    </row>
    <row r="34" spans="2:11" s="1" customFormat="1" ht="14.45" hidden="1" customHeight="1">
      <c r="B34" s="39"/>
      <c r="C34" s="40"/>
      <c r="D34" s="40"/>
      <c r="E34" s="47" t="s">
        <v>51</v>
      </c>
      <c r="F34" s="129">
        <f>ROUND(SUM(BI80:BI186), 2)</f>
        <v>0</v>
      </c>
      <c r="G34" s="40"/>
      <c r="H34" s="40"/>
      <c r="I34" s="130">
        <v>0</v>
      </c>
      <c r="J34" s="129">
        <v>0</v>
      </c>
      <c r="K34" s="43"/>
    </row>
    <row r="35" spans="2:11" s="1" customFormat="1" ht="6.95" customHeight="1">
      <c r="B35" s="39"/>
      <c r="C35" s="40"/>
      <c r="D35" s="40"/>
      <c r="E35" s="40"/>
      <c r="F35" s="40"/>
      <c r="G35" s="40"/>
      <c r="H35" s="40"/>
      <c r="I35" s="117"/>
      <c r="J35" s="40"/>
      <c r="K35" s="43"/>
    </row>
    <row r="36" spans="2:11" s="1" customFormat="1" ht="25.35" customHeight="1">
      <c r="B36" s="39"/>
      <c r="C36" s="131"/>
      <c r="D36" s="132" t="s">
        <v>52</v>
      </c>
      <c r="E36" s="77"/>
      <c r="F36" s="77"/>
      <c r="G36" s="133" t="s">
        <v>53</v>
      </c>
      <c r="H36" s="134" t="s">
        <v>54</v>
      </c>
      <c r="I36" s="135"/>
      <c r="J36" s="136">
        <f>SUM(J27:J34)</f>
        <v>0</v>
      </c>
      <c r="K36" s="137"/>
    </row>
    <row r="37" spans="2:11" s="1" customFormat="1" ht="14.45" customHeight="1">
      <c r="B37" s="54"/>
      <c r="C37" s="55"/>
      <c r="D37" s="55"/>
      <c r="E37" s="55"/>
      <c r="F37" s="55"/>
      <c r="G37" s="55"/>
      <c r="H37" s="55"/>
      <c r="I37" s="138"/>
      <c r="J37" s="55"/>
      <c r="K37" s="56"/>
    </row>
    <row r="41" spans="2:11" s="1" customFormat="1" ht="6.95" customHeight="1">
      <c r="B41" s="139"/>
      <c r="C41" s="140"/>
      <c r="D41" s="140"/>
      <c r="E41" s="140"/>
      <c r="F41" s="140"/>
      <c r="G41" s="140"/>
      <c r="H41" s="140"/>
      <c r="I41" s="141"/>
      <c r="J41" s="140"/>
      <c r="K41" s="142"/>
    </row>
    <row r="42" spans="2:11" s="1" customFormat="1" ht="36.950000000000003" customHeight="1">
      <c r="B42" s="39"/>
      <c r="C42" s="28" t="s">
        <v>143</v>
      </c>
      <c r="D42" s="40"/>
      <c r="E42" s="40"/>
      <c r="F42" s="40"/>
      <c r="G42" s="40"/>
      <c r="H42" s="40"/>
      <c r="I42" s="117"/>
      <c r="J42" s="40"/>
      <c r="K42" s="43"/>
    </row>
    <row r="43" spans="2:11" s="1" customFormat="1" ht="6.95" customHeight="1">
      <c r="B43" s="39"/>
      <c r="C43" s="40"/>
      <c r="D43" s="40"/>
      <c r="E43" s="40"/>
      <c r="F43" s="40"/>
      <c r="G43" s="40"/>
      <c r="H43" s="40"/>
      <c r="I43" s="117"/>
      <c r="J43" s="40"/>
      <c r="K43" s="43"/>
    </row>
    <row r="44" spans="2:11" s="1" customFormat="1" ht="14.45" customHeight="1">
      <c r="B44" s="39"/>
      <c r="C44" s="35" t="s">
        <v>18</v>
      </c>
      <c r="D44" s="40"/>
      <c r="E44" s="40"/>
      <c r="F44" s="40"/>
      <c r="G44" s="40"/>
      <c r="H44" s="40"/>
      <c r="I44" s="117"/>
      <c r="J44" s="40"/>
      <c r="K44" s="43"/>
    </row>
    <row r="45" spans="2:11" s="1" customFormat="1" ht="16.5" customHeight="1">
      <c r="B45" s="39"/>
      <c r="C45" s="40"/>
      <c r="D45" s="40"/>
      <c r="E45" s="295" t="str">
        <f>E7</f>
        <v>VLTAVSKÁ - REKONSTRUKCE VOZOVKY A CHODNÍKŮ</v>
      </c>
      <c r="F45" s="296"/>
      <c r="G45" s="296"/>
      <c r="H45" s="296"/>
      <c r="I45" s="117"/>
      <c r="J45" s="40"/>
      <c r="K45" s="43"/>
    </row>
    <row r="46" spans="2:11" s="1" customFormat="1" ht="14.45" customHeight="1">
      <c r="B46" s="39"/>
      <c r="C46" s="35" t="s">
        <v>123</v>
      </c>
      <c r="D46" s="40"/>
      <c r="E46" s="40"/>
      <c r="F46" s="40"/>
      <c r="G46" s="40"/>
      <c r="H46" s="40"/>
      <c r="I46" s="117"/>
      <c r="J46" s="40"/>
      <c r="K46" s="43"/>
    </row>
    <row r="47" spans="2:11" s="1" customFormat="1" ht="17.25" customHeight="1">
      <c r="B47" s="39"/>
      <c r="C47" s="40"/>
      <c r="D47" s="40"/>
      <c r="E47" s="297" t="str">
        <f>E9</f>
        <v>SO 03 - Definitivní dopravní značení</v>
      </c>
      <c r="F47" s="298"/>
      <c r="G47" s="298"/>
      <c r="H47" s="298"/>
      <c r="I47" s="117"/>
      <c r="J47" s="40"/>
      <c r="K47" s="43"/>
    </row>
    <row r="48" spans="2:11" s="1" customFormat="1" ht="6.95" customHeight="1">
      <c r="B48" s="39"/>
      <c r="C48" s="40"/>
      <c r="D48" s="40"/>
      <c r="E48" s="40"/>
      <c r="F48" s="40"/>
      <c r="G48" s="40"/>
      <c r="H48" s="40"/>
      <c r="I48" s="117"/>
      <c r="J48" s="40"/>
      <c r="K48" s="43"/>
    </row>
    <row r="49" spans="2:47" s="1" customFormat="1" ht="18" customHeight="1">
      <c r="B49" s="39"/>
      <c r="C49" s="35" t="s">
        <v>23</v>
      </c>
      <c r="D49" s="40"/>
      <c r="E49" s="40"/>
      <c r="F49" s="33" t="str">
        <f>F12</f>
        <v>Praha 5 - Smíchov</v>
      </c>
      <c r="G49" s="40"/>
      <c r="H49" s="40"/>
      <c r="I49" s="118" t="s">
        <v>25</v>
      </c>
      <c r="J49" s="119" t="str">
        <f>IF(J12="","",J12)</f>
        <v>29. 3. 2018</v>
      </c>
      <c r="K49" s="43"/>
    </row>
    <row r="50" spans="2:47" s="1" customFormat="1" ht="6.95" customHeight="1">
      <c r="B50" s="39"/>
      <c r="C50" s="40"/>
      <c r="D50" s="40"/>
      <c r="E50" s="40"/>
      <c r="F50" s="40"/>
      <c r="G50" s="40"/>
      <c r="H50" s="40"/>
      <c r="I50" s="117"/>
      <c r="J50" s="40"/>
      <c r="K50" s="43"/>
    </row>
    <row r="51" spans="2:47" s="1" customFormat="1" ht="15">
      <c r="B51" s="39"/>
      <c r="C51" s="35" t="s">
        <v>27</v>
      </c>
      <c r="D51" s="40"/>
      <c r="E51" s="40"/>
      <c r="F51" s="33" t="str">
        <f>E15</f>
        <v>Technická správa komunikací hl. m. Prahy, a.s.</v>
      </c>
      <c r="G51" s="40"/>
      <c r="H51" s="40"/>
      <c r="I51" s="118" t="s">
        <v>35</v>
      </c>
      <c r="J51" s="264" t="str">
        <f>E21</f>
        <v>Metroprojekt Praha, a.s.</v>
      </c>
      <c r="K51" s="43"/>
    </row>
    <row r="52" spans="2:47" s="1" customFormat="1" ht="14.45" customHeight="1">
      <c r="B52" s="39"/>
      <c r="C52" s="35" t="s">
        <v>33</v>
      </c>
      <c r="D52" s="40"/>
      <c r="E52" s="40"/>
      <c r="F52" s="33" t="str">
        <f>IF(E18="","",E18)</f>
        <v/>
      </c>
      <c r="G52" s="40"/>
      <c r="H52" s="40"/>
      <c r="I52" s="117"/>
      <c r="J52" s="299"/>
      <c r="K52" s="43"/>
    </row>
    <row r="53" spans="2:47" s="1" customFormat="1" ht="10.35" customHeight="1">
      <c r="B53" s="39"/>
      <c r="C53" s="40"/>
      <c r="D53" s="40"/>
      <c r="E53" s="40"/>
      <c r="F53" s="40"/>
      <c r="G53" s="40"/>
      <c r="H53" s="40"/>
      <c r="I53" s="117"/>
      <c r="J53" s="40"/>
      <c r="K53" s="43"/>
    </row>
    <row r="54" spans="2:47" s="1" customFormat="1" ht="29.25" customHeight="1">
      <c r="B54" s="39"/>
      <c r="C54" s="143" t="s">
        <v>144</v>
      </c>
      <c r="D54" s="131"/>
      <c r="E54" s="131"/>
      <c r="F54" s="131"/>
      <c r="G54" s="131"/>
      <c r="H54" s="131"/>
      <c r="I54" s="144"/>
      <c r="J54" s="145" t="s">
        <v>145</v>
      </c>
      <c r="K54" s="146"/>
    </row>
    <row r="55" spans="2:47" s="1" customFormat="1" ht="10.35" customHeight="1">
      <c r="B55" s="39"/>
      <c r="C55" s="40"/>
      <c r="D55" s="40"/>
      <c r="E55" s="40"/>
      <c r="F55" s="40"/>
      <c r="G55" s="40"/>
      <c r="H55" s="40"/>
      <c r="I55" s="117"/>
      <c r="J55" s="40"/>
      <c r="K55" s="43"/>
    </row>
    <row r="56" spans="2:47" s="1" customFormat="1" ht="29.25" customHeight="1">
      <c r="B56" s="39"/>
      <c r="C56" s="147" t="s">
        <v>146</v>
      </c>
      <c r="D56" s="40"/>
      <c r="E56" s="40"/>
      <c r="F56" s="40"/>
      <c r="G56" s="40"/>
      <c r="H56" s="40"/>
      <c r="I56" s="117"/>
      <c r="J56" s="127">
        <f>J80</f>
        <v>0</v>
      </c>
      <c r="K56" s="43"/>
      <c r="AU56" s="22" t="s">
        <v>147</v>
      </c>
    </row>
    <row r="57" spans="2:47" s="7" customFormat="1" ht="24.95" customHeight="1">
      <c r="B57" s="148"/>
      <c r="C57" s="149"/>
      <c r="D57" s="150" t="s">
        <v>148</v>
      </c>
      <c r="E57" s="151"/>
      <c r="F57" s="151"/>
      <c r="G57" s="151"/>
      <c r="H57" s="151"/>
      <c r="I57" s="152"/>
      <c r="J57" s="153">
        <f>J81</f>
        <v>0</v>
      </c>
      <c r="K57" s="154"/>
    </row>
    <row r="58" spans="2:47" s="8" customFormat="1" ht="19.899999999999999" customHeight="1">
      <c r="B58" s="155"/>
      <c r="C58" s="156"/>
      <c r="D58" s="157" t="s">
        <v>156</v>
      </c>
      <c r="E58" s="158"/>
      <c r="F58" s="158"/>
      <c r="G58" s="158"/>
      <c r="H58" s="158"/>
      <c r="I58" s="159"/>
      <c r="J58" s="160">
        <f>J82</f>
        <v>0</v>
      </c>
      <c r="K58" s="161"/>
    </row>
    <row r="59" spans="2:47" s="8" customFormat="1" ht="19.899999999999999" customHeight="1">
      <c r="B59" s="155"/>
      <c r="C59" s="156"/>
      <c r="D59" s="157" t="s">
        <v>157</v>
      </c>
      <c r="E59" s="158"/>
      <c r="F59" s="158"/>
      <c r="G59" s="158"/>
      <c r="H59" s="158"/>
      <c r="I59" s="159"/>
      <c r="J59" s="160">
        <f>J176</f>
        <v>0</v>
      </c>
      <c r="K59" s="161"/>
    </row>
    <row r="60" spans="2:47" s="8" customFormat="1" ht="19.899999999999999" customHeight="1">
      <c r="B60" s="155"/>
      <c r="C60" s="156"/>
      <c r="D60" s="157" t="s">
        <v>158</v>
      </c>
      <c r="E60" s="158"/>
      <c r="F60" s="158"/>
      <c r="G60" s="158"/>
      <c r="H60" s="158"/>
      <c r="I60" s="159"/>
      <c r="J60" s="160">
        <f>J184</f>
        <v>0</v>
      </c>
      <c r="K60" s="161"/>
    </row>
    <row r="61" spans="2:47" s="1" customFormat="1" ht="21.75" customHeight="1">
      <c r="B61" s="39"/>
      <c r="C61" s="40"/>
      <c r="D61" s="40"/>
      <c r="E61" s="40"/>
      <c r="F61" s="40"/>
      <c r="G61" s="40"/>
      <c r="H61" s="40"/>
      <c r="I61" s="117"/>
      <c r="J61" s="40"/>
      <c r="K61" s="43"/>
    </row>
    <row r="62" spans="2:47" s="1" customFormat="1" ht="6.95" customHeight="1">
      <c r="B62" s="54"/>
      <c r="C62" s="55"/>
      <c r="D62" s="55"/>
      <c r="E62" s="55"/>
      <c r="F62" s="55"/>
      <c r="G62" s="55"/>
      <c r="H62" s="55"/>
      <c r="I62" s="138"/>
      <c r="J62" s="55"/>
      <c r="K62" s="56"/>
    </row>
    <row r="66" spans="2:63" s="1" customFormat="1" ht="6.95" customHeight="1">
      <c r="B66" s="57"/>
      <c r="C66" s="58"/>
      <c r="D66" s="58"/>
      <c r="E66" s="58"/>
      <c r="F66" s="58"/>
      <c r="G66" s="58"/>
      <c r="H66" s="58"/>
      <c r="I66" s="141"/>
      <c r="J66" s="58"/>
      <c r="K66" s="58"/>
      <c r="L66" s="59"/>
    </row>
    <row r="67" spans="2:63" s="1" customFormat="1" ht="36.950000000000003" customHeight="1">
      <c r="B67" s="39"/>
      <c r="C67" s="60" t="s">
        <v>161</v>
      </c>
      <c r="D67" s="61"/>
      <c r="E67" s="61"/>
      <c r="F67" s="61"/>
      <c r="G67" s="61"/>
      <c r="H67" s="61"/>
      <c r="I67" s="162"/>
      <c r="J67" s="61"/>
      <c r="K67" s="61"/>
      <c r="L67" s="59"/>
    </row>
    <row r="68" spans="2:63" s="1" customFormat="1" ht="6.95" customHeight="1">
      <c r="B68" s="39"/>
      <c r="C68" s="61"/>
      <c r="D68" s="61"/>
      <c r="E68" s="61"/>
      <c r="F68" s="61"/>
      <c r="G68" s="61"/>
      <c r="H68" s="61"/>
      <c r="I68" s="162"/>
      <c r="J68" s="61"/>
      <c r="K68" s="61"/>
      <c r="L68" s="59"/>
    </row>
    <row r="69" spans="2:63" s="1" customFormat="1" ht="14.45" customHeight="1">
      <c r="B69" s="39"/>
      <c r="C69" s="63" t="s">
        <v>18</v>
      </c>
      <c r="D69" s="61"/>
      <c r="E69" s="61"/>
      <c r="F69" s="61"/>
      <c r="G69" s="61"/>
      <c r="H69" s="61"/>
      <c r="I69" s="162"/>
      <c r="J69" s="61"/>
      <c r="K69" s="61"/>
      <c r="L69" s="59"/>
    </row>
    <row r="70" spans="2:63" s="1" customFormat="1" ht="16.5" customHeight="1">
      <c r="B70" s="39"/>
      <c r="C70" s="61"/>
      <c r="D70" s="61"/>
      <c r="E70" s="300" t="str">
        <f>E7</f>
        <v>VLTAVSKÁ - REKONSTRUKCE VOZOVKY A CHODNÍKŮ</v>
      </c>
      <c r="F70" s="301"/>
      <c r="G70" s="301"/>
      <c r="H70" s="301"/>
      <c r="I70" s="162"/>
      <c r="J70" s="61"/>
      <c r="K70" s="61"/>
      <c r="L70" s="59"/>
    </row>
    <row r="71" spans="2:63" s="1" customFormat="1" ht="14.45" customHeight="1">
      <c r="B71" s="39"/>
      <c r="C71" s="63" t="s">
        <v>123</v>
      </c>
      <c r="D71" s="61"/>
      <c r="E71" s="61"/>
      <c r="F71" s="61"/>
      <c r="G71" s="61"/>
      <c r="H71" s="61"/>
      <c r="I71" s="162"/>
      <c r="J71" s="61"/>
      <c r="K71" s="61"/>
      <c r="L71" s="59"/>
    </row>
    <row r="72" spans="2:63" s="1" customFormat="1" ht="17.25" customHeight="1">
      <c r="B72" s="39"/>
      <c r="C72" s="61"/>
      <c r="D72" s="61"/>
      <c r="E72" s="275" t="str">
        <f>E9</f>
        <v>SO 03 - Definitivní dopravní značení</v>
      </c>
      <c r="F72" s="302"/>
      <c r="G72" s="302"/>
      <c r="H72" s="302"/>
      <c r="I72" s="162"/>
      <c r="J72" s="61"/>
      <c r="K72" s="61"/>
      <c r="L72" s="59"/>
    </row>
    <row r="73" spans="2:63" s="1" customFormat="1" ht="6.95" customHeight="1">
      <c r="B73" s="39"/>
      <c r="C73" s="61"/>
      <c r="D73" s="61"/>
      <c r="E73" s="61"/>
      <c r="F73" s="61"/>
      <c r="G73" s="61"/>
      <c r="H73" s="61"/>
      <c r="I73" s="162"/>
      <c r="J73" s="61"/>
      <c r="K73" s="61"/>
      <c r="L73" s="59"/>
    </row>
    <row r="74" spans="2:63" s="1" customFormat="1" ht="18" customHeight="1">
      <c r="B74" s="39"/>
      <c r="C74" s="63" t="s">
        <v>23</v>
      </c>
      <c r="D74" s="61"/>
      <c r="E74" s="61"/>
      <c r="F74" s="163" t="str">
        <f>F12</f>
        <v>Praha 5 - Smíchov</v>
      </c>
      <c r="G74" s="61"/>
      <c r="H74" s="61"/>
      <c r="I74" s="164" t="s">
        <v>25</v>
      </c>
      <c r="J74" s="71" t="str">
        <f>IF(J12="","",J12)</f>
        <v>29. 3. 2018</v>
      </c>
      <c r="K74" s="61"/>
      <c r="L74" s="59"/>
    </row>
    <row r="75" spans="2:63" s="1" customFormat="1" ht="6.95" customHeight="1">
      <c r="B75" s="39"/>
      <c r="C75" s="61"/>
      <c r="D75" s="61"/>
      <c r="E75" s="61"/>
      <c r="F75" s="61"/>
      <c r="G75" s="61"/>
      <c r="H75" s="61"/>
      <c r="I75" s="162"/>
      <c r="J75" s="61"/>
      <c r="K75" s="61"/>
      <c r="L75" s="59"/>
    </row>
    <row r="76" spans="2:63" s="1" customFormat="1" ht="15">
      <c r="B76" s="39"/>
      <c r="C76" s="63" t="s">
        <v>27</v>
      </c>
      <c r="D76" s="61"/>
      <c r="E76" s="61"/>
      <c r="F76" s="163" t="str">
        <f>E15</f>
        <v>Technická správa komunikací hl. m. Prahy, a.s.</v>
      </c>
      <c r="G76" s="61"/>
      <c r="H76" s="61"/>
      <c r="I76" s="164" t="s">
        <v>35</v>
      </c>
      <c r="J76" s="163" t="str">
        <f>E21</f>
        <v>Metroprojekt Praha, a.s.</v>
      </c>
      <c r="K76" s="61"/>
      <c r="L76" s="59"/>
    </row>
    <row r="77" spans="2:63" s="1" customFormat="1" ht="14.45" customHeight="1">
      <c r="B77" s="39"/>
      <c r="C77" s="63" t="s">
        <v>33</v>
      </c>
      <c r="D77" s="61"/>
      <c r="E77" s="61"/>
      <c r="F77" s="163" t="str">
        <f>IF(E18="","",E18)</f>
        <v/>
      </c>
      <c r="G77" s="61"/>
      <c r="H77" s="61"/>
      <c r="I77" s="162"/>
      <c r="J77" s="61"/>
      <c r="K77" s="61"/>
      <c r="L77" s="59"/>
    </row>
    <row r="78" spans="2:63" s="1" customFormat="1" ht="10.35" customHeight="1">
      <c r="B78" s="39"/>
      <c r="C78" s="61"/>
      <c r="D78" s="61"/>
      <c r="E78" s="61"/>
      <c r="F78" s="61"/>
      <c r="G78" s="61"/>
      <c r="H78" s="61"/>
      <c r="I78" s="162"/>
      <c r="J78" s="61"/>
      <c r="K78" s="61"/>
      <c r="L78" s="59"/>
    </row>
    <row r="79" spans="2:63" s="9" customFormat="1" ht="29.25" customHeight="1">
      <c r="B79" s="165"/>
      <c r="C79" s="166" t="s">
        <v>162</v>
      </c>
      <c r="D79" s="167" t="s">
        <v>61</v>
      </c>
      <c r="E79" s="167" t="s">
        <v>57</v>
      </c>
      <c r="F79" s="167" t="s">
        <v>163</v>
      </c>
      <c r="G79" s="167" t="s">
        <v>164</v>
      </c>
      <c r="H79" s="167" t="s">
        <v>165</v>
      </c>
      <c r="I79" s="168" t="s">
        <v>166</v>
      </c>
      <c r="J79" s="167" t="s">
        <v>145</v>
      </c>
      <c r="K79" s="169" t="s">
        <v>167</v>
      </c>
      <c r="L79" s="170"/>
      <c r="M79" s="79" t="s">
        <v>168</v>
      </c>
      <c r="N79" s="80" t="s">
        <v>46</v>
      </c>
      <c r="O79" s="80" t="s">
        <v>169</v>
      </c>
      <c r="P79" s="80" t="s">
        <v>170</v>
      </c>
      <c r="Q79" s="80" t="s">
        <v>171</v>
      </c>
      <c r="R79" s="80" t="s">
        <v>172</v>
      </c>
      <c r="S79" s="80" t="s">
        <v>173</v>
      </c>
      <c r="T79" s="81" t="s">
        <v>174</v>
      </c>
    </row>
    <row r="80" spans="2:63" s="1" customFormat="1" ht="29.25" customHeight="1">
      <c r="B80" s="39"/>
      <c r="C80" s="85" t="s">
        <v>146</v>
      </c>
      <c r="D80" s="61"/>
      <c r="E80" s="61"/>
      <c r="F80" s="61"/>
      <c r="G80" s="61"/>
      <c r="H80" s="61"/>
      <c r="I80" s="162"/>
      <c r="J80" s="171">
        <f>BK80</f>
        <v>0</v>
      </c>
      <c r="K80" s="61"/>
      <c r="L80" s="59"/>
      <c r="M80" s="82"/>
      <c r="N80" s="83"/>
      <c r="O80" s="83"/>
      <c r="P80" s="172">
        <f>P81</f>
        <v>0</v>
      </c>
      <c r="Q80" s="83"/>
      <c r="R80" s="172">
        <f>R81</f>
        <v>3.7691744999999988</v>
      </c>
      <c r="S80" s="83"/>
      <c r="T80" s="173">
        <f>T81</f>
        <v>0.218</v>
      </c>
      <c r="AT80" s="22" t="s">
        <v>75</v>
      </c>
      <c r="AU80" s="22" t="s">
        <v>147</v>
      </c>
      <c r="BK80" s="174">
        <f>BK81</f>
        <v>0</v>
      </c>
    </row>
    <row r="81" spans="2:65" s="10" customFormat="1" ht="37.35" customHeight="1">
      <c r="B81" s="175"/>
      <c r="C81" s="176"/>
      <c r="D81" s="177" t="s">
        <v>75</v>
      </c>
      <c r="E81" s="178" t="s">
        <v>175</v>
      </c>
      <c r="F81" s="178" t="s">
        <v>176</v>
      </c>
      <c r="G81" s="176"/>
      <c r="H81" s="176"/>
      <c r="I81" s="179"/>
      <c r="J81" s="180">
        <f>BK81</f>
        <v>0</v>
      </c>
      <c r="K81" s="176"/>
      <c r="L81" s="181"/>
      <c r="M81" s="182"/>
      <c r="N81" s="183"/>
      <c r="O81" s="183"/>
      <c r="P81" s="184">
        <f>P82+P176+P184</f>
        <v>0</v>
      </c>
      <c r="Q81" s="183"/>
      <c r="R81" s="184">
        <f>R82+R176+R184</f>
        <v>3.7691744999999988</v>
      </c>
      <c r="S81" s="183"/>
      <c r="T81" s="185">
        <f>T82+T176+T184</f>
        <v>0.218</v>
      </c>
      <c r="AR81" s="186" t="s">
        <v>84</v>
      </c>
      <c r="AT81" s="187" t="s">
        <v>75</v>
      </c>
      <c r="AU81" s="187" t="s">
        <v>76</v>
      </c>
      <c r="AY81" s="186" t="s">
        <v>177</v>
      </c>
      <c r="BK81" s="188">
        <f>BK82+BK176+BK184</f>
        <v>0</v>
      </c>
    </row>
    <row r="82" spans="2:65" s="10" customFormat="1" ht="19.899999999999999" customHeight="1">
      <c r="B82" s="175"/>
      <c r="C82" s="176"/>
      <c r="D82" s="177" t="s">
        <v>75</v>
      </c>
      <c r="E82" s="189" t="s">
        <v>231</v>
      </c>
      <c r="F82" s="189" t="s">
        <v>443</v>
      </c>
      <c r="G82" s="176"/>
      <c r="H82" s="176"/>
      <c r="I82" s="179"/>
      <c r="J82" s="190">
        <f>BK82</f>
        <v>0</v>
      </c>
      <c r="K82" s="176"/>
      <c r="L82" s="181"/>
      <c r="M82" s="182"/>
      <c r="N82" s="183"/>
      <c r="O82" s="183"/>
      <c r="P82" s="184">
        <f>SUM(P83:P175)</f>
        <v>0</v>
      </c>
      <c r="Q82" s="183"/>
      <c r="R82" s="184">
        <f>SUM(R83:R175)</f>
        <v>3.7691744999999988</v>
      </c>
      <c r="S82" s="183"/>
      <c r="T82" s="185">
        <f>SUM(T83:T175)</f>
        <v>0.218</v>
      </c>
      <c r="AR82" s="186" t="s">
        <v>84</v>
      </c>
      <c r="AT82" s="187" t="s">
        <v>75</v>
      </c>
      <c r="AU82" s="187" t="s">
        <v>84</v>
      </c>
      <c r="AY82" s="186" t="s">
        <v>177</v>
      </c>
      <c r="BK82" s="188">
        <f>SUM(BK83:BK175)</f>
        <v>0</v>
      </c>
    </row>
    <row r="83" spans="2:65" s="1" customFormat="1" ht="25.5" customHeight="1">
      <c r="B83" s="39"/>
      <c r="C83" s="191" t="s">
        <v>84</v>
      </c>
      <c r="D83" s="191" t="s">
        <v>179</v>
      </c>
      <c r="E83" s="192" t="s">
        <v>600</v>
      </c>
      <c r="F83" s="193" t="s">
        <v>601</v>
      </c>
      <c r="G83" s="194" t="s">
        <v>436</v>
      </c>
      <c r="H83" s="195">
        <v>41</v>
      </c>
      <c r="I83" s="196"/>
      <c r="J83" s="197">
        <f>ROUND(I83*H83,2)</f>
        <v>0</v>
      </c>
      <c r="K83" s="193" t="s">
        <v>183</v>
      </c>
      <c r="L83" s="59"/>
      <c r="M83" s="198" t="s">
        <v>21</v>
      </c>
      <c r="N83" s="199" t="s">
        <v>47</v>
      </c>
      <c r="O83" s="40"/>
      <c r="P83" s="200">
        <f>O83*H83</f>
        <v>0</v>
      </c>
      <c r="Q83" s="200">
        <v>6.9999999999999999E-4</v>
      </c>
      <c r="R83" s="200">
        <f>Q83*H83</f>
        <v>2.87E-2</v>
      </c>
      <c r="S83" s="200">
        <v>0</v>
      </c>
      <c r="T83" s="201">
        <f>S83*H83</f>
        <v>0</v>
      </c>
      <c r="AR83" s="22" t="s">
        <v>184</v>
      </c>
      <c r="AT83" s="22" t="s">
        <v>179</v>
      </c>
      <c r="AU83" s="22" t="s">
        <v>86</v>
      </c>
      <c r="AY83" s="22" t="s">
        <v>177</v>
      </c>
      <c r="BE83" s="202">
        <f>IF(N83="základní",J83,0)</f>
        <v>0</v>
      </c>
      <c r="BF83" s="202">
        <f>IF(N83="snížená",J83,0)</f>
        <v>0</v>
      </c>
      <c r="BG83" s="202">
        <f>IF(N83="zákl. přenesená",J83,0)</f>
        <v>0</v>
      </c>
      <c r="BH83" s="202">
        <f>IF(N83="sníž. přenesená",J83,0)</f>
        <v>0</v>
      </c>
      <c r="BI83" s="202">
        <f>IF(N83="nulová",J83,0)</f>
        <v>0</v>
      </c>
      <c r="BJ83" s="22" t="s">
        <v>84</v>
      </c>
      <c r="BK83" s="202">
        <f>ROUND(I83*H83,2)</f>
        <v>0</v>
      </c>
      <c r="BL83" s="22" t="s">
        <v>184</v>
      </c>
      <c r="BM83" s="22" t="s">
        <v>602</v>
      </c>
    </row>
    <row r="84" spans="2:65" s="1" customFormat="1" ht="135">
      <c r="B84" s="39"/>
      <c r="C84" s="61"/>
      <c r="D84" s="203" t="s">
        <v>186</v>
      </c>
      <c r="E84" s="61"/>
      <c r="F84" s="204" t="s">
        <v>603</v>
      </c>
      <c r="G84" s="61"/>
      <c r="H84" s="61"/>
      <c r="I84" s="162"/>
      <c r="J84" s="61"/>
      <c r="K84" s="61"/>
      <c r="L84" s="59"/>
      <c r="M84" s="205"/>
      <c r="N84" s="40"/>
      <c r="O84" s="40"/>
      <c r="P84" s="40"/>
      <c r="Q84" s="40"/>
      <c r="R84" s="40"/>
      <c r="S84" s="40"/>
      <c r="T84" s="76"/>
      <c r="AT84" s="22" t="s">
        <v>186</v>
      </c>
      <c r="AU84" s="22" t="s">
        <v>86</v>
      </c>
    </row>
    <row r="85" spans="2:65" s="1" customFormat="1" ht="16.5" customHeight="1">
      <c r="B85" s="39"/>
      <c r="C85" s="238" t="s">
        <v>86</v>
      </c>
      <c r="D85" s="238" t="s">
        <v>388</v>
      </c>
      <c r="E85" s="239" t="s">
        <v>604</v>
      </c>
      <c r="F85" s="240" t="s">
        <v>605</v>
      </c>
      <c r="G85" s="241" t="s">
        <v>436</v>
      </c>
      <c r="H85" s="242">
        <v>18</v>
      </c>
      <c r="I85" s="243"/>
      <c r="J85" s="244">
        <f>ROUND(I85*H85,2)</f>
        <v>0</v>
      </c>
      <c r="K85" s="240" t="s">
        <v>183</v>
      </c>
      <c r="L85" s="245"/>
      <c r="M85" s="246" t="s">
        <v>21</v>
      </c>
      <c r="N85" s="247" t="s">
        <v>47</v>
      </c>
      <c r="O85" s="40"/>
      <c r="P85" s="200">
        <f>O85*H85</f>
        <v>0</v>
      </c>
      <c r="Q85" s="200">
        <v>2.5999999999999999E-3</v>
      </c>
      <c r="R85" s="200">
        <f>Q85*H85</f>
        <v>4.6799999999999994E-2</v>
      </c>
      <c r="S85" s="200">
        <v>0</v>
      </c>
      <c r="T85" s="201">
        <f>S85*H85</f>
        <v>0</v>
      </c>
      <c r="AR85" s="22" t="s">
        <v>224</v>
      </c>
      <c r="AT85" s="22" t="s">
        <v>388</v>
      </c>
      <c r="AU85" s="22" t="s">
        <v>86</v>
      </c>
      <c r="AY85" s="22" t="s">
        <v>177</v>
      </c>
      <c r="BE85" s="202">
        <f>IF(N85="základní",J85,0)</f>
        <v>0</v>
      </c>
      <c r="BF85" s="202">
        <f>IF(N85="snížená",J85,0)</f>
        <v>0</v>
      </c>
      <c r="BG85" s="202">
        <f>IF(N85="zákl. přenesená",J85,0)</f>
        <v>0</v>
      </c>
      <c r="BH85" s="202">
        <f>IF(N85="sníž. přenesená",J85,0)</f>
        <v>0</v>
      </c>
      <c r="BI85" s="202">
        <f>IF(N85="nulová",J85,0)</f>
        <v>0</v>
      </c>
      <c r="BJ85" s="22" t="s">
        <v>84</v>
      </c>
      <c r="BK85" s="202">
        <f>ROUND(I85*H85,2)</f>
        <v>0</v>
      </c>
      <c r="BL85" s="22" t="s">
        <v>184</v>
      </c>
      <c r="BM85" s="22" t="s">
        <v>606</v>
      </c>
    </row>
    <row r="86" spans="2:65" s="11" customFormat="1" ht="13.5">
      <c r="B86" s="206"/>
      <c r="C86" s="207"/>
      <c r="D86" s="203" t="s">
        <v>188</v>
      </c>
      <c r="E86" s="208" t="s">
        <v>21</v>
      </c>
      <c r="F86" s="209" t="s">
        <v>189</v>
      </c>
      <c r="G86" s="207"/>
      <c r="H86" s="208" t="s">
        <v>21</v>
      </c>
      <c r="I86" s="210"/>
      <c r="J86" s="207"/>
      <c r="K86" s="207"/>
      <c r="L86" s="211"/>
      <c r="M86" s="212"/>
      <c r="N86" s="213"/>
      <c r="O86" s="213"/>
      <c r="P86" s="213"/>
      <c r="Q86" s="213"/>
      <c r="R86" s="213"/>
      <c r="S86" s="213"/>
      <c r="T86" s="214"/>
      <c r="AT86" s="215" t="s">
        <v>188</v>
      </c>
      <c r="AU86" s="215" t="s">
        <v>86</v>
      </c>
      <c r="AV86" s="11" t="s">
        <v>84</v>
      </c>
      <c r="AW86" s="11" t="s">
        <v>39</v>
      </c>
      <c r="AX86" s="11" t="s">
        <v>76</v>
      </c>
      <c r="AY86" s="215" t="s">
        <v>177</v>
      </c>
    </row>
    <row r="87" spans="2:65" s="12" customFormat="1" ht="13.5">
      <c r="B87" s="216"/>
      <c r="C87" s="217"/>
      <c r="D87" s="203" t="s">
        <v>188</v>
      </c>
      <c r="E87" s="218" t="s">
        <v>21</v>
      </c>
      <c r="F87" s="219" t="s">
        <v>607</v>
      </c>
      <c r="G87" s="217"/>
      <c r="H87" s="220">
        <v>9</v>
      </c>
      <c r="I87" s="221"/>
      <c r="J87" s="217"/>
      <c r="K87" s="217"/>
      <c r="L87" s="222"/>
      <c r="M87" s="223"/>
      <c r="N87" s="224"/>
      <c r="O87" s="224"/>
      <c r="P87" s="224"/>
      <c r="Q87" s="224"/>
      <c r="R87" s="224"/>
      <c r="S87" s="224"/>
      <c r="T87" s="225"/>
      <c r="AT87" s="226" t="s">
        <v>188</v>
      </c>
      <c r="AU87" s="226" t="s">
        <v>86</v>
      </c>
      <c r="AV87" s="12" t="s">
        <v>86</v>
      </c>
      <c r="AW87" s="12" t="s">
        <v>39</v>
      </c>
      <c r="AX87" s="12" t="s">
        <v>76</v>
      </c>
      <c r="AY87" s="226" t="s">
        <v>177</v>
      </c>
    </row>
    <row r="88" spans="2:65" s="12" customFormat="1" ht="13.5">
      <c r="B88" s="216"/>
      <c r="C88" s="217"/>
      <c r="D88" s="203" t="s">
        <v>188</v>
      </c>
      <c r="E88" s="218" t="s">
        <v>21</v>
      </c>
      <c r="F88" s="219" t="s">
        <v>608</v>
      </c>
      <c r="G88" s="217"/>
      <c r="H88" s="220">
        <v>2</v>
      </c>
      <c r="I88" s="221"/>
      <c r="J88" s="217"/>
      <c r="K88" s="217"/>
      <c r="L88" s="222"/>
      <c r="M88" s="223"/>
      <c r="N88" s="224"/>
      <c r="O88" s="224"/>
      <c r="P88" s="224"/>
      <c r="Q88" s="224"/>
      <c r="R88" s="224"/>
      <c r="S88" s="224"/>
      <c r="T88" s="225"/>
      <c r="AT88" s="226" t="s">
        <v>188</v>
      </c>
      <c r="AU88" s="226" t="s">
        <v>86</v>
      </c>
      <c r="AV88" s="12" t="s">
        <v>86</v>
      </c>
      <c r="AW88" s="12" t="s">
        <v>39</v>
      </c>
      <c r="AX88" s="12" t="s">
        <v>76</v>
      </c>
      <c r="AY88" s="226" t="s">
        <v>177</v>
      </c>
    </row>
    <row r="89" spans="2:65" s="12" customFormat="1" ht="13.5">
      <c r="B89" s="216"/>
      <c r="C89" s="217"/>
      <c r="D89" s="203" t="s">
        <v>188</v>
      </c>
      <c r="E89" s="218" t="s">
        <v>21</v>
      </c>
      <c r="F89" s="219" t="s">
        <v>609</v>
      </c>
      <c r="G89" s="217"/>
      <c r="H89" s="220">
        <v>5</v>
      </c>
      <c r="I89" s="221"/>
      <c r="J89" s="217"/>
      <c r="K89" s="217"/>
      <c r="L89" s="222"/>
      <c r="M89" s="223"/>
      <c r="N89" s="224"/>
      <c r="O89" s="224"/>
      <c r="P89" s="224"/>
      <c r="Q89" s="224"/>
      <c r="R89" s="224"/>
      <c r="S89" s="224"/>
      <c r="T89" s="225"/>
      <c r="AT89" s="226" t="s">
        <v>188</v>
      </c>
      <c r="AU89" s="226" t="s">
        <v>86</v>
      </c>
      <c r="AV89" s="12" t="s">
        <v>86</v>
      </c>
      <c r="AW89" s="12" t="s">
        <v>39</v>
      </c>
      <c r="AX89" s="12" t="s">
        <v>76</v>
      </c>
      <c r="AY89" s="226" t="s">
        <v>177</v>
      </c>
    </row>
    <row r="90" spans="2:65" s="12" customFormat="1" ht="13.5">
      <c r="B90" s="216"/>
      <c r="C90" s="217"/>
      <c r="D90" s="203" t="s">
        <v>188</v>
      </c>
      <c r="E90" s="218" t="s">
        <v>21</v>
      </c>
      <c r="F90" s="219" t="s">
        <v>610</v>
      </c>
      <c r="G90" s="217"/>
      <c r="H90" s="220">
        <v>1</v>
      </c>
      <c r="I90" s="221"/>
      <c r="J90" s="217"/>
      <c r="K90" s="217"/>
      <c r="L90" s="222"/>
      <c r="M90" s="223"/>
      <c r="N90" s="224"/>
      <c r="O90" s="224"/>
      <c r="P90" s="224"/>
      <c r="Q90" s="224"/>
      <c r="R90" s="224"/>
      <c r="S90" s="224"/>
      <c r="T90" s="225"/>
      <c r="AT90" s="226" t="s">
        <v>188</v>
      </c>
      <c r="AU90" s="226" t="s">
        <v>86</v>
      </c>
      <c r="AV90" s="12" t="s">
        <v>86</v>
      </c>
      <c r="AW90" s="12" t="s">
        <v>39</v>
      </c>
      <c r="AX90" s="12" t="s">
        <v>76</v>
      </c>
      <c r="AY90" s="226" t="s">
        <v>177</v>
      </c>
    </row>
    <row r="91" spans="2:65" s="12" customFormat="1" ht="13.5">
      <c r="B91" s="216"/>
      <c r="C91" s="217"/>
      <c r="D91" s="203" t="s">
        <v>188</v>
      </c>
      <c r="E91" s="218" t="s">
        <v>21</v>
      </c>
      <c r="F91" s="219" t="s">
        <v>611</v>
      </c>
      <c r="G91" s="217"/>
      <c r="H91" s="220">
        <v>1</v>
      </c>
      <c r="I91" s="221"/>
      <c r="J91" s="217"/>
      <c r="K91" s="217"/>
      <c r="L91" s="222"/>
      <c r="M91" s="223"/>
      <c r="N91" s="224"/>
      <c r="O91" s="224"/>
      <c r="P91" s="224"/>
      <c r="Q91" s="224"/>
      <c r="R91" s="224"/>
      <c r="S91" s="224"/>
      <c r="T91" s="225"/>
      <c r="AT91" s="226" t="s">
        <v>188</v>
      </c>
      <c r="AU91" s="226" t="s">
        <v>86</v>
      </c>
      <c r="AV91" s="12" t="s">
        <v>86</v>
      </c>
      <c r="AW91" s="12" t="s">
        <v>39</v>
      </c>
      <c r="AX91" s="12" t="s">
        <v>76</v>
      </c>
      <c r="AY91" s="226" t="s">
        <v>177</v>
      </c>
    </row>
    <row r="92" spans="2:65" s="13" customFormat="1" ht="13.5">
      <c r="B92" s="227"/>
      <c r="C92" s="228"/>
      <c r="D92" s="203" t="s">
        <v>188</v>
      </c>
      <c r="E92" s="229" t="s">
        <v>21</v>
      </c>
      <c r="F92" s="230" t="s">
        <v>209</v>
      </c>
      <c r="G92" s="228"/>
      <c r="H92" s="231">
        <v>18</v>
      </c>
      <c r="I92" s="232"/>
      <c r="J92" s="228"/>
      <c r="K92" s="228"/>
      <c r="L92" s="233"/>
      <c r="M92" s="234"/>
      <c r="N92" s="235"/>
      <c r="O92" s="235"/>
      <c r="P92" s="235"/>
      <c r="Q92" s="235"/>
      <c r="R92" s="235"/>
      <c r="S92" s="235"/>
      <c r="T92" s="236"/>
      <c r="AT92" s="237" t="s">
        <v>188</v>
      </c>
      <c r="AU92" s="237" t="s">
        <v>86</v>
      </c>
      <c r="AV92" s="13" t="s">
        <v>184</v>
      </c>
      <c r="AW92" s="13" t="s">
        <v>39</v>
      </c>
      <c r="AX92" s="13" t="s">
        <v>84</v>
      </c>
      <c r="AY92" s="237" t="s">
        <v>177</v>
      </c>
    </row>
    <row r="93" spans="2:65" s="1" customFormat="1" ht="16.5" customHeight="1">
      <c r="B93" s="39"/>
      <c r="C93" s="238" t="s">
        <v>196</v>
      </c>
      <c r="D93" s="238" t="s">
        <v>388</v>
      </c>
      <c r="E93" s="239" t="s">
        <v>612</v>
      </c>
      <c r="F93" s="240" t="s">
        <v>613</v>
      </c>
      <c r="G93" s="241" t="s">
        <v>436</v>
      </c>
      <c r="H93" s="242">
        <v>2</v>
      </c>
      <c r="I93" s="243"/>
      <c r="J93" s="244">
        <f>ROUND(I93*H93,2)</f>
        <v>0</v>
      </c>
      <c r="K93" s="240" t="s">
        <v>21</v>
      </c>
      <c r="L93" s="245"/>
      <c r="M93" s="246" t="s">
        <v>21</v>
      </c>
      <c r="N93" s="247" t="s">
        <v>47</v>
      </c>
      <c r="O93" s="40"/>
      <c r="P93" s="200">
        <f>O93*H93</f>
        <v>0</v>
      </c>
      <c r="Q93" s="200">
        <v>0</v>
      </c>
      <c r="R93" s="200">
        <f>Q93*H93</f>
        <v>0</v>
      </c>
      <c r="S93" s="200">
        <v>0</v>
      </c>
      <c r="T93" s="201">
        <f>S93*H93</f>
        <v>0</v>
      </c>
      <c r="AR93" s="22" t="s">
        <v>224</v>
      </c>
      <c r="AT93" s="22" t="s">
        <v>388</v>
      </c>
      <c r="AU93" s="22" t="s">
        <v>86</v>
      </c>
      <c r="AY93" s="22" t="s">
        <v>177</v>
      </c>
      <c r="BE93" s="202">
        <f>IF(N93="základní",J93,0)</f>
        <v>0</v>
      </c>
      <c r="BF93" s="202">
        <f>IF(N93="snížená",J93,0)</f>
        <v>0</v>
      </c>
      <c r="BG93" s="202">
        <f>IF(N93="zákl. přenesená",J93,0)</f>
        <v>0</v>
      </c>
      <c r="BH93" s="202">
        <f>IF(N93="sníž. přenesená",J93,0)</f>
        <v>0</v>
      </c>
      <c r="BI93" s="202">
        <f>IF(N93="nulová",J93,0)</f>
        <v>0</v>
      </c>
      <c r="BJ93" s="22" t="s">
        <v>84</v>
      </c>
      <c r="BK93" s="202">
        <f>ROUND(I93*H93,2)</f>
        <v>0</v>
      </c>
      <c r="BL93" s="22" t="s">
        <v>184</v>
      </c>
      <c r="BM93" s="22" t="s">
        <v>614</v>
      </c>
    </row>
    <row r="94" spans="2:65" s="11" customFormat="1" ht="13.5">
      <c r="B94" s="206"/>
      <c r="C94" s="207"/>
      <c r="D94" s="203" t="s">
        <v>188</v>
      </c>
      <c r="E94" s="208" t="s">
        <v>21</v>
      </c>
      <c r="F94" s="209" t="s">
        <v>189</v>
      </c>
      <c r="G94" s="207"/>
      <c r="H94" s="208" t="s">
        <v>21</v>
      </c>
      <c r="I94" s="210"/>
      <c r="J94" s="207"/>
      <c r="K94" s="207"/>
      <c r="L94" s="211"/>
      <c r="M94" s="212"/>
      <c r="N94" s="213"/>
      <c r="O94" s="213"/>
      <c r="P94" s="213"/>
      <c r="Q94" s="213"/>
      <c r="R94" s="213"/>
      <c r="S94" s="213"/>
      <c r="T94" s="214"/>
      <c r="AT94" s="215" t="s">
        <v>188</v>
      </c>
      <c r="AU94" s="215" t="s">
        <v>86</v>
      </c>
      <c r="AV94" s="11" t="s">
        <v>84</v>
      </c>
      <c r="AW94" s="11" t="s">
        <v>39</v>
      </c>
      <c r="AX94" s="11" t="s">
        <v>76</v>
      </c>
      <c r="AY94" s="215" t="s">
        <v>177</v>
      </c>
    </row>
    <row r="95" spans="2:65" s="12" customFormat="1" ht="13.5">
      <c r="B95" s="216"/>
      <c r="C95" s="217"/>
      <c r="D95" s="203" t="s">
        <v>188</v>
      </c>
      <c r="E95" s="218" t="s">
        <v>21</v>
      </c>
      <c r="F95" s="219" t="s">
        <v>615</v>
      </c>
      <c r="G95" s="217"/>
      <c r="H95" s="220">
        <v>2</v>
      </c>
      <c r="I95" s="221"/>
      <c r="J95" s="217"/>
      <c r="K95" s="217"/>
      <c r="L95" s="222"/>
      <c r="M95" s="223"/>
      <c r="N95" s="224"/>
      <c r="O95" s="224"/>
      <c r="P95" s="224"/>
      <c r="Q95" s="224"/>
      <c r="R95" s="224"/>
      <c r="S95" s="224"/>
      <c r="T95" s="225"/>
      <c r="AT95" s="226" t="s">
        <v>188</v>
      </c>
      <c r="AU95" s="226" t="s">
        <v>86</v>
      </c>
      <c r="AV95" s="12" t="s">
        <v>86</v>
      </c>
      <c r="AW95" s="12" t="s">
        <v>39</v>
      </c>
      <c r="AX95" s="12" t="s">
        <v>84</v>
      </c>
      <c r="AY95" s="226" t="s">
        <v>177</v>
      </c>
    </row>
    <row r="96" spans="2:65" s="1" customFormat="1" ht="16.5" customHeight="1">
      <c r="B96" s="39"/>
      <c r="C96" s="238" t="s">
        <v>184</v>
      </c>
      <c r="D96" s="238" t="s">
        <v>388</v>
      </c>
      <c r="E96" s="239" t="s">
        <v>616</v>
      </c>
      <c r="F96" s="240" t="s">
        <v>617</v>
      </c>
      <c r="G96" s="241" t="s">
        <v>436</v>
      </c>
      <c r="H96" s="242">
        <v>14</v>
      </c>
      <c r="I96" s="243"/>
      <c r="J96" s="244">
        <f>ROUND(I96*H96,2)</f>
        <v>0</v>
      </c>
      <c r="K96" s="240" t="s">
        <v>183</v>
      </c>
      <c r="L96" s="245"/>
      <c r="M96" s="246" t="s">
        <v>21</v>
      </c>
      <c r="N96" s="247" t="s">
        <v>47</v>
      </c>
      <c r="O96" s="40"/>
      <c r="P96" s="200">
        <f>O96*H96</f>
        <v>0</v>
      </c>
      <c r="Q96" s="200">
        <v>2.8E-3</v>
      </c>
      <c r="R96" s="200">
        <f>Q96*H96</f>
        <v>3.9199999999999999E-2</v>
      </c>
      <c r="S96" s="200">
        <v>0</v>
      </c>
      <c r="T96" s="201">
        <f>S96*H96</f>
        <v>0</v>
      </c>
      <c r="AR96" s="22" t="s">
        <v>224</v>
      </c>
      <c r="AT96" s="22" t="s">
        <v>388</v>
      </c>
      <c r="AU96" s="22" t="s">
        <v>86</v>
      </c>
      <c r="AY96" s="22" t="s">
        <v>177</v>
      </c>
      <c r="BE96" s="202">
        <f>IF(N96="základní",J96,0)</f>
        <v>0</v>
      </c>
      <c r="BF96" s="202">
        <f>IF(N96="snížená",J96,0)</f>
        <v>0</v>
      </c>
      <c r="BG96" s="202">
        <f>IF(N96="zákl. přenesená",J96,0)</f>
        <v>0</v>
      </c>
      <c r="BH96" s="202">
        <f>IF(N96="sníž. přenesená",J96,0)</f>
        <v>0</v>
      </c>
      <c r="BI96" s="202">
        <f>IF(N96="nulová",J96,0)</f>
        <v>0</v>
      </c>
      <c r="BJ96" s="22" t="s">
        <v>84</v>
      </c>
      <c r="BK96" s="202">
        <f>ROUND(I96*H96,2)</f>
        <v>0</v>
      </c>
      <c r="BL96" s="22" t="s">
        <v>184</v>
      </c>
      <c r="BM96" s="22" t="s">
        <v>618</v>
      </c>
    </row>
    <row r="97" spans="2:65" s="11" customFormat="1" ht="13.5">
      <c r="B97" s="206"/>
      <c r="C97" s="207"/>
      <c r="D97" s="203" t="s">
        <v>188</v>
      </c>
      <c r="E97" s="208" t="s">
        <v>21</v>
      </c>
      <c r="F97" s="209" t="s">
        <v>189</v>
      </c>
      <c r="G97" s="207"/>
      <c r="H97" s="208" t="s">
        <v>21</v>
      </c>
      <c r="I97" s="210"/>
      <c r="J97" s="207"/>
      <c r="K97" s="207"/>
      <c r="L97" s="211"/>
      <c r="M97" s="212"/>
      <c r="N97" s="213"/>
      <c r="O97" s="213"/>
      <c r="P97" s="213"/>
      <c r="Q97" s="213"/>
      <c r="R97" s="213"/>
      <c r="S97" s="213"/>
      <c r="T97" s="214"/>
      <c r="AT97" s="215" t="s">
        <v>188</v>
      </c>
      <c r="AU97" s="215" t="s">
        <v>86</v>
      </c>
      <c r="AV97" s="11" t="s">
        <v>84</v>
      </c>
      <c r="AW97" s="11" t="s">
        <v>39</v>
      </c>
      <c r="AX97" s="11" t="s">
        <v>76</v>
      </c>
      <c r="AY97" s="215" t="s">
        <v>177</v>
      </c>
    </row>
    <row r="98" spans="2:65" s="12" customFormat="1" ht="13.5">
      <c r="B98" s="216"/>
      <c r="C98" s="217"/>
      <c r="D98" s="203" t="s">
        <v>188</v>
      </c>
      <c r="E98" s="218" t="s">
        <v>21</v>
      </c>
      <c r="F98" s="219" t="s">
        <v>619</v>
      </c>
      <c r="G98" s="217"/>
      <c r="H98" s="220">
        <v>2</v>
      </c>
      <c r="I98" s="221"/>
      <c r="J98" s="217"/>
      <c r="K98" s="217"/>
      <c r="L98" s="222"/>
      <c r="M98" s="223"/>
      <c r="N98" s="224"/>
      <c r="O98" s="224"/>
      <c r="P98" s="224"/>
      <c r="Q98" s="224"/>
      <c r="R98" s="224"/>
      <c r="S98" s="224"/>
      <c r="T98" s="225"/>
      <c r="AT98" s="226" t="s">
        <v>188</v>
      </c>
      <c r="AU98" s="226" t="s">
        <v>86</v>
      </c>
      <c r="AV98" s="12" t="s">
        <v>86</v>
      </c>
      <c r="AW98" s="12" t="s">
        <v>39</v>
      </c>
      <c r="AX98" s="12" t="s">
        <v>76</v>
      </c>
      <c r="AY98" s="226" t="s">
        <v>177</v>
      </c>
    </row>
    <row r="99" spans="2:65" s="12" customFormat="1" ht="13.5">
      <c r="B99" s="216"/>
      <c r="C99" s="217"/>
      <c r="D99" s="203" t="s">
        <v>188</v>
      </c>
      <c r="E99" s="218" t="s">
        <v>21</v>
      </c>
      <c r="F99" s="219" t="s">
        <v>620</v>
      </c>
      <c r="G99" s="217"/>
      <c r="H99" s="220">
        <v>8</v>
      </c>
      <c r="I99" s="221"/>
      <c r="J99" s="217"/>
      <c r="K99" s="217"/>
      <c r="L99" s="222"/>
      <c r="M99" s="223"/>
      <c r="N99" s="224"/>
      <c r="O99" s="224"/>
      <c r="P99" s="224"/>
      <c r="Q99" s="224"/>
      <c r="R99" s="224"/>
      <c r="S99" s="224"/>
      <c r="T99" s="225"/>
      <c r="AT99" s="226" t="s">
        <v>188</v>
      </c>
      <c r="AU99" s="226" t="s">
        <v>86</v>
      </c>
      <c r="AV99" s="12" t="s">
        <v>86</v>
      </c>
      <c r="AW99" s="12" t="s">
        <v>39</v>
      </c>
      <c r="AX99" s="12" t="s">
        <v>76</v>
      </c>
      <c r="AY99" s="226" t="s">
        <v>177</v>
      </c>
    </row>
    <row r="100" spans="2:65" s="12" customFormat="1" ht="13.5">
      <c r="B100" s="216"/>
      <c r="C100" s="217"/>
      <c r="D100" s="203" t="s">
        <v>188</v>
      </c>
      <c r="E100" s="218" t="s">
        <v>21</v>
      </c>
      <c r="F100" s="219" t="s">
        <v>621</v>
      </c>
      <c r="G100" s="217"/>
      <c r="H100" s="220">
        <v>4</v>
      </c>
      <c r="I100" s="221"/>
      <c r="J100" s="217"/>
      <c r="K100" s="217"/>
      <c r="L100" s="222"/>
      <c r="M100" s="223"/>
      <c r="N100" s="224"/>
      <c r="O100" s="224"/>
      <c r="P100" s="224"/>
      <c r="Q100" s="224"/>
      <c r="R100" s="224"/>
      <c r="S100" s="224"/>
      <c r="T100" s="225"/>
      <c r="AT100" s="226" t="s">
        <v>188</v>
      </c>
      <c r="AU100" s="226" t="s">
        <v>86</v>
      </c>
      <c r="AV100" s="12" t="s">
        <v>86</v>
      </c>
      <c r="AW100" s="12" t="s">
        <v>39</v>
      </c>
      <c r="AX100" s="12" t="s">
        <v>76</v>
      </c>
      <c r="AY100" s="226" t="s">
        <v>177</v>
      </c>
    </row>
    <row r="101" spans="2:65" s="13" customFormat="1" ht="13.5">
      <c r="B101" s="227"/>
      <c r="C101" s="228"/>
      <c r="D101" s="203" t="s">
        <v>188</v>
      </c>
      <c r="E101" s="229" t="s">
        <v>21</v>
      </c>
      <c r="F101" s="230" t="s">
        <v>209</v>
      </c>
      <c r="G101" s="228"/>
      <c r="H101" s="231">
        <v>14</v>
      </c>
      <c r="I101" s="232"/>
      <c r="J101" s="228"/>
      <c r="K101" s="228"/>
      <c r="L101" s="233"/>
      <c r="M101" s="234"/>
      <c r="N101" s="235"/>
      <c r="O101" s="235"/>
      <c r="P101" s="235"/>
      <c r="Q101" s="235"/>
      <c r="R101" s="235"/>
      <c r="S101" s="235"/>
      <c r="T101" s="236"/>
      <c r="AT101" s="237" t="s">
        <v>188</v>
      </c>
      <c r="AU101" s="237" t="s">
        <v>86</v>
      </c>
      <c r="AV101" s="13" t="s">
        <v>184</v>
      </c>
      <c r="AW101" s="13" t="s">
        <v>39</v>
      </c>
      <c r="AX101" s="13" t="s">
        <v>84</v>
      </c>
      <c r="AY101" s="237" t="s">
        <v>177</v>
      </c>
    </row>
    <row r="102" spans="2:65" s="1" customFormat="1" ht="16.5" customHeight="1">
      <c r="B102" s="39"/>
      <c r="C102" s="238" t="s">
        <v>204</v>
      </c>
      <c r="D102" s="238" t="s">
        <v>388</v>
      </c>
      <c r="E102" s="239" t="s">
        <v>622</v>
      </c>
      <c r="F102" s="240" t="s">
        <v>623</v>
      </c>
      <c r="G102" s="241" t="s">
        <v>436</v>
      </c>
      <c r="H102" s="242">
        <v>4</v>
      </c>
      <c r="I102" s="243"/>
      <c r="J102" s="244">
        <f>ROUND(I102*H102,2)</f>
        <v>0</v>
      </c>
      <c r="K102" s="240" t="s">
        <v>183</v>
      </c>
      <c r="L102" s="245"/>
      <c r="M102" s="246" t="s">
        <v>21</v>
      </c>
      <c r="N102" s="247" t="s">
        <v>47</v>
      </c>
      <c r="O102" s="40"/>
      <c r="P102" s="200">
        <f>O102*H102</f>
        <v>0</v>
      </c>
      <c r="Q102" s="200">
        <v>3.8E-3</v>
      </c>
      <c r="R102" s="200">
        <f>Q102*H102</f>
        <v>1.52E-2</v>
      </c>
      <c r="S102" s="200">
        <v>0</v>
      </c>
      <c r="T102" s="201">
        <f>S102*H102</f>
        <v>0</v>
      </c>
      <c r="AR102" s="22" t="s">
        <v>224</v>
      </c>
      <c r="AT102" s="22" t="s">
        <v>388</v>
      </c>
      <c r="AU102" s="22" t="s">
        <v>86</v>
      </c>
      <c r="AY102" s="22" t="s">
        <v>177</v>
      </c>
      <c r="BE102" s="202">
        <f>IF(N102="základní",J102,0)</f>
        <v>0</v>
      </c>
      <c r="BF102" s="202">
        <f>IF(N102="snížená",J102,0)</f>
        <v>0</v>
      </c>
      <c r="BG102" s="202">
        <f>IF(N102="zákl. přenesená",J102,0)</f>
        <v>0</v>
      </c>
      <c r="BH102" s="202">
        <f>IF(N102="sníž. přenesená",J102,0)</f>
        <v>0</v>
      </c>
      <c r="BI102" s="202">
        <f>IF(N102="nulová",J102,0)</f>
        <v>0</v>
      </c>
      <c r="BJ102" s="22" t="s">
        <v>84</v>
      </c>
      <c r="BK102" s="202">
        <f>ROUND(I102*H102,2)</f>
        <v>0</v>
      </c>
      <c r="BL102" s="22" t="s">
        <v>184</v>
      </c>
      <c r="BM102" s="22" t="s">
        <v>624</v>
      </c>
    </row>
    <row r="103" spans="2:65" s="11" customFormat="1" ht="13.5">
      <c r="B103" s="206"/>
      <c r="C103" s="207"/>
      <c r="D103" s="203" t="s">
        <v>188</v>
      </c>
      <c r="E103" s="208" t="s">
        <v>21</v>
      </c>
      <c r="F103" s="209" t="s">
        <v>189</v>
      </c>
      <c r="G103" s="207"/>
      <c r="H103" s="208" t="s">
        <v>21</v>
      </c>
      <c r="I103" s="210"/>
      <c r="J103" s="207"/>
      <c r="K103" s="207"/>
      <c r="L103" s="211"/>
      <c r="M103" s="212"/>
      <c r="N103" s="213"/>
      <c r="O103" s="213"/>
      <c r="P103" s="213"/>
      <c r="Q103" s="213"/>
      <c r="R103" s="213"/>
      <c r="S103" s="213"/>
      <c r="T103" s="214"/>
      <c r="AT103" s="215" t="s">
        <v>188</v>
      </c>
      <c r="AU103" s="215" t="s">
        <v>86</v>
      </c>
      <c r="AV103" s="11" t="s">
        <v>84</v>
      </c>
      <c r="AW103" s="11" t="s">
        <v>39</v>
      </c>
      <c r="AX103" s="11" t="s">
        <v>76</v>
      </c>
      <c r="AY103" s="215" t="s">
        <v>177</v>
      </c>
    </row>
    <row r="104" spans="2:65" s="12" customFormat="1" ht="13.5">
      <c r="B104" s="216"/>
      <c r="C104" s="217"/>
      <c r="D104" s="203" t="s">
        <v>188</v>
      </c>
      <c r="E104" s="218" t="s">
        <v>21</v>
      </c>
      <c r="F104" s="219" t="s">
        <v>625</v>
      </c>
      <c r="G104" s="217"/>
      <c r="H104" s="220">
        <v>1</v>
      </c>
      <c r="I104" s="221"/>
      <c r="J104" s="217"/>
      <c r="K104" s="217"/>
      <c r="L104" s="222"/>
      <c r="M104" s="223"/>
      <c r="N104" s="224"/>
      <c r="O104" s="224"/>
      <c r="P104" s="224"/>
      <c r="Q104" s="224"/>
      <c r="R104" s="224"/>
      <c r="S104" s="224"/>
      <c r="T104" s="225"/>
      <c r="AT104" s="226" t="s">
        <v>188</v>
      </c>
      <c r="AU104" s="226" t="s">
        <v>86</v>
      </c>
      <c r="AV104" s="12" t="s">
        <v>86</v>
      </c>
      <c r="AW104" s="12" t="s">
        <v>39</v>
      </c>
      <c r="AX104" s="12" t="s">
        <v>76</v>
      </c>
      <c r="AY104" s="226" t="s">
        <v>177</v>
      </c>
    </row>
    <row r="105" spans="2:65" s="12" customFormat="1" ht="13.5">
      <c r="B105" s="216"/>
      <c r="C105" s="217"/>
      <c r="D105" s="203" t="s">
        <v>188</v>
      </c>
      <c r="E105" s="218" t="s">
        <v>21</v>
      </c>
      <c r="F105" s="219" t="s">
        <v>626</v>
      </c>
      <c r="G105" s="217"/>
      <c r="H105" s="220">
        <v>3</v>
      </c>
      <c r="I105" s="221"/>
      <c r="J105" s="217"/>
      <c r="K105" s="217"/>
      <c r="L105" s="222"/>
      <c r="M105" s="223"/>
      <c r="N105" s="224"/>
      <c r="O105" s="224"/>
      <c r="P105" s="224"/>
      <c r="Q105" s="224"/>
      <c r="R105" s="224"/>
      <c r="S105" s="224"/>
      <c r="T105" s="225"/>
      <c r="AT105" s="226" t="s">
        <v>188</v>
      </c>
      <c r="AU105" s="226" t="s">
        <v>86</v>
      </c>
      <c r="AV105" s="12" t="s">
        <v>86</v>
      </c>
      <c r="AW105" s="12" t="s">
        <v>39</v>
      </c>
      <c r="AX105" s="12" t="s">
        <v>76</v>
      </c>
      <c r="AY105" s="226" t="s">
        <v>177</v>
      </c>
    </row>
    <row r="106" spans="2:65" s="13" customFormat="1" ht="13.5">
      <c r="B106" s="227"/>
      <c r="C106" s="228"/>
      <c r="D106" s="203" t="s">
        <v>188</v>
      </c>
      <c r="E106" s="229" t="s">
        <v>21</v>
      </c>
      <c r="F106" s="230" t="s">
        <v>209</v>
      </c>
      <c r="G106" s="228"/>
      <c r="H106" s="231">
        <v>4</v>
      </c>
      <c r="I106" s="232"/>
      <c r="J106" s="228"/>
      <c r="K106" s="228"/>
      <c r="L106" s="233"/>
      <c r="M106" s="234"/>
      <c r="N106" s="235"/>
      <c r="O106" s="235"/>
      <c r="P106" s="235"/>
      <c r="Q106" s="235"/>
      <c r="R106" s="235"/>
      <c r="S106" s="235"/>
      <c r="T106" s="236"/>
      <c r="AT106" s="237" t="s">
        <v>188</v>
      </c>
      <c r="AU106" s="237" t="s">
        <v>86</v>
      </c>
      <c r="AV106" s="13" t="s">
        <v>184</v>
      </c>
      <c r="AW106" s="13" t="s">
        <v>39</v>
      </c>
      <c r="AX106" s="13" t="s">
        <v>84</v>
      </c>
      <c r="AY106" s="237" t="s">
        <v>177</v>
      </c>
    </row>
    <row r="107" spans="2:65" s="1" customFormat="1" ht="16.5" customHeight="1">
      <c r="B107" s="39"/>
      <c r="C107" s="238" t="s">
        <v>210</v>
      </c>
      <c r="D107" s="238" t="s">
        <v>388</v>
      </c>
      <c r="E107" s="239" t="s">
        <v>627</v>
      </c>
      <c r="F107" s="240" t="s">
        <v>628</v>
      </c>
      <c r="G107" s="241" t="s">
        <v>436</v>
      </c>
      <c r="H107" s="242">
        <v>1</v>
      </c>
      <c r="I107" s="243"/>
      <c r="J107" s="244">
        <f>ROUND(I107*H107,2)</f>
        <v>0</v>
      </c>
      <c r="K107" s="240" t="s">
        <v>183</v>
      </c>
      <c r="L107" s="245"/>
      <c r="M107" s="246" t="s">
        <v>21</v>
      </c>
      <c r="N107" s="247" t="s">
        <v>47</v>
      </c>
      <c r="O107" s="40"/>
      <c r="P107" s="200">
        <f>O107*H107</f>
        <v>0</v>
      </c>
      <c r="Q107" s="200">
        <v>4.4000000000000003E-3</v>
      </c>
      <c r="R107" s="200">
        <f>Q107*H107</f>
        <v>4.4000000000000003E-3</v>
      </c>
      <c r="S107" s="200">
        <v>0</v>
      </c>
      <c r="T107" s="201">
        <f>S107*H107</f>
        <v>0</v>
      </c>
      <c r="AR107" s="22" t="s">
        <v>224</v>
      </c>
      <c r="AT107" s="22" t="s">
        <v>388</v>
      </c>
      <c r="AU107" s="22" t="s">
        <v>86</v>
      </c>
      <c r="AY107" s="22" t="s">
        <v>177</v>
      </c>
      <c r="BE107" s="202">
        <f>IF(N107="základní",J107,0)</f>
        <v>0</v>
      </c>
      <c r="BF107" s="202">
        <f>IF(N107="snížená",J107,0)</f>
        <v>0</v>
      </c>
      <c r="BG107" s="202">
        <f>IF(N107="zákl. přenesená",J107,0)</f>
        <v>0</v>
      </c>
      <c r="BH107" s="202">
        <f>IF(N107="sníž. přenesená",J107,0)</f>
        <v>0</v>
      </c>
      <c r="BI107" s="202">
        <f>IF(N107="nulová",J107,0)</f>
        <v>0</v>
      </c>
      <c r="BJ107" s="22" t="s">
        <v>84</v>
      </c>
      <c r="BK107" s="202">
        <f>ROUND(I107*H107,2)</f>
        <v>0</v>
      </c>
      <c r="BL107" s="22" t="s">
        <v>184</v>
      </c>
      <c r="BM107" s="22" t="s">
        <v>629</v>
      </c>
    </row>
    <row r="108" spans="2:65" s="11" customFormat="1" ht="13.5">
      <c r="B108" s="206"/>
      <c r="C108" s="207"/>
      <c r="D108" s="203" t="s">
        <v>188</v>
      </c>
      <c r="E108" s="208" t="s">
        <v>21</v>
      </c>
      <c r="F108" s="209" t="s">
        <v>189</v>
      </c>
      <c r="G108" s="207"/>
      <c r="H108" s="208" t="s">
        <v>21</v>
      </c>
      <c r="I108" s="210"/>
      <c r="J108" s="207"/>
      <c r="K108" s="207"/>
      <c r="L108" s="211"/>
      <c r="M108" s="212"/>
      <c r="N108" s="213"/>
      <c r="O108" s="213"/>
      <c r="P108" s="213"/>
      <c r="Q108" s="213"/>
      <c r="R108" s="213"/>
      <c r="S108" s="213"/>
      <c r="T108" s="214"/>
      <c r="AT108" s="215" t="s">
        <v>188</v>
      </c>
      <c r="AU108" s="215" t="s">
        <v>86</v>
      </c>
      <c r="AV108" s="11" t="s">
        <v>84</v>
      </c>
      <c r="AW108" s="11" t="s">
        <v>39</v>
      </c>
      <c r="AX108" s="11" t="s">
        <v>76</v>
      </c>
      <c r="AY108" s="215" t="s">
        <v>177</v>
      </c>
    </row>
    <row r="109" spans="2:65" s="12" customFormat="1" ht="13.5">
      <c r="B109" s="216"/>
      <c r="C109" s="217"/>
      <c r="D109" s="203" t="s">
        <v>188</v>
      </c>
      <c r="E109" s="218" t="s">
        <v>21</v>
      </c>
      <c r="F109" s="219" t="s">
        <v>630</v>
      </c>
      <c r="G109" s="217"/>
      <c r="H109" s="220">
        <v>1</v>
      </c>
      <c r="I109" s="221"/>
      <c r="J109" s="217"/>
      <c r="K109" s="217"/>
      <c r="L109" s="222"/>
      <c r="M109" s="223"/>
      <c r="N109" s="224"/>
      <c r="O109" s="224"/>
      <c r="P109" s="224"/>
      <c r="Q109" s="224"/>
      <c r="R109" s="224"/>
      <c r="S109" s="224"/>
      <c r="T109" s="225"/>
      <c r="AT109" s="226" t="s">
        <v>188</v>
      </c>
      <c r="AU109" s="226" t="s">
        <v>86</v>
      </c>
      <c r="AV109" s="12" t="s">
        <v>86</v>
      </c>
      <c r="AW109" s="12" t="s">
        <v>39</v>
      </c>
      <c r="AX109" s="12" t="s">
        <v>84</v>
      </c>
      <c r="AY109" s="226" t="s">
        <v>177</v>
      </c>
    </row>
    <row r="110" spans="2:65" s="1" customFormat="1" ht="16.5" customHeight="1">
      <c r="B110" s="39"/>
      <c r="C110" s="238" t="s">
        <v>218</v>
      </c>
      <c r="D110" s="238" t="s">
        <v>388</v>
      </c>
      <c r="E110" s="239" t="s">
        <v>631</v>
      </c>
      <c r="F110" s="240" t="s">
        <v>632</v>
      </c>
      <c r="G110" s="241" t="s">
        <v>436</v>
      </c>
      <c r="H110" s="242">
        <v>2</v>
      </c>
      <c r="I110" s="243"/>
      <c r="J110" s="244">
        <f>ROUND(I110*H110,2)</f>
        <v>0</v>
      </c>
      <c r="K110" s="240" t="s">
        <v>183</v>
      </c>
      <c r="L110" s="245"/>
      <c r="M110" s="246" t="s">
        <v>21</v>
      </c>
      <c r="N110" s="247" t="s">
        <v>47</v>
      </c>
      <c r="O110" s="40"/>
      <c r="P110" s="200">
        <f>O110*H110</f>
        <v>0</v>
      </c>
      <c r="Q110" s="200">
        <v>3.8999999999999998E-3</v>
      </c>
      <c r="R110" s="200">
        <f>Q110*H110</f>
        <v>7.7999999999999996E-3</v>
      </c>
      <c r="S110" s="200">
        <v>0</v>
      </c>
      <c r="T110" s="201">
        <f>S110*H110</f>
        <v>0</v>
      </c>
      <c r="AR110" s="22" t="s">
        <v>224</v>
      </c>
      <c r="AT110" s="22" t="s">
        <v>388</v>
      </c>
      <c r="AU110" s="22" t="s">
        <v>86</v>
      </c>
      <c r="AY110" s="22" t="s">
        <v>177</v>
      </c>
      <c r="BE110" s="202">
        <f>IF(N110="základní",J110,0)</f>
        <v>0</v>
      </c>
      <c r="BF110" s="202">
        <f>IF(N110="snížená",J110,0)</f>
        <v>0</v>
      </c>
      <c r="BG110" s="202">
        <f>IF(N110="zákl. přenesená",J110,0)</f>
        <v>0</v>
      </c>
      <c r="BH110" s="202">
        <f>IF(N110="sníž. přenesená",J110,0)</f>
        <v>0</v>
      </c>
      <c r="BI110" s="202">
        <f>IF(N110="nulová",J110,0)</f>
        <v>0</v>
      </c>
      <c r="BJ110" s="22" t="s">
        <v>84</v>
      </c>
      <c r="BK110" s="202">
        <f>ROUND(I110*H110,2)</f>
        <v>0</v>
      </c>
      <c r="BL110" s="22" t="s">
        <v>184</v>
      </c>
      <c r="BM110" s="22" t="s">
        <v>633</v>
      </c>
    </row>
    <row r="111" spans="2:65" s="11" customFormat="1" ht="13.5">
      <c r="B111" s="206"/>
      <c r="C111" s="207"/>
      <c r="D111" s="203" t="s">
        <v>188</v>
      </c>
      <c r="E111" s="208" t="s">
        <v>21</v>
      </c>
      <c r="F111" s="209" t="s">
        <v>189</v>
      </c>
      <c r="G111" s="207"/>
      <c r="H111" s="208" t="s">
        <v>21</v>
      </c>
      <c r="I111" s="210"/>
      <c r="J111" s="207"/>
      <c r="K111" s="207"/>
      <c r="L111" s="211"/>
      <c r="M111" s="212"/>
      <c r="N111" s="213"/>
      <c r="O111" s="213"/>
      <c r="P111" s="213"/>
      <c r="Q111" s="213"/>
      <c r="R111" s="213"/>
      <c r="S111" s="213"/>
      <c r="T111" s="214"/>
      <c r="AT111" s="215" t="s">
        <v>188</v>
      </c>
      <c r="AU111" s="215" t="s">
        <v>86</v>
      </c>
      <c r="AV111" s="11" t="s">
        <v>84</v>
      </c>
      <c r="AW111" s="11" t="s">
        <v>39</v>
      </c>
      <c r="AX111" s="11" t="s">
        <v>76</v>
      </c>
      <c r="AY111" s="215" t="s">
        <v>177</v>
      </c>
    </row>
    <row r="112" spans="2:65" s="12" customFormat="1" ht="13.5">
      <c r="B112" s="216"/>
      <c r="C112" s="217"/>
      <c r="D112" s="203" t="s">
        <v>188</v>
      </c>
      <c r="E112" s="218" t="s">
        <v>21</v>
      </c>
      <c r="F112" s="219" t="s">
        <v>634</v>
      </c>
      <c r="G112" s="217"/>
      <c r="H112" s="220">
        <v>1</v>
      </c>
      <c r="I112" s="221"/>
      <c r="J112" s="217"/>
      <c r="K112" s="217"/>
      <c r="L112" s="222"/>
      <c r="M112" s="223"/>
      <c r="N112" s="224"/>
      <c r="O112" s="224"/>
      <c r="P112" s="224"/>
      <c r="Q112" s="224"/>
      <c r="R112" s="224"/>
      <c r="S112" s="224"/>
      <c r="T112" s="225"/>
      <c r="AT112" s="226" t="s">
        <v>188</v>
      </c>
      <c r="AU112" s="226" t="s">
        <v>86</v>
      </c>
      <c r="AV112" s="12" t="s">
        <v>86</v>
      </c>
      <c r="AW112" s="12" t="s">
        <v>39</v>
      </c>
      <c r="AX112" s="12" t="s">
        <v>76</v>
      </c>
      <c r="AY112" s="226" t="s">
        <v>177</v>
      </c>
    </row>
    <row r="113" spans="2:65" s="12" customFormat="1" ht="13.5">
      <c r="B113" s="216"/>
      <c r="C113" s="217"/>
      <c r="D113" s="203" t="s">
        <v>188</v>
      </c>
      <c r="E113" s="218" t="s">
        <v>21</v>
      </c>
      <c r="F113" s="219" t="s">
        <v>635</v>
      </c>
      <c r="G113" s="217"/>
      <c r="H113" s="220">
        <v>1</v>
      </c>
      <c r="I113" s="221"/>
      <c r="J113" s="217"/>
      <c r="K113" s="217"/>
      <c r="L113" s="222"/>
      <c r="M113" s="223"/>
      <c r="N113" s="224"/>
      <c r="O113" s="224"/>
      <c r="P113" s="224"/>
      <c r="Q113" s="224"/>
      <c r="R113" s="224"/>
      <c r="S113" s="224"/>
      <c r="T113" s="225"/>
      <c r="AT113" s="226" t="s">
        <v>188</v>
      </c>
      <c r="AU113" s="226" t="s">
        <v>86</v>
      </c>
      <c r="AV113" s="12" t="s">
        <v>86</v>
      </c>
      <c r="AW113" s="12" t="s">
        <v>39</v>
      </c>
      <c r="AX113" s="12" t="s">
        <v>76</v>
      </c>
      <c r="AY113" s="226" t="s">
        <v>177</v>
      </c>
    </row>
    <row r="114" spans="2:65" s="13" customFormat="1" ht="13.5">
      <c r="B114" s="227"/>
      <c r="C114" s="228"/>
      <c r="D114" s="203" t="s">
        <v>188</v>
      </c>
      <c r="E114" s="229" t="s">
        <v>21</v>
      </c>
      <c r="F114" s="230" t="s">
        <v>209</v>
      </c>
      <c r="G114" s="228"/>
      <c r="H114" s="231">
        <v>2</v>
      </c>
      <c r="I114" s="232"/>
      <c r="J114" s="228"/>
      <c r="K114" s="228"/>
      <c r="L114" s="233"/>
      <c r="M114" s="234"/>
      <c r="N114" s="235"/>
      <c r="O114" s="235"/>
      <c r="P114" s="235"/>
      <c r="Q114" s="235"/>
      <c r="R114" s="235"/>
      <c r="S114" s="235"/>
      <c r="T114" s="236"/>
      <c r="AT114" s="237" t="s">
        <v>188</v>
      </c>
      <c r="AU114" s="237" t="s">
        <v>86</v>
      </c>
      <c r="AV114" s="13" t="s">
        <v>184</v>
      </c>
      <c r="AW114" s="13" t="s">
        <v>39</v>
      </c>
      <c r="AX114" s="13" t="s">
        <v>84</v>
      </c>
      <c r="AY114" s="237" t="s">
        <v>177</v>
      </c>
    </row>
    <row r="115" spans="2:65" s="1" customFormat="1" ht="25.5" customHeight="1">
      <c r="B115" s="39"/>
      <c r="C115" s="191" t="s">
        <v>224</v>
      </c>
      <c r="D115" s="191" t="s">
        <v>179</v>
      </c>
      <c r="E115" s="192" t="s">
        <v>636</v>
      </c>
      <c r="F115" s="193" t="s">
        <v>637</v>
      </c>
      <c r="G115" s="194" t="s">
        <v>436</v>
      </c>
      <c r="H115" s="195">
        <v>5</v>
      </c>
      <c r="I115" s="196"/>
      <c r="J115" s="197">
        <f>ROUND(I115*H115,2)</f>
        <v>0</v>
      </c>
      <c r="K115" s="193" t="s">
        <v>183</v>
      </c>
      <c r="L115" s="59"/>
      <c r="M115" s="198" t="s">
        <v>21</v>
      </c>
      <c r="N115" s="199" t="s">
        <v>47</v>
      </c>
      <c r="O115" s="40"/>
      <c r="P115" s="200">
        <f>O115*H115</f>
        <v>0</v>
      </c>
      <c r="Q115" s="200">
        <v>1.0499999999999999E-3</v>
      </c>
      <c r="R115" s="200">
        <f>Q115*H115</f>
        <v>5.2499999999999995E-3</v>
      </c>
      <c r="S115" s="200">
        <v>0</v>
      </c>
      <c r="T115" s="201">
        <f>S115*H115</f>
        <v>0</v>
      </c>
      <c r="AR115" s="22" t="s">
        <v>184</v>
      </c>
      <c r="AT115" s="22" t="s">
        <v>179</v>
      </c>
      <c r="AU115" s="22" t="s">
        <v>86</v>
      </c>
      <c r="AY115" s="22" t="s">
        <v>177</v>
      </c>
      <c r="BE115" s="202">
        <f>IF(N115="základní",J115,0)</f>
        <v>0</v>
      </c>
      <c r="BF115" s="202">
        <f>IF(N115="snížená",J115,0)</f>
        <v>0</v>
      </c>
      <c r="BG115" s="202">
        <f>IF(N115="zákl. přenesená",J115,0)</f>
        <v>0</v>
      </c>
      <c r="BH115" s="202">
        <f>IF(N115="sníž. přenesená",J115,0)</f>
        <v>0</v>
      </c>
      <c r="BI115" s="202">
        <f>IF(N115="nulová",J115,0)</f>
        <v>0</v>
      </c>
      <c r="BJ115" s="22" t="s">
        <v>84</v>
      </c>
      <c r="BK115" s="202">
        <f>ROUND(I115*H115,2)</f>
        <v>0</v>
      </c>
      <c r="BL115" s="22" t="s">
        <v>184</v>
      </c>
      <c r="BM115" s="22" t="s">
        <v>638</v>
      </c>
    </row>
    <row r="116" spans="2:65" s="1" customFormat="1" ht="135">
      <c r="B116" s="39"/>
      <c r="C116" s="61"/>
      <c r="D116" s="203" t="s">
        <v>186</v>
      </c>
      <c r="E116" s="61"/>
      <c r="F116" s="204" t="s">
        <v>603</v>
      </c>
      <c r="G116" s="61"/>
      <c r="H116" s="61"/>
      <c r="I116" s="162"/>
      <c r="J116" s="61"/>
      <c r="K116" s="61"/>
      <c r="L116" s="59"/>
      <c r="M116" s="205"/>
      <c r="N116" s="40"/>
      <c r="O116" s="40"/>
      <c r="P116" s="40"/>
      <c r="Q116" s="40"/>
      <c r="R116" s="40"/>
      <c r="S116" s="40"/>
      <c r="T116" s="76"/>
      <c r="AT116" s="22" t="s">
        <v>186</v>
      </c>
      <c r="AU116" s="22" t="s">
        <v>86</v>
      </c>
    </row>
    <row r="117" spans="2:65" s="1" customFormat="1" ht="16.5" customHeight="1">
      <c r="B117" s="39"/>
      <c r="C117" s="238" t="s">
        <v>231</v>
      </c>
      <c r="D117" s="238" t="s">
        <v>388</v>
      </c>
      <c r="E117" s="239" t="s">
        <v>639</v>
      </c>
      <c r="F117" s="240" t="s">
        <v>640</v>
      </c>
      <c r="G117" s="241" t="s">
        <v>436</v>
      </c>
      <c r="H117" s="242">
        <v>5</v>
      </c>
      <c r="I117" s="243"/>
      <c r="J117" s="244">
        <f>ROUND(I117*H117,2)</f>
        <v>0</v>
      </c>
      <c r="K117" s="240" t="s">
        <v>183</v>
      </c>
      <c r="L117" s="245"/>
      <c r="M117" s="246" t="s">
        <v>21</v>
      </c>
      <c r="N117" s="247" t="s">
        <v>47</v>
      </c>
      <c r="O117" s="40"/>
      <c r="P117" s="200">
        <f>O117*H117</f>
        <v>0</v>
      </c>
      <c r="Q117" s="200">
        <v>1.5699999999999999E-2</v>
      </c>
      <c r="R117" s="200">
        <f>Q117*H117</f>
        <v>7.8499999999999986E-2</v>
      </c>
      <c r="S117" s="200">
        <v>0</v>
      </c>
      <c r="T117" s="201">
        <f>S117*H117</f>
        <v>0</v>
      </c>
      <c r="AR117" s="22" t="s">
        <v>224</v>
      </c>
      <c r="AT117" s="22" t="s">
        <v>388</v>
      </c>
      <c r="AU117" s="22" t="s">
        <v>86</v>
      </c>
      <c r="AY117" s="22" t="s">
        <v>177</v>
      </c>
      <c r="BE117" s="202">
        <f>IF(N117="základní",J117,0)</f>
        <v>0</v>
      </c>
      <c r="BF117" s="202">
        <f>IF(N117="snížená",J117,0)</f>
        <v>0</v>
      </c>
      <c r="BG117" s="202">
        <f>IF(N117="zákl. přenesená",J117,0)</f>
        <v>0</v>
      </c>
      <c r="BH117" s="202">
        <f>IF(N117="sníž. přenesená",J117,0)</f>
        <v>0</v>
      </c>
      <c r="BI117" s="202">
        <f>IF(N117="nulová",J117,0)</f>
        <v>0</v>
      </c>
      <c r="BJ117" s="22" t="s">
        <v>84</v>
      </c>
      <c r="BK117" s="202">
        <f>ROUND(I117*H117,2)</f>
        <v>0</v>
      </c>
      <c r="BL117" s="22" t="s">
        <v>184</v>
      </c>
      <c r="BM117" s="22" t="s">
        <v>641</v>
      </c>
    </row>
    <row r="118" spans="2:65" s="11" customFormat="1" ht="13.5">
      <c r="B118" s="206"/>
      <c r="C118" s="207"/>
      <c r="D118" s="203" t="s">
        <v>188</v>
      </c>
      <c r="E118" s="208" t="s">
        <v>21</v>
      </c>
      <c r="F118" s="209" t="s">
        <v>189</v>
      </c>
      <c r="G118" s="207"/>
      <c r="H118" s="208" t="s">
        <v>21</v>
      </c>
      <c r="I118" s="210"/>
      <c r="J118" s="207"/>
      <c r="K118" s="207"/>
      <c r="L118" s="211"/>
      <c r="M118" s="212"/>
      <c r="N118" s="213"/>
      <c r="O118" s="213"/>
      <c r="P118" s="213"/>
      <c r="Q118" s="213"/>
      <c r="R118" s="213"/>
      <c r="S118" s="213"/>
      <c r="T118" s="214"/>
      <c r="AT118" s="215" t="s">
        <v>188</v>
      </c>
      <c r="AU118" s="215" t="s">
        <v>86</v>
      </c>
      <c r="AV118" s="11" t="s">
        <v>84</v>
      </c>
      <c r="AW118" s="11" t="s">
        <v>39</v>
      </c>
      <c r="AX118" s="11" t="s">
        <v>76</v>
      </c>
      <c r="AY118" s="215" t="s">
        <v>177</v>
      </c>
    </row>
    <row r="119" spans="2:65" s="12" customFormat="1" ht="13.5">
      <c r="B119" s="216"/>
      <c r="C119" s="217"/>
      <c r="D119" s="203" t="s">
        <v>188</v>
      </c>
      <c r="E119" s="218" t="s">
        <v>21</v>
      </c>
      <c r="F119" s="219" t="s">
        <v>642</v>
      </c>
      <c r="G119" s="217"/>
      <c r="H119" s="220">
        <v>1</v>
      </c>
      <c r="I119" s="221"/>
      <c r="J119" s="217"/>
      <c r="K119" s="217"/>
      <c r="L119" s="222"/>
      <c r="M119" s="223"/>
      <c r="N119" s="224"/>
      <c r="O119" s="224"/>
      <c r="P119" s="224"/>
      <c r="Q119" s="224"/>
      <c r="R119" s="224"/>
      <c r="S119" s="224"/>
      <c r="T119" s="225"/>
      <c r="AT119" s="226" t="s">
        <v>188</v>
      </c>
      <c r="AU119" s="226" t="s">
        <v>86</v>
      </c>
      <c r="AV119" s="12" t="s">
        <v>86</v>
      </c>
      <c r="AW119" s="12" t="s">
        <v>39</v>
      </c>
      <c r="AX119" s="12" t="s">
        <v>76</v>
      </c>
      <c r="AY119" s="226" t="s">
        <v>177</v>
      </c>
    </row>
    <row r="120" spans="2:65" s="12" customFormat="1" ht="13.5">
      <c r="B120" s="216"/>
      <c r="C120" s="217"/>
      <c r="D120" s="203" t="s">
        <v>188</v>
      </c>
      <c r="E120" s="218" t="s">
        <v>21</v>
      </c>
      <c r="F120" s="219" t="s">
        <v>643</v>
      </c>
      <c r="G120" s="217"/>
      <c r="H120" s="220">
        <v>4</v>
      </c>
      <c r="I120" s="221"/>
      <c r="J120" s="217"/>
      <c r="K120" s="217"/>
      <c r="L120" s="222"/>
      <c r="M120" s="223"/>
      <c r="N120" s="224"/>
      <c r="O120" s="224"/>
      <c r="P120" s="224"/>
      <c r="Q120" s="224"/>
      <c r="R120" s="224"/>
      <c r="S120" s="224"/>
      <c r="T120" s="225"/>
      <c r="AT120" s="226" t="s">
        <v>188</v>
      </c>
      <c r="AU120" s="226" t="s">
        <v>86</v>
      </c>
      <c r="AV120" s="12" t="s">
        <v>86</v>
      </c>
      <c r="AW120" s="12" t="s">
        <v>39</v>
      </c>
      <c r="AX120" s="12" t="s">
        <v>76</v>
      </c>
      <c r="AY120" s="226" t="s">
        <v>177</v>
      </c>
    </row>
    <row r="121" spans="2:65" s="13" customFormat="1" ht="13.5">
      <c r="B121" s="227"/>
      <c r="C121" s="228"/>
      <c r="D121" s="203" t="s">
        <v>188</v>
      </c>
      <c r="E121" s="229" t="s">
        <v>21</v>
      </c>
      <c r="F121" s="230" t="s">
        <v>209</v>
      </c>
      <c r="G121" s="228"/>
      <c r="H121" s="231">
        <v>5</v>
      </c>
      <c r="I121" s="232"/>
      <c r="J121" s="228"/>
      <c r="K121" s="228"/>
      <c r="L121" s="233"/>
      <c r="M121" s="234"/>
      <c r="N121" s="235"/>
      <c r="O121" s="235"/>
      <c r="P121" s="235"/>
      <c r="Q121" s="235"/>
      <c r="R121" s="235"/>
      <c r="S121" s="235"/>
      <c r="T121" s="236"/>
      <c r="AT121" s="237" t="s">
        <v>188</v>
      </c>
      <c r="AU121" s="237" t="s">
        <v>86</v>
      </c>
      <c r="AV121" s="13" t="s">
        <v>184</v>
      </c>
      <c r="AW121" s="13" t="s">
        <v>39</v>
      </c>
      <c r="AX121" s="13" t="s">
        <v>84</v>
      </c>
      <c r="AY121" s="237" t="s">
        <v>177</v>
      </c>
    </row>
    <row r="122" spans="2:65" s="1" customFormat="1" ht="16.5" customHeight="1">
      <c r="B122" s="39"/>
      <c r="C122" s="191" t="s">
        <v>237</v>
      </c>
      <c r="D122" s="191" t="s">
        <v>179</v>
      </c>
      <c r="E122" s="192" t="s">
        <v>644</v>
      </c>
      <c r="F122" s="193" t="s">
        <v>645</v>
      </c>
      <c r="G122" s="194" t="s">
        <v>436</v>
      </c>
      <c r="H122" s="195">
        <v>27</v>
      </c>
      <c r="I122" s="196"/>
      <c r="J122" s="197">
        <f>ROUND(I122*H122,2)</f>
        <v>0</v>
      </c>
      <c r="K122" s="193" t="s">
        <v>183</v>
      </c>
      <c r="L122" s="59"/>
      <c r="M122" s="198" t="s">
        <v>21</v>
      </c>
      <c r="N122" s="199" t="s">
        <v>47</v>
      </c>
      <c r="O122" s="40"/>
      <c r="P122" s="200">
        <f>O122*H122</f>
        <v>0</v>
      </c>
      <c r="Q122" s="200">
        <v>0.10940999999999999</v>
      </c>
      <c r="R122" s="200">
        <f>Q122*H122</f>
        <v>2.9540699999999998</v>
      </c>
      <c r="S122" s="200">
        <v>0</v>
      </c>
      <c r="T122" s="201">
        <f>S122*H122</f>
        <v>0</v>
      </c>
      <c r="AR122" s="22" t="s">
        <v>184</v>
      </c>
      <c r="AT122" s="22" t="s">
        <v>179</v>
      </c>
      <c r="AU122" s="22" t="s">
        <v>86</v>
      </c>
      <c r="AY122" s="22" t="s">
        <v>177</v>
      </c>
      <c r="BE122" s="202">
        <f>IF(N122="základní",J122,0)</f>
        <v>0</v>
      </c>
      <c r="BF122" s="202">
        <f>IF(N122="snížená",J122,0)</f>
        <v>0</v>
      </c>
      <c r="BG122" s="202">
        <f>IF(N122="zákl. přenesená",J122,0)</f>
        <v>0</v>
      </c>
      <c r="BH122" s="202">
        <f>IF(N122="sníž. přenesená",J122,0)</f>
        <v>0</v>
      </c>
      <c r="BI122" s="202">
        <f>IF(N122="nulová",J122,0)</f>
        <v>0</v>
      </c>
      <c r="BJ122" s="22" t="s">
        <v>84</v>
      </c>
      <c r="BK122" s="202">
        <f>ROUND(I122*H122,2)</f>
        <v>0</v>
      </c>
      <c r="BL122" s="22" t="s">
        <v>184</v>
      </c>
      <c r="BM122" s="22" t="s">
        <v>646</v>
      </c>
    </row>
    <row r="123" spans="2:65" s="1" customFormat="1" ht="94.5">
      <c r="B123" s="39"/>
      <c r="C123" s="61"/>
      <c r="D123" s="203" t="s">
        <v>186</v>
      </c>
      <c r="E123" s="61"/>
      <c r="F123" s="204" t="s">
        <v>647</v>
      </c>
      <c r="G123" s="61"/>
      <c r="H123" s="61"/>
      <c r="I123" s="162"/>
      <c r="J123" s="61"/>
      <c r="K123" s="61"/>
      <c r="L123" s="59"/>
      <c r="M123" s="205"/>
      <c r="N123" s="40"/>
      <c r="O123" s="40"/>
      <c r="P123" s="40"/>
      <c r="Q123" s="40"/>
      <c r="R123" s="40"/>
      <c r="S123" s="40"/>
      <c r="T123" s="76"/>
      <c r="AT123" s="22" t="s">
        <v>186</v>
      </c>
      <c r="AU123" s="22" t="s">
        <v>86</v>
      </c>
    </row>
    <row r="124" spans="2:65" s="1" customFormat="1" ht="16.5" customHeight="1">
      <c r="B124" s="39"/>
      <c r="C124" s="238" t="s">
        <v>242</v>
      </c>
      <c r="D124" s="238" t="s">
        <v>388</v>
      </c>
      <c r="E124" s="239" t="s">
        <v>648</v>
      </c>
      <c r="F124" s="240" t="s">
        <v>649</v>
      </c>
      <c r="G124" s="241" t="s">
        <v>436</v>
      </c>
      <c r="H124" s="242">
        <v>27</v>
      </c>
      <c r="I124" s="243"/>
      <c r="J124" s="244">
        <f>ROUND(I124*H124,2)</f>
        <v>0</v>
      </c>
      <c r="K124" s="240" t="s">
        <v>183</v>
      </c>
      <c r="L124" s="245"/>
      <c r="M124" s="246" t="s">
        <v>21</v>
      </c>
      <c r="N124" s="247" t="s">
        <v>47</v>
      </c>
      <c r="O124" s="40"/>
      <c r="P124" s="200">
        <f>O124*H124</f>
        <v>0</v>
      </c>
      <c r="Q124" s="200">
        <v>6.4999999999999997E-3</v>
      </c>
      <c r="R124" s="200">
        <f>Q124*H124</f>
        <v>0.17549999999999999</v>
      </c>
      <c r="S124" s="200">
        <v>0</v>
      </c>
      <c r="T124" s="201">
        <f>S124*H124</f>
        <v>0</v>
      </c>
      <c r="AR124" s="22" t="s">
        <v>224</v>
      </c>
      <c r="AT124" s="22" t="s">
        <v>388</v>
      </c>
      <c r="AU124" s="22" t="s">
        <v>86</v>
      </c>
      <c r="AY124" s="22" t="s">
        <v>177</v>
      </c>
      <c r="BE124" s="202">
        <f>IF(N124="základní",J124,0)</f>
        <v>0</v>
      </c>
      <c r="BF124" s="202">
        <f>IF(N124="snížená",J124,0)</f>
        <v>0</v>
      </c>
      <c r="BG124" s="202">
        <f>IF(N124="zákl. přenesená",J124,0)</f>
        <v>0</v>
      </c>
      <c r="BH124" s="202">
        <f>IF(N124="sníž. přenesená",J124,0)</f>
        <v>0</v>
      </c>
      <c r="BI124" s="202">
        <f>IF(N124="nulová",J124,0)</f>
        <v>0</v>
      </c>
      <c r="BJ124" s="22" t="s">
        <v>84</v>
      </c>
      <c r="BK124" s="202">
        <f>ROUND(I124*H124,2)</f>
        <v>0</v>
      </c>
      <c r="BL124" s="22" t="s">
        <v>184</v>
      </c>
      <c r="BM124" s="22" t="s">
        <v>650</v>
      </c>
    </row>
    <row r="125" spans="2:65" s="11" customFormat="1" ht="13.5">
      <c r="B125" s="206"/>
      <c r="C125" s="207"/>
      <c r="D125" s="203" t="s">
        <v>188</v>
      </c>
      <c r="E125" s="208" t="s">
        <v>21</v>
      </c>
      <c r="F125" s="209" t="s">
        <v>189</v>
      </c>
      <c r="G125" s="207"/>
      <c r="H125" s="208" t="s">
        <v>21</v>
      </c>
      <c r="I125" s="210"/>
      <c r="J125" s="207"/>
      <c r="K125" s="207"/>
      <c r="L125" s="211"/>
      <c r="M125" s="212"/>
      <c r="N125" s="213"/>
      <c r="O125" s="213"/>
      <c r="P125" s="213"/>
      <c r="Q125" s="213"/>
      <c r="R125" s="213"/>
      <c r="S125" s="213"/>
      <c r="T125" s="214"/>
      <c r="AT125" s="215" t="s">
        <v>188</v>
      </c>
      <c r="AU125" s="215" t="s">
        <v>86</v>
      </c>
      <c r="AV125" s="11" t="s">
        <v>84</v>
      </c>
      <c r="AW125" s="11" t="s">
        <v>39</v>
      </c>
      <c r="AX125" s="11" t="s">
        <v>76</v>
      </c>
      <c r="AY125" s="215" t="s">
        <v>177</v>
      </c>
    </row>
    <row r="126" spans="2:65" s="12" customFormat="1" ht="13.5">
      <c r="B126" s="216"/>
      <c r="C126" s="217"/>
      <c r="D126" s="203" t="s">
        <v>188</v>
      </c>
      <c r="E126" s="218" t="s">
        <v>21</v>
      </c>
      <c r="F126" s="219" t="s">
        <v>332</v>
      </c>
      <c r="G126" s="217"/>
      <c r="H126" s="220">
        <v>27</v>
      </c>
      <c r="I126" s="221"/>
      <c r="J126" s="217"/>
      <c r="K126" s="217"/>
      <c r="L126" s="222"/>
      <c r="M126" s="223"/>
      <c r="N126" s="224"/>
      <c r="O126" s="224"/>
      <c r="P126" s="224"/>
      <c r="Q126" s="224"/>
      <c r="R126" s="224"/>
      <c r="S126" s="224"/>
      <c r="T126" s="225"/>
      <c r="AT126" s="226" t="s">
        <v>188</v>
      </c>
      <c r="AU126" s="226" t="s">
        <v>86</v>
      </c>
      <c r="AV126" s="12" t="s">
        <v>86</v>
      </c>
      <c r="AW126" s="12" t="s">
        <v>39</v>
      </c>
      <c r="AX126" s="12" t="s">
        <v>84</v>
      </c>
      <c r="AY126" s="226" t="s">
        <v>177</v>
      </c>
    </row>
    <row r="127" spans="2:65" s="1" customFormat="1" ht="25.5" customHeight="1">
      <c r="B127" s="39"/>
      <c r="C127" s="191" t="s">
        <v>248</v>
      </c>
      <c r="D127" s="191" t="s">
        <v>179</v>
      </c>
      <c r="E127" s="192" t="s">
        <v>651</v>
      </c>
      <c r="F127" s="193" t="s">
        <v>652</v>
      </c>
      <c r="G127" s="194" t="s">
        <v>213</v>
      </c>
      <c r="H127" s="195">
        <v>67.099999999999994</v>
      </c>
      <c r="I127" s="196"/>
      <c r="J127" s="197">
        <f>ROUND(I127*H127,2)</f>
        <v>0</v>
      </c>
      <c r="K127" s="193" t="s">
        <v>183</v>
      </c>
      <c r="L127" s="59"/>
      <c r="M127" s="198" t="s">
        <v>21</v>
      </c>
      <c r="N127" s="199" t="s">
        <v>47</v>
      </c>
      <c r="O127" s="40"/>
      <c r="P127" s="200">
        <f>O127*H127</f>
        <v>0</v>
      </c>
      <c r="Q127" s="200">
        <v>8.0000000000000007E-5</v>
      </c>
      <c r="R127" s="200">
        <f>Q127*H127</f>
        <v>5.3680000000000004E-3</v>
      </c>
      <c r="S127" s="200">
        <v>0</v>
      </c>
      <c r="T127" s="201">
        <f>S127*H127</f>
        <v>0</v>
      </c>
      <c r="AR127" s="22" t="s">
        <v>184</v>
      </c>
      <c r="AT127" s="22" t="s">
        <v>179</v>
      </c>
      <c r="AU127" s="22" t="s">
        <v>86</v>
      </c>
      <c r="AY127" s="22" t="s">
        <v>177</v>
      </c>
      <c r="BE127" s="202">
        <f>IF(N127="základní",J127,0)</f>
        <v>0</v>
      </c>
      <c r="BF127" s="202">
        <f>IF(N127="snížená",J127,0)</f>
        <v>0</v>
      </c>
      <c r="BG127" s="202">
        <f>IF(N127="zákl. přenesená",J127,0)</f>
        <v>0</v>
      </c>
      <c r="BH127" s="202">
        <f>IF(N127="sníž. přenesená",J127,0)</f>
        <v>0</v>
      </c>
      <c r="BI127" s="202">
        <f>IF(N127="nulová",J127,0)</f>
        <v>0</v>
      </c>
      <c r="BJ127" s="22" t="s">
        <v>84</v>
      </c>
      <c r="BK127" s="202">
        <f>ROUND(I127*H127,2)</f>
        <v>0</v>
      </c>
      <c r="BL127" s="22" t="s">
        <v>184</v>
      </c>
      <c r="BM127" s="22" t="s">
        <v>653</v>
      </c>
    </row>
    <row r="128" spans="2:65" s="1" customFormat="1" ht="108">
      <c r="B128" s="39"/>
      <c r="C128" s="61"/>
      <c r="D128" s="203" t="s">
        <v>186</v>
      </c>
      <c r="E128" s="61"/>
      <c r="F128" s="204" t="s">
        <v>654</v>
      </c>
      <c r="G128" s="61"/>
      <c r="H128" s="61"/>
      <c r="I128" s="162"/>
      <c r="J128" s="61"/>
      <c r="K128" s="61"/>
      <c r="L128" s="59"/>
      <c r="M128" s="205"/>
      <c r="N128" s="40"/>
      <c r="O128" s="40"/>
      <c r="P128" s="40"/>
      <c r="Q128" s="40"/>
      <c r="R128" s="40"/>
      <c r="S128" s="40"/>
      <c r="T128" s="76"/>
      <c r="AT128" s="22" t="s">
        <v>186</v>
      </c>
      <c r="AU128" s="22" t="s">
        <v>86</v>
      </c>
    </row>
    <row r="129" spans="2:65" s="11" customFormat="1" ht="13.5">
      <c r="B129" s="206"/>
      <c r="C129" s="207"/>
      <c r="D129" s="203" t="s">
        <v>188</v>
      </c>
      <c r="E129" s="208" t="s">
        <v>21</v>
      </c>
      <c r="F129" s="209" t="s">
        <v>189</v>
      </c>
      <c r="G129" s="207"/>
      <c r="H129" s="208" t="s">
        <v>21</v>
      </c>
      <c r="I129" s="210"/>
      <c r="J129" s="207"/>
      <c r="K129" s="207"/>
      <c r="L129" s="211"/>
      <c r="M129" s="212"/>
      <c r="N129" s="213"/>
      <c r="O129" s="213"/>
      <c r="P129" s="213"/>
      <c r="Q129" s="213"/>
      <c r="R129" s="213"/>
      <c r="S129" s="213"/>
      <c r="T129" s="214"/>
      <c r="AT129" s="215" t="s">
        <v>188</v>
      </c>
      <c r="AU129" s="215" t="s">
        <v>86</v>
      </c>
      <c r="AV129" s="11" t="s">
        <v>84</v>
      </c>
      <c r="AW129" s="11" t="s">
        <v>39</v>
      </c>
      <c r="AX129" s="11" t="s">
        <v>76</v>
      </c>
      <c r="AY129" s="215" t="s">
        <v>177</v>
      </c>
    </row>
    <row r="130" spans="2:65" s="12" customFormat="1" ht="13.5">
      <c r="B130" s="216"/>
      <c r="C130" s="217"/>
      <c r="D130" s="203" t="s">
        <v>188</v>
      </c>
      <c r="E130" s="218" t="s">
        <v>590</v>
      </c>
      <c r="F130" s="219" t="s">
        <v>655</v>
      </c>
      <c r="G130" s="217"/>
      <c r="H130" s="220">
        <v>67.099999999999994</v>
      </c>
      <c r="I130" s="221"/>
      <c r="J130" s="217"/>
      <c r="K130" s="217"/>
      <c r="L130" s="222"/>
      <c r="M130" s="223"/>
      <c r="N130" s="224"/>
      <c r="O130" s="224"/>
      <c r="P130" s="224"/>
      <c r="Q130" s="224"/>
      <c r="R130" s="224"/>
      <c r="S130" s="224"/>
      <c r="T130" s="225"/>
      <c r="AT130" s="226" t="s">
        <v>188</v>
      </c>
      <c r="AU130" s="226" t="s">
        <v>86</v>
      </c>
      <c r="AV130" s="12" t="s">
        <v>86</v>
      </c>
      <c r="AW130" s="12" t="s">
        <v>39</v>
      </c>
      <c r="AX130" s="12" t="s">
        <v>84</v>
      </c>
      <c r="AY130" s="226" t="s">
        <v>177</v>
      </c>
    </row>
    <row r="131" spans="2:65" s="1" customFormat="1" ht="25.5" customHeight="1">
      <c r="B131" s="39"/>
      <c r="C131" s="191" t="s">
        <v>253</v>
      </c>
      <c r="D131" s="191" t="s">
        <v>179</v>
      </c>
      <c r="E131" s="192" t="s">
        <v>656</v>
      </c>
      <c r="F131" s="193" t="s">
        <v>657</v>
      </c>
      <c r="G131" s="194" t="s">
        <v>213</v>
      </c>
      <c r="H131" s="195">
        <v>244.4</v>
      </c>
      <c r="I131" s="196"/>
      <c r="J131" s="197">
        <f>ROUND(I131*H131,2)</f>
        <v>0</v>
      </c>
      <c r="K131" s="193" t="s">
        <v>183</v>
      </c>
      <c r="L131" s="59"/>
      <c r="M131" s="198" t="s">
        <v>21</v>
      </c>
      <c r="N131" s="199" t="s">
        <v>47</v>
      </c>
      <c r="O131" s="40"/>
      <c r="P131" s="200">
        <f>O131*H131</f>
        <v>0</v>
      </c>
      <c r="Q131" s="200">
        <v>3.0000000000000001E-5</v>
      </c>
      <c r="R131" s="200">
        <f>Q131*H131</f>
        <v>7.332E-3</v>
      </c>
      <c r="S131" s="200">
        <v>0</v>
      </c>
      <c r="T131" s="201">
        <f>S131*H131</f>
        <v>0</v>
      </c>
      <c r="AR131" s="22" t="s">
        <v>184</v>
      </c>
      <c r="AT131" s="22" t="s">
        <v>179</v>
      </c>
      <c r="AU131" s="22" t="s">
        <v>86</v>
      </c>
      <c r="AY131" s="22" t="s">
        <v>177</v>
      </c>
      <c r="BE131" s="202">
        <f>IF(N131="základní",J131,0)</f>
        <v>0</v>
      </c>
      <c r="BF131" s="202">
        <f>IF(N131="snížená",J131,0)</f>
        <v>0</v>
      </c>
      <c r="BG131" s="202">
        <f>IF(N131="zákl. přenesená",J131,0)</f>
        <v>0</v>
      </c>
      <c r="BH131" s="202">
        <f>IF(N131="sníž. přenesená",J131,0)</f>
        <v>0</v>
      </c>
      <c r="BI131" s="202">
        <f>IF(N131="nulová",J131,0)</f>
        <v>0</v>
      </c>
      <c r="BJ131" s="22" t="s">
        <v>84</v>
      </c>
      <c r="BK131" s="202">
        <f>ROUND(I131*H131,2)</f>
        <v>0</v>
      </c>
      <c r="BL131" s="22" t="s">
        <v>184</v>
      </c>
      <c r="BM131" s="22" t="s">
        <v>658</v>
      </c>
    </row>
    <row r="132" spans="2:65" s="1" customFormat="1" ht="108">
      <c r="B132" s="39"/>
      <c r="C132" s="61"/>
      <c r="D132" s="203" t="s">
        <v>186</v>
      </c>
      <c r="E132" s="61"/>
      <c r="F132" s="204" t="s">
        <v>654</v>
      </c>
      <c r="G132" s="61"/>
      <c r="H132" s="61"/>
      <c r="I132" s="162"/>
      <c r="J132" s="61"/>
      <c r="K132" s="61"/>
      <c r="L132" s="59"/>
      <c r="M132" s="205"/>
      <c r="N132" s="40"/>
      <c r="O132" s="40"/>
      <c r="P132" s="40"/>
      <c r="Q132" s="40"/>
      <c r="R132" s="40"/>
      <c r="S132" s="40"/>
      <c r="T132" s="76"/>
      <c r="AT132" s="22" t="s">
        <v>186</v>
      </c>
      <c r="AU132" s="22" t="s">
        <v>86</v>
      </c>
    </row>
    <row r="133" spans="2:65" s="11" customFormat="1" ht="13.5">
      <c r="B133" s="206"/>
      <c r="C133" s="207"/>
      <c r="D133" s="203" t="s">
        <v>188</v>
      </c>
      <c r="E133" s="208" t="s">
        <v>21</v>
      </c>
      <c r="F133" s="209" t="s">
        <v>189</v>
      </c>
      <c r="G133" s="207"/>
      <c r="H133" s="208" t="s">
        <v>21</v>
      </c>
      <c r="I133" s="210"/>
      <c r="J133" s="207"/>
      <c r="K133" s="207"/>
      <c r="L133" s="211"/>
      <c r="M133" s="212"/>
      <c r="N133" s="213"/>
      <c r="O133" s="213"/>
      <c r="P133" s="213"/>
      <c r="Q133" s="213"/>
      <c r="R133" s="213"/>
      <c r="S133" s="213"/>
      <c r="T133" s="214"/>
      <c r="AT133" s="215" t="s">
        <v>188</v>
      </c>
      <c r="AU133" s="215" t="s">
        <v>86</v>
      </c>
      <c r="AV133" s="11" t="s">
        <v>84</v>
      </c>
      <c r="AW133" s="11" t="s">
        <v>39</v>
      </c>
      <c r="AX133" s="11" t="s">
        <v>76</v>
      </c>
      <c r="AY133" s="215" t="s">
        <v>177</v>
      </c>
    </row>
    <row r="134" spans="2:65" s="12" customFormat="1" ht="13.5">
      <c r="B134" s="216"/>
      <c r="C134" s="217"/>
      <c r="D134" s="203" t="s">
        <v>188</v>
      </c>
      <c r="E134" s="218" t="s">
        <v>587</v>
      </c>
      <c r="F134" s="219" t="s">
        <v>659</v>
      </c>
      <c r="G134" s="217"/>
      <c r="H134" s="220">
        <v>244.4</v>
      </c>
      <c r="I134" s="221"/>
      <c r="J134" s="217"/>
      <c r="K134" s="217"/>
      <c r="L134" s="222"/>
      <c r="M134" s="223"/>
      <c r="N134" s="224"/>
      <c r="O134" s="224"/>
      <c r="P134" s="224"/>
      <c r="Q134" s="224"/>
      <c r="R134" s="224"/>
      <c r="S134" s="224"/>
      <c r="T134" s="225"/>
      <c r="AT134" s="226" t="s">
        <v>188</v>
      </c>
      <c r="AU134" s="226" t="s">
        <v>86</v>
      </c>
      <c r="AV134" s="12" t="s">
        <v>86</v>
      </c>
      <c r="AW134" s="12" t="s">
        <v>39</v>
      </c>
      <c r="AX134" s="12" t="s">
        <v>84</v>
      </c>
      <c r="AY134" s="226" t="s">
        <v>177</v>
      </c>
    </row>
    <row r="135" spans="2:65" s="1" customFormat="1" ht="25.5" customHeight="1">
      <c r="B135" s="39"/>
      <c r="C135" s="191" t="s">
        <v>259</v>
      </c>
      <c r="D135" s="191" t="s">
        <v>179</v>
      </c>
      <c r="E135" s="192" t="s">
        <v>660</v>
      </c>
      <c r="F135" s="193" t="s">
        <v>661</v>
      </c>
      <c r="G135" s="194" t="s">
        <v>213</v>
      </c>
      <c r="H135" s="195">
        <v>83.6</v>
      </c>
      <c r="I135" s="196"/>
      <c r="J135" s="197">
        <f>ROUND(I135*H135,2)</f>
        <v>0</v>
      </c>
      <c r="K135" s="193" t="s">
        <v>183</v>
      </c>
      <c r="L135" s="59"/>
      <c r="M135" s="198" t="s">
        <v>21</v>
      </c>
      <c r="N135" s="199" t="s">
        <v>47</v>
      </c>
      <c r="O135" s="40"/>
      <c r="P135" s="200">
        <f>O135*H135</f>
        <v>0</v>
      </c>
      <c r="Q135" s="200">
        <v>5.0000000000000002E-5</v>
      </c>
      <c r="R135" s="200">
        <f>Q135*H135</f>
        <v>4.1799999999999997E-3</v>
      </c>
      <c r="S135" s="200">
        <v>0</v>
      </c>
      <c r="T135" s="201">
        <f>S135*H135</f>
        <v>0</v>
      </c>
      <c r="AR135" s="22" t="s">
        <v>184</v>
      </c>
      <c r="AT135" s="22" t="s">
        <v>179</v>
      </c>
      <c r="AU135" s="22" t="s">
        <v>86</v>
      </c>
      <c r="AY135" s="22" t="s">
        <v>177</v>
      </c>
      <c r="BE135" s="202">
        <f>IF(N135="základní",J135,0)</f>
        <v>0</v>
      </c>
      <c r="BF135" s="202">
        <f>IF(N135="snížená",J135,0)</f>
        <v>0</v>
      </c>
      <c r="BG135" s="202">
        <f>IF(N135="zákl. přenesená",J135,0)</f>
        <v>0</v>
      </c>
      <c r="BH135" s="202">
        <f>IF(N135="sníž. přenesená",J135,0)</f>
        <v>0</v>
      </c>
      <c r="BI135" s="202">
        <f>IF(N135="nulová",J135,0)</f>
        <v>0</v>
      </c>
      <c r="BJ135" s="22" t="s">
        <v>84</v>
      </c>
      <c r="BK135" s="202">
        <f>ROUND(I135*H135,2)</f>
        <v>0</v>
      </c>
      <c r="BL135" s="22" t="s">
        <v>184</v>
      </c>
      <c r="BM135" s="22" t="s">
        <v>662</v>
      </c>
    </row>
    <row r="136" spans="2:65" s="1" customFormat="1" ht="108">
      <c r="B136" s="39"/>
      <c r="C136" s="61"/>
      <c r="D136" s="203" t="s">
        <v>186</v>
      </c>
      <c r="E136" s="61"/>
      <c r="F136" s="204" t="s">
        <v>654</v>
      </c>
      <c r="G136" s="61"/>
      <c r="H136" s="61"/>
      <c r="I136" s="162"/>
      <c r="J136" s="61"/>
      <c r="K136" s="61"/>
      <c r="L136" s="59"/>
      <c r="M136" s="205"/>
      <c r="N136" s="40"/>
      <c r="O136" s="40"/>
      <c r="P136" s="40"/>
      <c r="Q136" s="40"/>
      <c r="R136" s="40"/>
      <c r="S136" s="40"/>
      <c r="T136" s="76"/>
      <c r="AT136" s="22" t="s">
        <v>186</v>
      </c>
      <c r="AU136" s="22" t="s">
        <v>86</v>
      </c>
    </row>
    <row r="137" spans="2:65" s="11" customFormat="1" ht="13.5">
      <c r="B137" s="206"/>
      <c r="C137" s="207"/>
      <c r="D137" s="203" t="s">
        <v>188</v>
      </c>
      <c r="E137" s="208" t="s">
        <v>21</v>
      </c>
      <c r="F137" s="209" t="s">
        <v>189</v>
      </c>
      <c r="G137" s="207"/>
      <c r="H137" s="208" t="s">
        <v>21</v>
      </c>
      <c r="I137" s="210"/>
      <c r="J137" s="207"/>
      <c r="K137" s="207"/>
      <c r="L137" s="211"/>
      <c r="M137" s="212"/>
      <c r="N137" s="213"/>
      <c r="O137" s="213"/>
      <c r="P137" s="213"/>
      <c r="Q137" s="213"/>
      <c r="R137" s="213"/>
      <c r="S137" s="213"/>
      <c r="T137" s="214"/>
      <c r="AT137" s="215" t="s">
        <v>188</v>
      </c>
      <c r="AU137" s="215" t="s">
        <v>86</v>
      </c>
      <c r="AV137" s="11" t="s">
        <v>84</v>
      </c>
      <c r="AW137" s="11" t="s">
        <v>39</v>
      </c>
      <c r="AX137" s="11" t="s">
        <v>76</v>
      </c>
      <c r="AY137" s="215" t="s">
        <v>177</v>
      </c>
    </row>
    <row r="138" spans="2:65" s="12" customFormat="1" ht="13.5">
      <c r="B138" s="216"/>
      <c r="C138" s="217"/>
      <c r="D138" s="203" t="s">
        <v>188</v>
      </c>
      <c r="E138" s="218" t="s">
        <v>593</v>
      </c>
      <c r="F138" s="219" t="s">
        <v>663</v>
      </c>
      <c r="G138" s="217"/>
      <c r="H138" s="220">
        <v>83.6</v>
      </c>
      <c r="I138" s="221"/>
      <c r="J138" s="217"/>
      <c r="K138" s="217"/>
      <c r="L138" s="222"/>
      <c r="M138" s="223"/>
      <c r="N138" s="224"/>
      <c r="O138" s="224"/>
      <c r="P138" s="224"/>
      <c r="Q138" s="224"/>
      <c r="R138" s="224"/>
      <c r="S138" s="224"/>
      <c r="T138" s="225"/>
      <c r="AT138" s="226" t="s">
        <v>188</v>
      </c>
      <c r="AU138" s="226" t="s">
        <v>86</v>
      </c>
      <c r="AV138" s="12" t="s">
        <v>86</v>
      </c>
      <c r="AW138" s="12" t="s">
        <v>39</v>
      </c>
      <c r="AX138" s="12" t="s">
        <v>84</v>
      </c>
      <c r="AY138" s="226" t="s">
        <v>177</v>
      </c>
    </row>
    <row r="139" spans="2:65" s="1" customFormat="1" ht="25.5" customHeight="1">
      <c r="B139" s="39"/>
      <c r="C139" s="191" t="s">
        <v>10</v>
      </c>
      <c r="D139" s="191" t="s">
        <v>179</v>
      </c>
      <c r="E139" s="192" t="s">
        <v>664</v>
      </c>
      <c r="F139" s="193" t="s">
        <v>665</v>
      </c>
      <c r="G139" s="194" t="s">
        <v>182</v>
      </c>
      <c r="H139" s="195">
        <v>160.85</v>
      </c>
      <c r="I139" s="196"/>
      <c r="J139" s="197">
        <f>ROUND(I139*H139,2)</f>
        <v>0</v>
      </c>
      <c r="K139" s="193" t="s">
        <v>183</v>
      </c>
      <c r="L139" s="59"/>
      <c r="M139" s="198" t="s">
        <v>21</v>
      </c>
      <c r="N139" s="199" t="s">
        <v>47</v>
      </c>
      <c r="O139" s="40"/>
      <c r="P139" s="200">
        <f>O139*H139</f>
        <v>0</v>
      </c>
      <c r="Q139" s="200">
        <v>5.9999999999999995E-4</v>
      </c>
      <c r="R139" s="200">
        <f>Q139*H139</f>
        <v>9.6509999999999985E-2</v>
      </c>
      <c r="S139" s="200">
        <v>0</v>
      </c>
      <c r="T139" s="201">
        <f>S139*H139</f>
        <v>0</v>
      </c>
      <c r="AR139" s="22" t="s">
        <v>184</v>
      </c>
      <c r="AT139" s="22" t="s">
        <v>179</v>
      </c>
      <c r="AU139" s="22" t="s">
        <v>86</v>
      </c>
      <c r="AY139" s="22" t="s">
        <v>177</v>
      </c>
      <c r="BE139" s="202">
        <f>IF(N139="základní",J139,0)</f>
        <v>0</v>
      </c>
      <c r="BF139" s="202">
        <f>IF(N139="snížená",J139,0)</f>
        <v>0</v>
      </c>
      <c r="BG139" s="202">
        <f>IF(N139="zákl. přenesená",J139,0)</f>
        <v>0</v>
      </c>
      <c r="BH139" s="202">
        <f>IF(N139="sníž. přenesená",J139,0)</f>
        <v>0</v>
      </c>
      <c r="BI139" s="202">
        <f>IF(N139="nulová",J139,0)</f>
        <v>0</v>
      </c>
      <c r="BJ139" s="22" t="s">
        <v>84</v>
      </c>
      <c r="BK139" s="202">
        <f>ROUND(I139*H139,2)</f>
        <v>0</v>
      </c>
      <c r="BL139" s="22" t="s">
        <v>184</v>
      </c>
      <c r="BM139" s="22" t="s">
        <v>666</v>
      </c>
    </row>
    <row r="140" spans="2:65" s="1" customFormat="1" ht="108">
      <c r="B140" s="39"/>
      <c r="C140" s="61"/>
      <c r="D140" s="203" t="s">
        <v>186</v>
      </c>
      <c r="E140" s="61"/>
      <c r="F140" s="204" t="s">
        <v>654</v>
      </c>
      <c r="G140" s="61"/>
      <c r="H140" s="61"/>
      <c r="I140" s="162"/>
      <c r="J140" s="61"/>
      <c r="K140" s="61"/>
      <c r="L140" s="59"/>
      <c r="M140" s="205"/>
      <c r="N140" s="40"/>
      <c r="O140" s="40"/>
      <c r="P140" s="40"/>
      <c r="Q140" s="40"/>
      <c r="R140" s="40"/>
      <c r="S140" s="40"/>
      <c r="T140" s="76"/>
      <c r="AT140" s="22" t="s">
        <v>186</v>
      </c>
      <c r="AU140" s="22" t="s">
        <v>86</v>
      </c>
    </row>
    <row r="141" spans="2:65" s="11" customFormat="1" ht="13.5">
      <c r="B141" s="206"/>
      <c r="C141" s="207"/>
      <c r="D141" s="203" t="s">
        <v>188</v>
      </c>
      <c r="E141" s="208" t="s">
        <v>21</v>
      </c>
      <c r="F141" s="209" t="s">
        <v>189</v>
      </c>
      <c r="G141" s="207"/>
      <c r="H141" s="208" t="s">
        <v>21</v>
      </c>
      <c r="I141" s="210"/>
      <c r="J141" s="207"/>
      <c r="K141" s="207"/>
      <c r="L141" s="211"/>
      <c r="M141" s="212"/>
      <c r="N141" s="213"/>
      <c r="O141" s="213"/>
      <c r="P141" s="213"/>
      <c r="Q141" s="213"/>
      <c r="R141" s="213"/>
      <c r="S141" s="213"/>
      <c r="T141" s="214"/>
      <c r="AT141" s="215" t="s">
        <v>188</v>
      </c>
      <c r="AU141" s="215" t="s">
        <v>86</v>
      </c>
      <c r="AV141" s="11" t="s">
        <v>84</v>
      </c>
      <c r="AW141" s="11" t="s">
        <v>39</v>
      </c>
      <c r="AX141" s="11" t="s">
        <v>76</v>
      </c>
      <c r="AY141" s="215" t="s">
        <v>177</v>
      </c>
    </row>
    <row r="142" spans="2:65" s="12" customFormat="1" ht="13.5">
      <c r="B142" s="216"/>
      <c r="C142" s="217"/>
      <c r="D142" s="203" t="s">
        <v>188</v>
      </c>
      <c r="E142" s="218" t="s">
        <v>21</v>
      </c>
      <c r="F142" s="219" t="s">
        <v>667</v>
      </c>
      <c r="G142" s="217"/>
      <c r="H142" s="220">
        <v>14.45</v>
      </c>
      <c r="I142" s="221"/>
      <c r="J142" s="217"/>
      <c r="K142" s="217"/>
      <c r="L142" s="222"/>
      <c r="M142" s="223"/>
      <c r="N142" s="224"/>
      <c r="O142" s="224"/>
      <c r="P142" s="224"/>
      <c r="Q142" s="224"/>
      <c r="R142" s="224"/>
      <c r="S142" s="224"/>
      <c r="T142" s="225"/>
      <c r="AT142" s="226" t="s">
        <v>188</v>
      </c>
      <c r="AU142" s="226" t="s">
        <v>86</v>
      </c>
      <c r="AV142" s="12" t="s">
        <v>86</v>
      </c>
      <c r="AW142" s="12" t="s">
        <v>39</v>
      </c>
      <c r="AX142" s="12" t="s">
        <v>76</v>
      </c>
      <c r="AY142" s="226" t="s">
        <v>177</v>
      </c>
    </row>
    <row r="143" spans="2:65" s="12" customFormat="1" ht="13.5">
      <c r="B143" s="216"/>
      <c r="C143" s="217"/>
      <c r="D143" s="203" t="s">
        <v>188</v>
      </c>
      <c r="E143" s="218" t="s">
        <v>21</v>
      </c>
      <c r="F143" s="219" t="s">
        <v>668</v>
      </c>
      <c r="G143" s="217"/>
      <c r="H143" s="220">
        <v>118</v>
      </c>
      <c r="I143" s="221"/>
      <c r="J143" s="217"/>
      <c r="K143" s="217"/>
      <c r="L143" s="222"/>
      <c r="M143" s="223"/>
      <c r="N143" s="224"/>
      <c r="O143" s="224"/>
      <c r="P143" s="224"/>
      <c r="Q143" s="224"/>
      <c r="R143" s="224"/>
      <c r="S143" s="224"/>
      <c r="T143" s="225"/>
      <c r="AT143" s="226" t="s">
        <v>188</v>
      </c>
      <c r="AU143" s="226" t="s">
        <v>86</v>
      </c>
      <c r="AV143" s="12" t="s">
        <v>86</v>
      </c>
      <c r="AW143" s="12" t="s">
        <v>39</v>
      </c>
      <c r="AX143" s="12" t="s">
        <v>76</v>
      </c>
      <c r="AY143" s="226" t="s">
        <v>177</v>
      </c>
    </row>
    <row r="144" spans="2:65" s="12" customFormat="1" ht="13.5">
      <c r="B144" s="216"/>
      <c r="C144" s="217"/>
      <c r="D144" s="203" t="s">
        <v>188</v>
      </c>
      <c r="E144" s="218" t="s">
        <v>21</v>
      </c>
      <c r="F144" s="219" t="s">
        <v>669</v>
      </c>
      <c r="G144" s="217"/>
      <c r="H144" s="220">
        <v>17.399999999999999</v>
      </c>
      <c r="I144" s="221"/>
      <c r="J144" s="217"/>
      <c r="K144" s="217"/>
      <c r="L144" s="222"/>
      <c r="M144" s="223"/>
      <c r="N144" s="224"/>
      <c r="O144" s="224"/>
      <c r="P144" s="224"/>
      <c r="Q144" s="224"/>
      <c r="R144" s="224"/>
      <c r="S144" s="224"/>
      <c r="T144" s="225"/>
      <c r="AT144" s="226" t="s">
        <v>188</v>
      </c>
      <c r="AU144" s="226" t="s">
        <v>86</v>
      </c>
      <c r="AV144" s="12" t="s">
        <v>86</v>
      </c>
      <c r="AW144" s="12" t="s">
        <v>39</v>
      </c>
      <c r="AX144" s="12" t="s">
        <v>76</v>
      </c>
      <c r="AY144" s="226" t="s">
        <v>177</v>
      </c>
    </row>
    <row r="145" spans="2:65" s="12" customFormat="1" ht="13.5">
      <c r="B145" s="216"/>
      <c r="C145" s="217"/>
      <c r="D145" s="203" t="s">
        <v>188</v>
      </c>
      <c r="E145" s="218" t="s">
        <v>21</v>
      </c>
      <c r="F145" s="219" t="s">
        <v>670</v>
      </c>
      <c r="G145" s="217"/>
      <c r="H145" s="220">
        <v>11</v>
      </c>
      <c r="I145" s="221"/>
      <c r="J145" s="217"/>
      <c r="K145" s="217"/>
      <c r="L145" s="222"/>
      <c r="M145" s="223"/>
      <c r="N145" s="224"/>
      <c r="O145" s="224"/>
      <c r="P145" s="224"/>
      <c r="Q145" s="224"/>
      <c r="R145" s="224"/>
      <c r="S145" s="224"/>
      <c r="T145" s="225"/>
      <c r="AT145" s="226" t="s">
        <v>188</v>
      </c>
      <c r="AU145" s="226" t="s">
        <v>86</v>
      </c>
      <c r="AV145" s="12" t="s">
        <v>86</v>
      </c>
      <c r="AW145" s="12" t="s">
        <v>39</v>
      </c>
      <c r="AX145" s="12" t="s">
        <v>76</v>
      </c>
      <c r="AY145" s="226" t="s">
        <v>177</v>
      </c>
    </row>
    <row r="146" spans="2:65" s="13" customFormat="1" ht="13.5">
      <c r="B146" s="227"/>
      <c r="C146" s="228"/>
      <c r="D146" s="203" t="s">
        <v>188</v>
      </c>
      <c r="E146" s="229" t="s">
        <v>596</v>
      </c>
      <c r="F146" s="230" t="s">
        <v>209</v>
      </c>
      <c r="G146" s="228"/>
      <c r="H146" s="231">
        <v>160.85</v>
      </c>
      <c r="I146" s="232"/>
      <c r="J146" s="228"/>
      <c r="K146" s="228"/>
      <c r="L146" s="233"/>
      <c r="M146" s="234"/>
      <c r="N146" s="235"/>
      <c r="O146" s="235"/>
      <c r="P146" s="235"/>
      <c r="Q146" s="235"/>
      <c r="R146" s="235"/>
      <c r="S146" s="235"/>
      <c r="T146" s="236"/>
      <c r="AT146" s="237" t="s">
        <v>188</v>
      </c>
      <c r="AU146" s="237" t="s">
        <v>86</v>
      </c>
      <c r="AV146" s="13" t="s">
        <v>184</v>
      </c>
      <c r="AW146" s="13" t="s">
        <v>39</v>
      </c>
      <c r="AX146" s="13" t="s">
        <v>84</v>
      </c>
      <c r="AY146" s="237" t="s">
        <v>177</v>
      </c>
    </row>
    <row r="147" spans="2:65" s="1" customFormat="1" ht="25.5" customHeight="1">
      <c r="B147" s="39"/>
      <c r="C147" s="191" t="s">
        <v>271</v>
      </c>
      <c r="D147" s="191" t="s">
        <v>179</v>
      </c>
      <c r="E147" s="192" t="s">
        <v>671</v>
      </c>
      <c r="F147" s="193" t="s">
        <v>672</v>
      </c>
      <c r="G147" s="194" t="s">
        <v>213</v>
      </c>
      <c r="H147" s="195">
        <v>67.099999999999994</v>
      </c>
      <c r="I147" s="196"/>
      <c r="J147" s="197">
        <f>ROUND(I147*H147,2)</f>
        <v>0</v>
      </c>
      <c r="K147" s="193" t="s">
        <v>183</v>
      </c>
      <c r="L147" s="59"/>
      <c r="M147" s="198" t="s">
        <v>21</v>
      </c>
      <c r="N147" s="199" t="s">
        <v>47</v>
      </c>
      <c r="O147" s="40"/>
      <c r="P147" s="200">
        <f>O147*H147</f>
        <v>0</v>
      </c>
      <c r="Q147" s="200">
        <v>2.0000000000000001E-4</v>
      </c>
      <c r="R147" s="200">
        <f>Q147*H147</f>
        <v>1.342E-2</v>
      </c>
      <c r="S147" s="200">
        <v>0</v>
      </c>
      <c r="T147" s="201">
        <f>S147*H147</f>
        <v>0</v>
      </c>
      <c r="AR147" s="22" t="s">
        <v>184</v>
      </c>
      <c r="AT147" s="22" t="s">
        <v>179</v>
      </c>
      <c r="AU147" s="22" t="s">
        <v>86</v>
      </c>
      <c r="AY147" s="22" t="s">
        <v>177</v>
      </c>
      <c r="BE147" s="202">
        <f>IF(N147="základní",J147,0)</f>
        <v>0</v>
      </c>
      <c r="BF147" s="202">
        <f>IF(N147="snížená",J147,0)</f>
        <v>0</v>
      </c>
      <c r="BG147" s="202">
        <f>IF(N147="zákl. přenesená",J147,0)</f>
        <v>0</v>
      </c>
      <c r="BH147" s="202">
        <f>IF(N147="sníž. přenesená",J147,0)</f>
        <v>0</v>
      </c>
      <c r="BI147" s="202">
        <f>IF(N147="nulová",J147,0)</f>
        <v>0</v>
      </c>
      <c r="BJ147" s="22" t="s">
        <v>84</v>
      </c>
      <c r="BK147" s="202">
        <f>ROUND(I147*H147,2)</f>
        <v>0</v>
      </c>
      <c r="BL147" s="22" t="s">
        <v>184</v>
      </c>
      <c r="BM147" s="22" t="s">
        <v>673</v>
      </c>
    </row>
    <row r="148" spans="2:65" s="1" customFormat="1" ht="108">
      <c r="B148" s="39"/>
      <c r="C148" s="61"/>
      <c r="D148" s="203" t="s">
        <v>186</v>
      </c>
      <c r="E148" s="61"/>
      <c r="F148" s="204" t="s">
        <v>674</v>
      </c>
      <c r="G148" s="61"/>
      <c r="H148" s="61"/>
      <c r="I148" s="162"/>
      <c r="J148" s="61"/>
      <c r="K148" s="61"/>
      <c r="L148" s="59"/>
      <c r="M148" s="205"/>
      <c r="N148" s="40"/>
      <c r="O148" s="40"/>
      <c r="P148" s="40"/>
      <c r="Q148" s="40"/>
      <c r="R148" s="40"/>
      <c r="S148" s="40"/>
      <c r="T148" s="76"/>
      <c r="AT148" s="22" t="s">
        <v>186</v>
      </c>
      <c r="AU148" s="22" t="s">
        <v>86</v>
      </c>
    </row>
    <row r="149" spans="2:65" s="12" customFormat="1" ht="13.5">
      <c r="B149" s="216"/>
      <c r="C149" s="217"/>
      <c r="D149" s="203" t="s">
        <v>188</v>
      </c>
      <c r="E149" s="218" t="s">
        <v>21</v>
      </c>
      <c r="F149" s="219" t="s">
        <v>590</v>
      </c>
      <c r="G149" s="217"/>
      <c r="H149" s="220">
        <v>67.099999999999994</v>
      </c>
      <c r="I149" s="221"/>
      <c r="J149" s="217"/>
      <c r="K149" s="217"/>
      <c r="L149" s="222"/>
      <c r="M149" s="223"/>
      <c r="N149" s="224"/>
      <c r="O149" s="224"/>
      <c r="P149" s="224"/>
      <c r="Q149" s="224"/>
      <c r="R149" s="224"/>
      <c r="S149" s="224"/>
      <c r="T149" s="225"/>
      <c r="AT149" s="226" t="s">
        <v>188</v>
      </c>
      <c r="AU149" s="226" t="s">
        <v>86</v>
      </c>
      <c r="AV149" s="12" t="s">
        <v>86</v>
      </c>
      <c r="AW149" s="12" t="s">
        <v>39</v>
      </c>
      <c r="AX149" s="12" t="s">
        <v>84</v>
      </c>
      <c r="AY149" s="226" t="s">
        <v>177</v>
      </c>
    </row>
    <row r="150" spans="2:65" s="1" customFormat="1" ht="25.5" customHeight="1">
      <c r="B150" s="39"/>
      <c r="C150" s="191" t="s">
        <v>276</v>
      </c>
      <c r="D150" s="191" t="s">
        <v>179</v>
      </c>
      <c r="E150" s="192" t="s">
        <v>675</v>
      </c>
      <c r="F150" s="193" t="s">
        <v>676</v>
      </c>
      <c r="G150" s="194" t="s">
        <v>213</v>
      </c>
      <c r="H150" s="195">
        <v>244.4</v>
      </c>
      <c r="I150" s="196"/>
      <c r="J150" s="197">
        <f>ROUND(I150*H150,2)</f>
        <v>0</v>
      </c>
      <c r="K150" s="193" t="s">
        <v>183</v>
      </c>
      <c r="L150" s="59"/>
      <c r="M150" s="198" t="s">
        <v>21</v>
      </c>
      <c r="N150" s="199" t="s">
        <v>47</v>
      </c>
      <c r="O150" s="40"/>
      <c r="P150" s="200">
        <f>O150*H150</f>
        <v>0</v>
      </c>
      <c r="Q150" s="200">
        <v>6.9999999999999994E-5</v>
      </c>
      <c r="R150" s="200">
        <f>Q150*H150</f>
        <v>1.7107999999999998E-2</v>
      </c>
      <c r="S150" s="200">
        <v>0</v>
      </c>
      <c r="T150" s="201">
        <f>S150*H150</f>
        <v>0</v>
      </c>
      <c r="AR150" s="22" t="s">
        <v>184</v>
      </c>
      <c r="AT150" s="22" t="s">
        <v>179</v>
      </c>
      <c r="AU150" s="22" t="s">
        <v>86</v>
      </c>
      <c r="AY150" s="22" t="s">
        <v>177</v>
      </c>
      <c r="BE150" s="202">
        <f>IF(N150="základní",J150,0)</f>
        <v>0</v>
      </c>
      <c r="BF150" s="202">
        <f>IF(N150="snížená",J150,0)</f>
        <v>0</v>
      </c>
      <c r="BG150" s="202">
        <f>IF(N150="zákl. přenesená",J150,0)</f>
        <v>0</v>
      </c>
      <c r="BH150" s="202">
        <f>IF(N150="sníž. přenesená",J150,0)</f>
        <v>0</v>
      </c>
      <c r="BI150" s="202">
        <f>IF(N150="nulová",J150,0)</f>
        <v>0</v>
      </c>
      <c r="BJ150" s="22" t="s">
        <v>84</v>
      </c>
      <c r="BK150" s="202">
        <f>ROUND(I150*H150,2)</f>
        <v>0</v>
      </c>
      <c r="BL150" s="22" t="s">
        <v>184</v>
      </c>
      <c r="BM150" s="22" t="s">
        <v>677</v>
      </c>
    </row>
    <row r="151" spans="2:65" s="1" customFormat="1" ht="108">
      <c r="B151" s="39"/>
      <c r="C151" s="61"/>
      <c r="D151" s="203" t="s">
        <v>186</v>
      </c>
      <c r="E151" s="61"/>
      <c r="F151" s="204" t="s">
        <v>674</v>
      </c>
      <c r="G151" s="61"/>
      <c r="H151" s="61"/>
      <c r="I151" s="162"/>
      <c r="J151" s="61"/>
      <c r="K151" s="61"/>
      <c r="L151" s="59"/>
      <c r="M151" s="205"/>
      <c r="N151" s="40"/>
      <c r="O151" s="40"/>
      <c r="P151" s="40"/>
      <c r="Q151" s="40"/>
      <c r="R151" s="40"/>
      <c r="S151" s="40"/>
      <c r="T151" s="76"/>
      <c r="AT151" s="22" t="s">
        <v>186</v>
      </c>
      <c r="AU151" s="22" t="s">
        <v>86</v>
      </c>
    </row>
    <row r="152" spans="2:65" s="12" customFormat="1" ht="13.5">
      <c r="B152" s="216"/>
      <c r="C152" s="217"/>
      <c r="D152" s="203" t="s">
        <v>188</v>
      </c>
      <c r="E152" s="218" t="s">
        <v>21</v>
      </c>
      <c r="F152" s="219" t="s">
        <v>587</v>
      </c>
      <c r="G152" s="217"/>
      <c r="H152" s="220">
        <v>244.4</v>
      </c>
      <c r="I152" s="221"/>
      <c r="J152" s="217"/>
      <c r="K152" s="217"/>
      <c r="L152" s="222"/>
      <c r="M152" s="223"/>
      <c r="N152" s="224"/>
      <c r="O152" s="224"/>
      <c r="P152" s="224"/>
      <c r="Q152" s="224"/>
      <c r="R152" s="224"/>
      <c r="S152" s="224"/>
      <c r="T152" s="225"/>
      <c r="AT152" s="226" t="s">
        <v>188</v>
      </c>
      <c r="AU152" s="226" t="s">
        <v>86</v>
      </c>
      <c r="AV152" s="12" t="s">
        <v>86</v>
      </c>
      <c r="AW152" s="12" t="s">
        <v>39</v>
      </c>
      <c r="AX152" s="12" t="s">
        <v>84</v>
      </c>
      <c r="AY152" s="226" t="s">
        <v>177</v>
      </c>
    </row>
    <row r="153" spans="2:65" s="1" customFormat="1" ht="25.5" customHeight="1">
      <c r="B153" s="39"/>
      <c r="C153" s="191" t="s">
        <v>283</v>
      </c>
      <c r="D153" s="191" t="s">
        <v>179</v>
      </c>
      <c r="E153" s="192" t="s">
        <v>678</v>
      </c>
      <c r="F153" s="193" t="s">
        <v>679</v>
      </c>
      <c r="G153" s="194" t="s">
        <v>213</v>
      </c>
      <c r="H153" s="195">
        <v>83.6</v>
      </c>
      <c r="I153" s="196"/>
      <c r="J153" s="197">
        <f>ROUND(I153*H153,2)</f>
        <v>0</v>
      </c>
      <c r="K153" s="193" t="s">
        <v>183</v>
      </c>
      <c r="L153" s="59"/>
      <c r="M153" s="198" t="s">
        <v>21</v>
      </c>
      <c r="N153" s="199" t="s">
        <v>47</v>
      </c>
      <c r="O153" s="40"/>
      <c r="P153" s="200">
        <f>O153*H153</f>
        <v>0</v>
      </c>
      <c r="Q153" s="200">
        <v>1.2999999999999999E-4</v>
      </c>
      <c r="R153" s="200">
        <f>Q153*H153</f>
        <v>1.0867999999999997E-2</v>
      </c>
      <c r="S153" s="200">
        <v>0</v>
      </c>
      <c r="T153" s="201">
        <f>S153*H153</f>
        <v>0</v>
      </c>
      <c r="AR153" s="22" t="s">
        <v>184</v>
      </c>
      <c r="AT153" s="22" t="s">
        <v>179</v>
      </c>
      <c r="AU153" s="22" t="s">
        <v>86</v>
      </c>
      <c r="AY153" s="22" t="s">
        <v>177</v>
      </c>
      <c r="BE153" s="202">
        <f>IF(N153="základní",J153,0)</f>
        <v>0</v>
      </c>
      <c r="BF153" s="202">
        <f>IF(N153="snížená",J153,0)</f>
        <v>0</v>
      </c>
      <c r="BG153" s="202">
        <f>IF(N153="zákl. přenesená",J153,0)</f>
        <v>0</v>
      </c>
      <c r="BH153" s="202">
        <f>IF(N153="sníž. přenesená",J153,0)</f>
        <v>0</v>
      </c>
      <c r="BI153" s="202">
        <f>IF(N153="nulová",J153,0)</f>
        <v>0</v>
      </c>
      <c r="BJ153" s="22" t="s">
        <v>84</v>
      </c>
      <c r="BK153" s="202">
        <f>ROUND(I153*H153,2)</f>
        <v>0</v>
      </c>
      <c r="BL153" s="22" t="s">
        <v>184</v>
      </c>
      <c r="BM153" s="22" t="s">
        <v>680</v>
      </c>
    </row>
    <row r="154" spans="2:65" s="1" customFormat="1" ht="108">
      <c r="B154" s="39"/>
      <c r="C154" s="61"/>
      <c r="D154" s="203" t="s">
        <v>186</v>
      </c>
      <c r="E154" s="61"/>
      <c r="F154" s="204" t="s">
        <v>674</v>
      </c>
      <c r="G154" s="61"/>
      <c r="H154" s="61"/>
      <c r="I154" s="162"/>
      <c r="J154" s="61"/>
      <c r="K154" s="61"/>
      <c r="L154" s="59"/>
      <c r="M154" s="205"/>
      <c r="N154" s="40"/>
      <c r="O154" s="40"/>
      <c r="P154" s="40"/>
      <c r="Q154" s="40"/>
      <c r="R154" s="40"/>
      <c r="S154" s="40"/>
      <c r="T154" s="76"/>
      <c r="AT154" s="22" t="s">
        <v>186</v>
      </c>
      <c r="AU154" s="22" t="s">
        <v>86</v>
      </c>
    </row>
    <row r="155" spans="2:65" s="12" customFormat="1" ht="13.5">
      <c r="B155" s="216"/>
      <c r="C155" s="217"/>
      <c r="D155" s="203" t="s">
        <v>188</v>
      </c>
      <c r="E155" s="218" t="s">
        <v>21</v>
      </c>
      <c r="F155" s="219" t="s">
        <v>593</v>
      </c>
      <c r="G155" s="217"/>
      <c r="H155" s="220">
        <v>83.6</v>
      </c>
      <c r="I155" s="221"/>
      <c r="J155" s="217"/>
      <c r="K155" s="217"/>
      <c r="L155" s="222"/>
      <c r="M155" s="223"/>
      <c r="N155" s="224"/>
      <c r="O155" s="224"/>
      <c r="P155" s="224"/>
      <c r="Q155" s="224"/>
      <c r="R155" s="224"/>
      <c r="S155" s="224"/>
      <c r="T155" s="225"/>
      <c r="AT155" s="226" t="s">
        <v>188</v>
      </c>
      <c r="AU155" s="226" t="s">
        <v>86</v>
      </c>
      <c r="AV155" s="12" t="s">
        <v>86</v>
      </c>
      <c r="AW155" s="12" t="s">
        <v>39</v>
      </c>
      <c r="AX155" s="12" t="s">
        <v>84</v>
      </c>
      <c r="AY155" s="226" t="s">
        <v>177</v>
      </c>
    </row>
    <row r="156" spans="2:65" s="1" customFormat="1" ht="25.5" customHeight="1">
      <c r="B156" s="39"/>
      <c r="C156" s="191" t="s">
        <v>289</v>
      </c>
      <c r="D156" s="191" t="s">
        <v>179</v>
      </c>
      <c r="E156" s="192" t="s">
        <v>681</v>
      </c>
      <c r="F156" s="193" t="s">
        <v>682</v>
      </c>
      <c r="G156" s="194" t="s">
        <v>182</v>
      </c>
      <c r="H156" s="195">
        <v>160.85</v>
      </c>
      <c r="I156" s="196"/>
      <c r="J156" s="197">
        <f>ROUND(I156*H156,2)</f>
        <v>0</v>
      </c>
      <c r="K156" s="193" t="s">
        <v>183</v>
      </c>
      <c r="L156" s="59"/>
      <c r="M156" s="198" t="s">
        <v>21</v>
      </c>
      <c r="N156" s="199" t="s">
        <v>47</v>
      </c>
      <c r="O156" s="40"/>
      <c r="P156" s="200">
        <f>O156*H156</f>
        <v>0</v>
      </c>
      <c r="Q156" s="200">
        <v>1.6000000000000001E-3</v>
      </c>
      <c r="R156" s="200">
        <f>Q156*H156</f>
        <v>0.25735999999999998</v>
      </c>
      <c r="S156" s="200">
        <v>0</v>
      </c>
      <c r="T156" s="201">
        <f>S156*H156</f>
        <v>0</v>
      </c>
      <c r="AR156" s="22" t="s">
        <v>184</v>
      </c>
      <c r="AT156" s="22" t="s">
        <v>179</v>
      </c>
      <c r="AU156" s="22" t="s">
        <v>86</v>
      </c>
      <c r="AY156" s="22" t="s">
        <v>177</v>
      </c>
      <c r="BE156" s="202">
        <f>IF(N156="základní",J156,0)</f>
        <v>0</v>
      </c>
      <c r="BF156" s="202">
        <f>IF(N156="snížená",J156,0)</f>
        <v>0</v>
      </c>
      <c r="BG156" s="202">
        <f>IF(N156="zákl. přenesená",J156,0)</f>
        <v>0</v>
      </c>
      <c r="BH156" s="202">
        <f>IF(N156="sníž. přenesená",J156,0)</f>
        <v>0</v>
      </c>
      <c r="BI156" s="202">
        <f>IF(N156="nulová",J156,0)</f>
        <v>0</v>
      </c>
      <c r="BJ156" s="22" t="s">
        <v>84</v>
      </c>
      <c r="BK156" s="202">
        <f>ROUND(I156*H156,2)</f>
        <v>0</v>
      </c>
      <c r="BL156" s="22" t="s">
        <v>184</v>
      </c>
      <c r="BM156" s="22" t="s">
        <v>683</v>
      </c>
    </row>
    <row r="157" spans="2:65" s="1" customFormat="1" ht="108">
      <c r="B157" s="39"/>
      <c r="C157" s="61"/>
      <c r="D157" s="203" t="s">
        <v>186</v>
      </c>
      <c r="E157" s="61"/>
      <c r="F157" s="204" t="s">
        <v>674</v>
      </c>
      <c r="G157" s="61"/>
      <c r="H157" s="61"/>
      <c r="I157" s="162"/>
      <c r="J157" s="61"/>
      <c r="K157" s="61"/>
      <c r="L157" s="59"/>
      <c r="M157" s="205"/>
      <c r="N157" s="40"/>
      <c r="O157" s="40"/>
      <c r="P157" s="40"/>
      <c r="Q157" s="40"/>
      <c r="R157" s="40"/>
      <c r="S157" s="40"/>
      <c r="T157" s="76"/>
      <c r="AT157" s="22" t="s">
        <v>186</v>
      </c>
      <c r="AU157" s="22" t="s">
        <v>86</v>
      </c>
    </row>
    <row r="158" spans="2:65" s="12" customFormat="1" ht="13.5">
      <c r="B158" s="216"/>
      <c r="C158" s="217"/>
      <c r="D158" s="203" t="s">
        <v>188</v>
      </c>
      <c r="E158" s="218" t="s">
        <v>21</v>
      </c>
      <c r="F158" s="219" t="s">
        <v>596</v>
      </c>
      <c r="G158" s="217"/>
      <c r="H158" s="220">
        <v>160.85</v>
      </c>
      <c r="I158" s="221"/>
      <c r="J158" s="217"/>
      <c r="K158" s="217"/>
      <c r="L158" s="222"/>
      <c r="M158" s="223"/>
      <c r="N158" s="224"/>
      <c r="O158" s="224"/>
      <c r="P158" s="224"/>
      <c r="Q158" s="224"/>
      <c r="R158" s="224"/>
      <c r="S158" s="224"/>
      <c r="T158" s="225"/>
      <c r="AT158" s="226" t="s">
        <v>188</v>
      </c>
      <c r="AU158" s="226" t="s">
        <v>86</v>
      </c>
      <c r="AV158" s="12" t="s">
        <v>86</v>
      </c>
      <c r="AW158" s="12" t="s">
        <v>39</v>
      </c>
      <c r="AX158" s="12" t="s">
        <v>84</v>
      </c>
      <c r="AY158" s="226" t="s">
        <v>177</v>
      </c>
    </row>
    <row r="159" spans="2:65" s="1" customFormat="1" ht="25.5" customHeight="1">
      <c r="B159" s="39"/>
      <c r="C159" s="191" t="s">
        <v>295</v>
      </c>
      <c r="D159" s="191" t="s">
        <v>179</v>
      </c>
      <c r="E159" s="192" t="s">
        <v>684</v>
      </c>
      <c r="F159" s="193" t="s">
        <v>685</v>
      </c>
      <c r="G159" s="194" t="s">
        <v>213</v>
      </c>
      <c r="H159" s="195">
        <v>395.1</v>
      </c>
      <c r="I159" s="196"/>
      <c r="J159" s="197">
        <f>ROUND(I159*H159,2)</f>
        <v>0</v>
      </c>
      <c r="K159" s="193" t="s">
        <v>183</v>
      </c>
      <c r="L159" s="59"/>
      <c r="M159" s="198" t="s">
        <v>21</v>
      </c>
      <c r="N159" s="199" t="s">
        <v>47</v>
      </c>
      <c r="O159" s="40"/>
      <c r="P159" s="200">
        <f>O159*H159</f>
        <v>0</v>
      </c>
      <c r="Q159" s="200">
        <v>0</v>
      </c>
      <c r="R159" s="200">
        <f>Q159*H159</f>
        <v>0</v>
      </c>
      <c r="S159" s="200">
        <v>0</v>
      </c>
      <c r="T159" s="201">
        <f>S159*H159</f>
        <v>0</v>
      </c>
      <c r="AR159" s="22" t="s">
        <v>184</v>
      </c>
      <c r="AT159" s="22" t="s">
        <v>179</v>
      </c>
      <c r="AU159" s="22" t="s">
        <v>86</v>
      </c>
      <c r="AY159" s="22" t="s">
        <v>177</v>
      </c>
      <c r="BE159" s="202">
        <f>IF(N159="základní",J159,0)</f>
        <v>0</v>
      </c>
      <c r="BF159" s="202">
        <f>IF(N159="snížená",J159,0)</f>
        <v>0</v>
      </c>
      <c r="BG159" s="202">
        <f>IF(N159="zákl. přenesená",J159,0)</f>
        <v>0</v>
      </c>
      <c r="BH159" s="202">
        <f>IF(N159="sníž. přenesená",J159,0)</f>
        <v>0</v>
      </c>
      <c r="BI159" s="202">
        <f>IF(N159="nulová",J159,0)</f>
        <v>0</v>
      </c>
      <c r="BJ159" s="22" t="s">
        <v>84</v>
      </c>
      <c r="BK159" s="202">
        <f>ROUND(I159*H159,2)</f>
        <v>0</v>
      </c>
      <c r="BL159" s="22" t="s">
        <v>184</v>
      </c>
      <c r="BM159" s="22" t="s">
        <v>686</v>
      </c>
    </row>
    <row r="160" spans="2:65" s="1" customFormat="1" ht="40.5">
      <c r="B160" s="39"/>
      <c r="C160" s="61"/>
      <c r="D160" s="203" t="s">
        <v>186</v>
      </c>
      <c r="E160" s="61"/>
      <c r="F160" s="204" t="s">
        <v>687</v>
      </c>
      <c r="G160" s="61"/>
      <c r="H160" s="61"/>
      <c r="I160" s="162"/>
      <c r="J160" s="61"/>
      <c r="K160" s="61"/>
      <c r="L160" s="59"/>
      <c r="M160" s="205"/>
      <c r="N160" s="40"/>
      <c r="O160" s="40"/>
      <c r="P160" s="40"/>
      <c r="Q160" s="40"/>
      <c r="R160" s="40"/>
      <c r="S160" s="40"/>
      <c r="T160" s="76"/>
      <c r="AT160" s="22" t="s">
        <v>186</v>
      </c>
      <c r="AU160" s="22" t="s">
        <v>86</v>
      </c>
    </row>
    <row r="161" spans="2:65" s="12" customFormat="1" ht="13.5">
      <c r="B161" s="216"/>
      <c r="C161" s="217"/>
      <c r="D161" s="203" t="s">
        <v>188</v>
      </c>
      <c r="E161" s="218" t="s">
        <v>21</v>
      </c>
      <c r="F161" s="219" t="s">
        <v>590</v>
      </c>
      <c r="G161" s="217"/>
      <c r="H161" s="220">
        <v>67.099999999999994</v>
      </c>
      <c r="I161" s="221"/>
      <c r="J161" s="217"/>
      <c r="K161" s="217"/>
      <c r="L161" s="222"/>
      <c r="M161" s="223"/>
      <c r="N161" s="224"/>
      <c r="O161" s="224"/>
      <c r="P161" s="224"/>
      <c r="Q161" s="224"/>
      <c r="R161" s="224"/>
      <c r="S161" s="224"/>
      <c r="T161" s="225"/>
      <c r="AT161" s="226" t="s">
        <v>188</v>
      </c>
      <c r="AU161" s="226" t="s">
        <v>86</v>
      </c>
      <c r="AV161" s="12" t="s">
        <v>86</v>
      </c>
      <c r="AW161" s="12" t="s">
        <v>39</v>
      </c>
      <c r="AX161" s="12" t="s">
        <v>76</v>
      </c>
      <c r="AY161" s="226" t="s">
        <v>177</v>
      </c>
    </row>
    <row r="162" spans="2:65" s="12" customFormat="1" ht="13.5">
      <c r="B162" s="216"/>
      <c r="C162" s="217"/>
      <c r="D162" s="203" t="s">
        <v>188</v>
      </c>
      <c r="E162" s="218" t="s">
        <v>21</v>
      </c>
      <c r="F162" s="219" t="s">
        <v>587</v>
      </c>
      <c r="G162" s="217"/>
      <c r="H162" s="220">
        <v>244.4</v>
      </c>
      <c r="I162" s="221"/>
      <c r="J162" s="217"/>
      <c r="K162" s="217"/>
      <c r="L162" s="222"/>
      <c r="M162" s="223"/>
      <c r="N162" s="224"/>
      <c r="O162" s="224"/>
      <c r="P162" s="224"/>
      <c r="Q162" s="224"/>
      <c r="R162" s="224"/>
      <c r="S162" s="224"/>
      <c r="T162" s="225"/>
      <c r="AT162" s="226" t="s">
        <v>188</v>
      </c>
      <c r="AU162" s="226" t="s">
        <v>86</v>
      </c>
      <c r="AV162" s="12" t="s">
        <v>86</v>
      </c>
      <c r="AW162" s="12" t="s">
        <v>39</v>
      </c>
      <c r="AX162" s="12" t="s">
        <v>76</v>
      </c>
      <c r="AY162" s="226" t="s">
        <v>177</v>
      </c>
    </row>
    <row r="163" spans="2:65" s="12" customFormat="1" ht="13.5">
      <c r="B163" s="216"/>
      <c r="C163" s="217"/>
      <c r="D163" s="203" t="s">
        <v>188</v>
      </c>
      <c r="E163" s="218" t="s">
        <v>21</v>
      </c>
      <c r="F163" s="219" t="s">
        <v>593</v>
      </c>
      <c r="G163" s="217"/>
      <c r="H163" s="220">
        <v>83.6</v>
      </c>
      <c r="I163" s="221"/>
      <c r="J163" s="217"/>
      <c r="K163" s="217"/>
      <c r="L163" s="222"/>
      <c r="M163" s="223"/>
      <c r="N163" s="224"/>
      <c r="O163" s="224"/>
      <c r="P163" s="224"/>
      <c r="Q163" s="224"/>
      <c r="R163" s="224"/>
      <c r="S163" s="224"/>
      <c r="T163" s="225"/>
      <c r="AT163" s="226" t="s">
        <v>188</v>
      </c>
      <c r="AU163" s="226" t="s">
        <v>86</v>
      </c>
      <c r="AV163" s="12" t="s">
        <v>86</v>
      </c>
      <c r="AW163" s="12" t="s">
        <v>39</v>
      </c>
      <c r="AX163" s="12" t="s">
        <v>76</v>
      </c>
      <c r="AY163" s="226" t="s">
        <v>177</v>
      </c>
    </row>
    <row r="164" spans="2:65" s="13" customFormat="1" ht="13.5">
      <c r="B164" s="227"/>
      <c r="C164" s="228"/>
      <c r="D164" s="203" t="s">
        <v>188</v>
      </c>
      <c r="E164" s="229" t="s">
        <v>21</v>
      </c>
      <c r="F164" s="230" t="s">
        <v>209</v>
      </c>
      <c r="G164" s="228"/>
      <c r="H164" s="231">
        <v>395.1</v>
      </c>
      <c r="I164" s="232"/>
      <c r="J164" s="228"/>
      <c r="K164" s="228"/>
      <c r="L164" s="233"/>
      <c r="M164" s="234"/>
      <c r="N164" s="235"/>
      <c r="O164" s="235"/>
      <c r="P164" s="235"/>
      <c r="Q164" s="235"/>
      <c r="R164" s="235"/>
      <c r="S164" s="235"/>
      <c r="T164" s="236"/>
      <c r="AT164" s="237" t="s">
        <v>188</v>
      </c>
      <c r="AU164" s="237" t="s">
        <v>86</v>
      </c>
      <c r="AV164" s="13" t="s">
        <v>184</v>
      </c>
      <c r="AW164" s="13" t="s">
        <v>39</v>
      </c>
      <c r="AX164" s="13" t="s">
        <v>84</v>
      </c>
      <c r="AY164" s="237" t="s">
        <v>177</v>
      </c>
    </row>
    <row r="165" spans="2:65" s="1" customFormat="1" ht="25.5" customHeight="1">
      <c r="B165" s="39"/>
      <c r="C165" s="191" t="s">
        <v>9</v>
      </c>
      <c r="D165" s="191" t="s">
        <v>179</v>
      </c>
      <c r="E165" s="192" t="s">
        <v>688</v>
      </c>
      <c r="F165" s="193" t="s">
        <v>689</v>
      </c>
      <c r="G165" s="194" t="s">
        <v>182</v>
      </c>
      <c r="H165" s="195">
        <v>160.85</v>
      </c>
      <c r="I165" s="196"/>
      <c r="J165" s="197">
        <f>ROUND(I165*H165,2)</f>
        <v>0</v>
      </c>
      <c r="K165" s="193" t="s">
        <v>183</v>
      </c>
      <c r="L165" s="59"/>
      <c r="M165" s="198" t="s">
        <v>21</v>
      </c>
      <c r="N165" s="199" t="s">
        <v>47</v>
      </c>
      <c r="O165" s="40"/>
      <c r="P165" s="200">
        <f>O165*H165</f>
        <v>0</v>
      </c>
      <c r="Q165" s="200">
        <v>1.0000000000000001E-5</v>
      </c>
      <c r="R165" s="200">
        <f>Q165*H165</f>
        <v>1.6085000000000001E-3</v>
      </c>
      <c r="S165" s="200">
        <v>0</v>
      </c>
      <c r="T165" s="201">
        <f>S165*H165</f>
        <v>0</v>
      </c>
      <c r="AR165" s="22" t="s">
        <v>184</v>
      </c>
      <c r="AT165" s="22" t="s">
        <v>179</v>
      </c>
      <c r="AU165" s="22" t="s">
        <v>86</v>
      </c>
      <c r="AY165" s="22" t="s">
        <v>177</v>
      </c>
      <c r="BE165" s="202">
        <f>IF(N165="základní",J165,0)</f>
        <v>0</v>
      </c>
      <c r="BF165" s="202">
        <f>IF(N165="snížená",J165,0)</f>
        <v>0</v>
      </c>
      <c r="BG165" s="202">
        <f>IF(N165="zákl. přenesená",J165,0)</f>
        <v>0</v>
      </c>
      <c r="BH165" s="202">
        <f>IF(N165="sníž. přenesená",J165,0)</f>
        <v>0</v>
      </c>
      <c r="BI165" s="202">
        <f>IF(N165="nulová",J165,0)</f>
        <v>0</v>
      </c>
      <c r="BJ165" s="22" t="s">
        <v>84</v>
      </c>
      <c r="BK165" s="202">
        <f>ROUND(I165*H165,2)</f>
        <v>0</v>
      </c>
      <c r="BL165" s="22" t="s">
        <v>184</v>
      </c>
      <c r="BM165" s="22" t="s">
        <v>690</v>
      </c>
    </row>
    <row r="166" spans="2:65" s="1" customFormat="1" ht="40.5">
      <c r="B166" s="39"/>
      <c r="C166" s="61"/>
      <c r="D166" s="203" t="s">
        <v>186</v>
      </c>
      <c r="E166" s="61"/>
      <c r="F166" s="204" t="s">
        <v>687</v>
      </c>
      <c r="G166" s="61"/>
      <c r="H166" s="61"/>
      <c r="I166" s="162"/>
      <c r="J166" s="61"/>
      <c r="K166" s="61"/>
      <c r="L166" s="59"/>
      <c r="M166" s="205"/>
      <c r="N166" s="40"/>
      <c r="O166" s="40"/>
      <c r="P166" s="40"/>
      <c r="Q166" s="40"/>
      <c r="R166" s="40"/>
      <c r="S166" s="40"/>
      <c r="T166" s="76"/>
      <c r="AT166" s="22" t="s">
        <v>186</v>
      </c>
      <c r="AU166" s="22" t="s">
        <v>86</v>
      </c>
    </row>
    <row r="167" spans="2:65" s="12" customFormat="1" ht="13.5">
      <c r="B167" s="216"/>
      <c r="C167" s="217"/>
      <c r="D167" s="203" t="s">
        <v>188</v>
      </c>
      <c r="E167" s="218" t="s">
        <v>21</v>
      </c>
      <c r="F167" s="219" t="s">
        <v>596</v>
      </c>
      <c r="G167" s="217"/>
      <c r="H167" s="220">
        <v>160.85</v>
      </c>
      <c r="I167" s="221"/>
      <c r="J167" s="217"/>
      <c r="K167" s="217"/>
      <c r="L167" s="222"/>
      <c r="M167" s="223"/>
      <c r="N167" s="224"/>
      <c r="O167" s="224"/>
      <c r="P167" s="224"/>
      <c r="Q167" s="224"/>
      <c r="R167" s="224"/>
      <c r="S167" s="224"/>
      <c r="T167" s="225"/>
      <c r="AT167" s="226" t="s">
        <v>188</v>
      </c>
      <c r="AU167" s="226" t="s">
        <v>86</v>
      </c>
      <c r="AV167" s="12" t="s">
        <v>86</v>
      </c>
      <c r="AW167" s="12" t="s">
        <v>39</v>
      </c>
      <c r="AX167" s="12" t="s">
        <v>84</v>
      </c>
      <c r="AY167" s="226" t="s">
        <v>177</v>
      </c>
    </row>
    <row r="168" spans="2:65" s="1" customFormat="1" ht="38.25" customHeight="1">
      <c r="B168" s="39"/>
      <c r="C168" s="191" t="s">
        <v>305</v>
      </c>
      <c r="D168" s="191" t="s">
        <v>179</v>
      </c>
      <c r="E168" s="192" t="s">
        <v>691</v>
      </c>
      <c r="F168" s="193" t="s">
        <v>692</v>
      </c>
      <c r="G168" s="194" t="s">
        <v>436</v>
      </c>
      <c r="H168" s="195">
        <v>17</v>
      </c>
      <c r="I168" s="196"/>
      <c r="J168" s="197">
        <f>ROUND(I168*H168,2)</f>
        <v>0</v>
      </c>
      <c r="K168" s="193" t="s">
        <v>183</v>
      </c>
      <c r="L168" s="59"/>
      <c r="M168" s="198" t="s">
        <v>21</v>
      </c>
      <c r="N168" s="199" t="s">
        <v>47</v>
      </c>
      <c r="O168" s="40"/>
      <c r="P168" s="200">
        <f>O168*H168</f>
        <v>0</v>
      </c>
      <c r="Q168" s="200">
        <v>0</v>
      </c>
      <c r="R168" s="200">
        <f>Q168*H168</f>
        <v>0</v>
      </c>
      <c r="S168" s="200">
        <v>4.0000000000000001E-3</v>
      </c>
      <c r="T168" s="201">
        <f>S168*H168</f>
        <v>6.8000000000000005E-2</v>
      </c>
      <c r="AR168" s="22" t="s">
        <v>184</v>
      </c>
      <c r="AT168" s="22" t="s">
        <v>179</v>
      </c>
      <c r="AU168" s="22" t="s">
        <v>86</v>
      </c>
      <c r="AY168" s="22" t="s">
        <v>177</v>
      </c>
      <c r="BE168" s="202">
        <f>IF(N168="základní",J168,0)</f>
        <v>0</v>
      </c>
      <c r="BF168" s="202">
        <f>IF(N168="snížená",J168,0)</f>
        <v>0</v>
      </c>
      <c r="BG168" s="202">
        <f>IF(N168="zákl. přenesená",J168,0)</f>
        <v>0</v>
      </c>
      <c r="BH168" s="202">
        <f>IF(N168="sníž. přenesená",J168,0)</f>
        <v>0</v>
      </c>
      <c r="BI168" s="202">
        <f>IF(N168="nulová",J168,0)</f>
        <v>0</v>
      </c>
      <c r="BJ168" s="22" t="s">
        <v>84</v>
      </c>
      <c r="BK168" s="202">
        <f>ROUND(I168*H168,2)</f>
        <v>0</v>
      </c>
      <c r="BL168" s="22" t="s">
        <v>184</v>
      </c>
      <c r="BM168" s="22" t="s">
        <v>693</v>
      </c>
    </row>
    <row r="169" spans="2:65" s="1" customFormat="1" ht="40.5">
      <c r="B169" s="39"/>
      <c r="C169" s="61"/>
      <c r="D169" s="203" t="s">
        <v>186</v>
      </c>
      <c r="E169" s="61"/>
      <c r="F169" s="204" t="s">
        <v>694</v>
      </c>
      <c r="G169" s="61"/>
      <c r="H169" s="61"/>
      <c r="I169" s="162"/>
      <c r="J169" s="61"/>
      <c r="K169" s="61"/>
      <c r="L169" s="59"/>
      <c r="M169" s="205"/>
      <c r="N169" s="40"/>
      <c r="O169" s="40"/>
      <c r="P169" s="40"/>
      <c r="Q169" s="40"/>
      <c r="R169" s="40"/>
      <c r="S169" s="40"/>
      <c r="T169" s="76"/>
      <c r="AT169" s="22" t="s">
        <v>186</v>
      </c>
      <c r="AU169" s="22" t="s">
        <v>86</v>
      </c>
    </row>
    <row r="170" spans="2:65" s="11" customFormat="1" ht="13.5">
      <c r="B170" s="206"/>
      <c r="C170" s="207"/>
      <c r="D170" s="203" t="s">
        <v>188</v>
      </c>
      <c r="E170" s="208" t="s">
        <v>21</v>
      </c>
      <c r="F170" s="209" t="s">
        <v>189</v>
      </c>
      <c r="G170" s="207"/>
      <c r="H170" s="208" t="s">
        <v>21</v>
      </c>
      <c r="I170" s="210"/>
      <c r="J170" s="207"/>
      <c r="K170" s="207"/>
      <c r="L170" s="211"/>
      <c r="M170" s="212"/>
      <c r="N170" s="213"/>
      <c r="O170" s="213"/>
      <c r="P170" s="213"/>
      <c r="Q170" s="213"/>
      <c r="R170" s="213"/>
      <c r="S170" s="213"/>
      <c r="T170" s="214"/>
      <c r="AT170" s="215" t="s">
        <v>188</v>
      </c>
      <c r="AU170" s="215" t="s">
        <v>86</v>
      </c>
      <c r="AV170" s="11" t="s">
        <v>84</v>
      </c>
      <c r="AW170" s="11" t="s">
        <v>39</v>
      </c>
      <c r="AX170" s="11" t="s">
        <v>76</v>
      </c>
      <c r="AY170" s="215" t="s">
        <v>177</v>
      </c>
    </row>
    <row r="171" spans="2:65" s="12" customFormat="1" ht="13.5">
      <c r="B171" s="216"/>
      <c r="C171" s="217"/>
      <c r="D171" s="203" t="s">
        <v>188</v>
      </c>
      <c r="E171" s="218" t="s">
        <v>21</v>
      </c>
      <c r="F171" s="219" t="s">
        <v>276</v>
      </c>
      <c r="G171" s="217"/>
      <c r="H171" s="220">
        <v>17</v>
      </c>
      <c r="I171" s="221"/>
      <c r="J171" s="217"/>
      <c r="K171" s="217"/>
      <c r="L171" s="222"/>
      <c r="M171" s="223"/>
      <c r="N171" s="224"/>
      <c r="O171" s="224"/>
      <c r="P171" s="224"/>
      <c r="Q171" s="224"/>
      <c r="R171" s="224"/>
      <c r="S171" s="224"/>
      <c r="T171" s="225"/>
      <c r="AT171" s="226" t="s">
        <v>188</v>
      </c>
      <c r="AU171" s="226" t="s">
        <v>86</v>
      </c>
      <c r="AV171" s="12" t="s">
        <v>86</v>
      </c>
      <c r="AW171" s="12" t="s">
        <v>39</v>
      </c>
      <c r="AX171" s="12" t="s">
        <v>84</v>
      </c>
      <c r="AY171" s="226" t="s">
        <v>177</v>
      </c>
    </row>
    <row r="172" spans="2:65" s="1" customFormat="1" ht="38.25" customHeight="1">
      <c r="B172" s="39"/>
      <c r="C172" s="191" t="s">
        <v>312</v>
      </c>
      <c r="D172" s="191" t="s">
        <v>179</v>
      </c>
      <c r="E172" s="192" t="s">
        <v>695</v>
      </c>
      <c r="F172" s="193" t="s">
        <v>696</v>
      </c>
      <c r="G172" s="194" t="s">
        <v>436</v>
      </c>
      <c r="H172" s="195">
        <v>30</v>
      </c>
      <c r="I172" s="196"/>
      <c r="J172" s="197">
        <f>ROUND(I172*H172,2)</f>
        <v>0</v>
      </c>
      <c r="K172" s="193" t="s">
        <v>183</v>
      </c>
      <c r="L172" s="59"/>
      <c r="M172" s="198" t="s">
        <v>21</v>
      </c>
      <c r="N172" s="199" t="s">
        <v>47</v>
      </c>
      <c r="O172" s="40"/>
      <c r="P172" s="200">
        <f>O172*H172</f>
        <v>0</v>
      </c>
      <c r="Q172" s="200">
        <v>0</v>
      </c>
      <c r="R172" s="200">
        <f>Q172*H172</f>
        <v>0</v>
      </c>
      <c r="S172" s="200">
        <v>5.0000000000000001E-3</v>
      </c>
      <c r="T172" s="201">
        <f>S172*H172</f>
        <v>0.15</v>
      </c>
      <c r="AR172" s="22" t="s">
        <v>184</v>
      </c>
      <c r="AT172" s="22" t="s">
        <v>179</v>
      </c>
      <c r="AU172" s="22" t="s">
        <v>86</v>
      </c>
      <c r="AY172" s="22" t="s">
        <v>177</v>
      </c>
      <c r="BE172" s="202">
        <f>IF(N172="základní",J172,0)</f>
        <v>0</v>
      </c>
      <c r="BF172" s="202">
        <f>IF(N172="snížená",J172,0)</f>
        <v>0</v>
      </c>
      <c r="BG172" s="202">
        <f>IF(N172="zákl. přenesená",J172,0)</f>
        <v>0</v>
      </c>
      <c r="BH172" s="202">
        <f>IF(N172="sníž. přenesená",J172,0)</f>
        <v>0</v>
      </c>
      <c r="BI172" s="202">
        <f>IF(N172="nulová",J172,0)</f>
        <v>0</v>
      </c>
      <c r="BJ172" s="22" t="s">
        <v>84</v>
      </c>
      <c r="BK172" s="202">
        <f>ROUND(I172*H172,2)</f>
        <v>0</v>
      </c>
      <c r="BL172" s="22" t="s">
        <v>184</v>
      </c>
      <c r="BM172" s="22" t="s">
        <v>697</v>
      </c>
    </row>
    <row r="173" spans="2:65" s="1" customFormat="1" ht="40.5">
      <c r="B173" s="39"/>
      <c r="C173" s="61"/>
      <c r="D173" s="203" t="s">
        <v>186</v>
      </c>
      <c r="E173" s="61"/>
      <c r="F173" s="204" t="s">
        <v>698</v>
      </c>
      <c r="G173" s="61"/>
      <c r="H173" s="61"/>
      <c r="I173" s="162"/>
      <c r="J173" s="61"/>
      <c r="K173" s="61"/>
      <c r="L173" s="59"/>
      <c r="M173" s="205"/>
      <c r="N173" s="40"/>
      <c r="O173" s="40"/>
      <c r="P173" s="40"/>
      <c r="Q173" s="40"/>
      <c r="R173" s="40"/>
      <c r="S173" s="40"/>
      <c r="T173" s="76"/>
      <c r="AT173" s="22" t="s">
        <v>186</v>
      </c>
      <c r="AU173" s="22" t="s">
        <v>86</v>
      </c>
    </row>
    <row r="174" spans="2:65" s="11" customFormat="1" ht="13.5">
      <c r="B174" s="206"/>
      <c r="C174" s="207"/>
      <c r="D174" s="203" t="s">
        <v>188</v>
      </c>
      <c r="E174" s="208" t="s">
        <v>21</v>
      </c>
      <c r="F174" s="209" t="s">
        <v>189</v>
      </c>
      <c r="G174" s="207"/>
      <c r="H174" s="208" t="s">
        <v>21</v>
      </c>
      <c r="I174" s="210"/>
      <c r="J174" s="207"/>
      <c r="K174" s="207"/>
      <c r="L174" s="211"/>
      <c r="M174" s="212"/>
      <c r="N174" s="213"/>
      <c r="O174" s="213"/>
      <c r="P174" s="213"/>
      <c r="Q174" s="213"/>
      <c r="R174" s="213"/>
      <c r="S174" s="213"/>
      <c r="T174" s="214"/>
      <c r="AT174" s="215" t="s">
        <v>188</v>
      </c>
      <c r="AU174" s="215" t="s">
        <v>86</v>
      </c>
      <c r="AV174" s="11" t="s">
        <v>84</v>
      </c>
      <c r="AW174" s="11" t="s">
        <v>39</v>
      </c>
      <c r="AX174" s="11" t="s">
        <v>76</v>
      </c>
      <c r="AY174" s="215" t="s">
        <v>177</v>
      </c>
    </row>
    <row r="175" spans="2:65" s="12" customFormat="1" ht="13.5">
      <c r="B175" s="216"/>
      <c r="C175" s="217"/>
      <c r="D175" s="203" t="s">
        <v>188</v>
      </c>
      <c r="E175" s="218" t="s">
        <v>21</v>
      </c>
      <c r="F175" s="219" t="s">
        <v>345</v>
      </c>
      <c r="G175" s="217"/>
      <c r="H175" s="220">
        <v>30</v>
      </c>
      <c r="I175" s="221"/>
      <c r="J175" s="217"/>
      <c r="K175" s="217"/>
      <c r="L175" s="222"/>
      <c r="M175" s="223"/>
      <c r="N175" s="224"/>
      <c r="O175" s="224"/>
      <c r="P175" s="224"/>
      <c r="Q175" s="224"/>
      <c r="R175" s="224"/>
      <c r="S175" s="224"/>
      <c r="T175" s="225"/>
      <c r="AT175" s="226" t="s">
        <v>188</v>
      </c>
      <c r="AU175" s="226" t="s">
        <v>86</v>
      </c>
      <c r="AV175" s="12" t="s">
        <v>86</v>
      </c>
      <c r="AW175" s="12" t="s">
        <v>39</v>
      </c>
      <c r="AX175" s="12" t="s">
        <v>84</v>
      </c>
      <c r="AY175" s="226" t="s">
        <v>177</v>
      </c>
    </row>
    <row r="176" spans="2:65" s="10" customFormat="1" ht="29.85" customHeight="1">
      <c r="B176" s="175"/>
      <c r="C176" s="176"/>
      <c r="D176" s="177" t="s">
        <v>75</v>
      </c>
      <c r="E176" s="189" t="s">
        <v>518</v>
      </c>
      <c r="F176" s="189" t="s">
        <v>519</v>
      </c>
      <c r="G176" s="176"/>
      <c r="H176" s="176"/>
      <c r="I176" s="179"/>
      <c r="J176" s="190">
        <f>BK176</f>
        <v>0</v>
      </c>
      <c r="K176" s="176"/>
      <c r="L176" s="181"/>
      <c r="M176" s="182"/>
      <c r="N176" s="183"/>
      <c r="O176" s="183"/>
      <c r="P176" s="184">
        <f>SUM(P177:P183)</f>
        <v>0</v>
      </c>
      <c r="Q176" s="183"/>
      <c r="R176" s="184">
        <f>SUM(R177:R183)</f>
        <v>0</v>
      </c>
      <c r="S176" s="183"/>
      <c r="T176" s="185">
        <f>SUM(T177:T183)</f>
        <v>0</v>
      </c>
      <c r="AR176" s="186" t="s">
        <v>84</v>
      </c>
      <c r="AT176" s="187" t="s">
        <v>75</v>
      </c>
      <c r="AU176" s="187" t="s">
        <v>84</v>
      </c>
      <c r="AY176" s="186" t="s">
        <v>177</v>
      </c>
      <c r="BK176" s="188">
        <f>SUM(BK177:BK183)</f>
        <v>0</v>
      </c>
    </row>
    <row r="177" spans="2:65" s="1" customFormat="1" ht="16.5" customHeight="1">
      <c r="B177" s="39"/>
      <c r="C177" s="191" t="s">
        <v>319</v>
      </c>
      <c r="D177" s="191" t="s">
        <v>179</v>
      </c>
      <c r="E177" s="192" t="s">
        <v>699</v>
      </c>
      <c r="F177" s="193" t="s">
        <v>700</v>
      </c>
      <c r="G177" s="194" t="s">
        <v>279</v>
      </c>
      <c r="H177" s="195">
        <v>0.218</v>
      </c>
      <c r="I177" s="196"/>
      <c r="J177" s="197">
        <f>ROUND(I177*H177,2)</f>
        <v>0</v>
      </c>
      <c r="K177" s="193" t="s">
        <v>183</v>
      </c>
      <c r="L177" s="59"/>
      <c r="M177" s="198" t="s">
        <v>21</v>
      </c>
      <c r="N177" s="199" t="s">
        <v>47</v>
      </c>
      <c r="O177" s="40"/>
      <c r="P177" s="200">
        <f>O177*H177</f>
        <v>0</v>
      </c>
      <c r="Q177" s="200">
        <v>0</v>
      </c>
      <c r="R177" s="200">
        <f>Q177*H177</f>
        <v>0</v>
      </c>
      <c r="S177" s="200">
        <v>0</v>
      </c>
      <c r="T177" s="201">
        <f>S177*H177</f>
        <v>0</v>
      </c>
      <c r="AR177" s="22" t="s">
        <v>184</v>
      </c>
      <c r="AT177" s="22" t="s">
        <v>179</v>
      </c>
      <c r="AU177" s="22" t="s">
        <v>86</v>
      </c>
      <c r="AY177" s="22" t="s">
        <v>177</v>
      </c>
      <c r="BE177" s="202">
        <f>IF(N177="základní",J177,0)</f>
        <v>0</v>
      </c>
      <c r="BF177" s="202">
        <f>IF(N177="snížená",J177,0)</f>
        <v>0</v>
      </c>
      <c r="BG177" s="202">
        <f>IF(N177="zákl. přenesená",J177,0)</f>
        <v>0</v>
      </c>
      <c r="BH177" s="202">
        <f>IF(N177="sníž. přenesená",J177,0)</f>
        <v>0</v>
      </c>
      <c r="BI177" s="202">
        <f>IF(N177="nulová",J177,0)</f>
        <v>0</v>
      </c>
      <c r="BJ177" s="22" t="s">
        <v>84</v>
      </c>
      <c r="BK177" s="202">
        <f>ROUND(I177*H177,2)</f>
        <v>0</v>
      </c>
      <c r="BL177" s="22" t="s">
        <v>184</v>
      </c>
      <c r="BM177" s="22" t="s">
        <v>701</v>
      </c>
    </row>
    <row r="178" spans="2:65" s="1" customFormat="1" ht="67.5">
      <c r="B178" s="39"/>
      <c r="C178" s="61"/>
      <c r="D178" s="203" t="s">
        <v>186</v>
      </c>
      <c r="E178" s="61"/>
      <c r="F178" s="204" t="s">
        <v>702</v>
      </c>
      <c r="G178" s="61"/>
      <c r="H178" s="61"/>
      <c r="I178" s="162"/>
      <c r="J178" s="61"/>
      <c r="K178" s="61"/>
      <c r="L178" s="59"/>
      <c r="M178" s="205"/>
      <c r="N178" s="40"/>
      <c r="O178" s="40"/>
      <c r="P178" s="40"/>
      <c r="Q178" s="40"/>
      <c r="R178" s="40"/>
      <c r="S178" s="40"/>
      <c r="T178" s="76"/>
      <c r="AT178" s="22" t="s">
        <v>186</v>
      </c>
      <c r="AU178" s="22" t="s">
        <v>86</v>
      </c>
    </row>
    <row r="179" spans="2:65" s="1" customFormat="1" ht="25.5" customHeight="1">
      <c r="B179" s="39"/>
      <c r="C179" s="191" t="s">
        <v>324</v>
      </c>
      <c r="D179" s="191" t="s">
        <v>179</v>
      </c>
      <c r="E179" s="192" t="s">
        <v>703</v>
      </c>
      <c r="F179" s="193" t="s">
        <v>704</v>
      </c>
      <c r="G179" s="194" t="s">
        <v>279</v>
      </c>
      <c r="H179" s="195">
        <v>0.218</v>
      </c>
      <c r="I179" s="196"/>
      <c r="J179" s="197">
        <f>ROUND(I179*H179,2)</f>
        <v>0</v>
      </c>
      <c r="K179" s="193" t="s">
        <v>183</v>
      </c>
      <c r="L179" s="59"/>
      <c r="M179" s="198" t="s">
        <v>21</v>
      </c>
      <c r="N179" s="199" t="s">
        <v>47</v>
      </c>
      <c r="O179" s="40"/>
      <c r="P179" s="200">
        <f>O179*H179</f>
        <v>0</v>
      </c>
      <c r="Q179" s="200">
        <v>0</v>
      </c>
      <c r="R179" s="200">
        <f>Q179*H179</f>
        <v>0</v>
      </c>
      <c r="S179" s="200">
        <v>0</v>
      </c>
      <c r="T179" s="201">
        <f>S179*H179</f>
        <v>0</v>
      </c>
      <c r="AR179" s="22" t="s">
        <v>184</v>
      </c>
      <c r="AT179" s="22" t="s">
        <v>179</v>
      </c>
      <c r="AU179" s="22" t="s">
        <v>86</v>
      </c>
      <c r="AY179" s="22" t="s">
        <v>177</v>
      </c>
      <c r="BE179" s="202">
        <f>IF(N179="základní",J179,0)</f>
        <v>0</v>
      </c>
      <c r="BF179" s="202">
        <f>IF(N179="snížená",J179,0)</f>
        <v>0</v>
      </c>
      <c r="BG179" s="202">
        <f>IF(N179="zákl. přenesená",J179,0)</f>
        <v>0</v>
      </c>
      <c r="BH179" s="202">
        <f>IF(N179="sníž. přenesená",J179,0)</f>
        <v>0</v>
      </c>
      <c r="BI179" s="202">
        <f>IF(N179="nulová",J179,0)</f>
        <v>0</v>
      </c>
      <c r="BJ179" s="22" t="s">
        <v>84</v>
      </c>
      <c r="BK179" s="202">
        <f>ROUND(I179*H179,2)</f>
        <v>0</v>
      </c>
      <c r="BL179" s="22" t="s">
        <v>184</v>
      </c>
      <c r="BM179" s="22" t="s">
        <v>705</v>
      </c>
    </row>
    <row r="180" spans="2:65" s="1" customFormat="1" ht="67.5">
      <c r="B180" s="39"/>
      <c r="C180" s="61"/>
      <c r="D180" s="203" t="s">
        <v>186</v>
      </c>
      <c r="E180" s="61"/>
      <c r="F180" s="204" t="s">
        <v>706</v>
      </c>
      <c r="G180" s="61"/>
      <c r="H180" s="61"/>
      <c r="I180" s="162"/>
      <c r="J180" s="61"/>
      <c r="K180" s="61"/>
      <c r="L180" s="59"/>
      <c r="M180" s="205"/>
      <c r="N180" s="40"/>
      <c r="O180" s="40"/>
      <c r="P180" s="40"/>
      <c r="Q180" s="40"/>
      <c r="R180" s="40"/>
      <c r="S180" s="40"/>
      <c r="T180" s="76"/>
      <c r="AT180" s="22" t="s">
        <v>186</v>
      </c>
      <c r="AU180" s="22" t="s">
        <v>86</v>
      </c>
    </row>
    <row r="181" spans="2:65" s="1" customFormat="1" ht="38.25" customHeight="1">
      <c r="B181" s="39"/>
      <c r="C181" s="191" t="s">
        <v>328</v>
      </c>
      <c r="D181" s="191" t="s">
        <v>179</v>
      </c>
      <c r="E181" s="192" t="s">
        <v>707</v>
      </c>
      <c r="F181" s="193" t="s">
        <v>708</v>
      </c>
      <c r="G181" s="194" t="s">
        <v>279</v>
      </c>
      <c r="H181" s="195">
        <v>4.1420000000000003</v>
      </c>
      <c r="I181" s="196"/>
      <c r="J181" s="197">
        <f>ROUND(I181*H181,2)</f>
        <v>0</v>
      </c>
      <c r="K181" s="193" t="s">
        <v>183</v>
      </c>
      <c r="L181" s="59"/>
      <c r="M181" s="198" t="s">
        <v>21</v>
      </c>
      <c r="N181" s="199" t="s">
        <v>47</v>
      </c>
      <c r="O181" s="40"/>
      <c r="P181" s="200">
        <f>O181*H181</f>
        <v>0</v>
      </c>
      <c r="Q181" s="200">
        <v>0</v>
      </c>
      <c r="R181" s="200">
        <f>Q181*H181</f>
        <v>0</v>
      </c>
      <c r="S181" s="200">
        <v>0</v>
      </c>
      <c r="T181" s="201">
        <f>S181*H181</f>
        <v>0</v>
      </c>
      <c r="AR181" s="22" t="s">
        <v>184</v>
      </c>
      <c r="AT181" s="22" t="s">
        <v>179</v>
      </c>
      <c r="AU181" s="22" t="s">
        <v>86</v>
      </c>
      <c r="AY181" s="22" t="s">
        <v>177</v>
      </c>
      <c r="BE181" s="202">
        <f>IF(N181="základní",J181,0)</f>
        <v>0</v>
      </c>
      <c r="BF181" s="202">
        <f>IF(N181="snížená",J181,0)</f>
        <v>0</v>
      </c>
      <c r="BG181" s="202">
        <f>IF(N181="zákl. přenesená",J181,0)</f>
        <v>0</v>
      </c>
      <c r="BH181" s="202">
        <f>IF(N181="sníž. přenesená",J181,0)</f>
        <v>0</v>
      </c>
      <c r="BI181" s="202">
        <f>IF(N181="nulová",J181,0)</f>
        <v>0</v>
      </c>
      <c r="BJ181" s="22" t="s">
        <v>84</v>
      </c>
      <c r="BK181" s="202">
        <f>ROUND(I181*H181,2)</f>
        <v>0</v>
      </c>
      <c r="BL181" s="22" t="s">
        <v>184</v>
      </c>
      <c r="BM181" s="22" t="s">
        <v>709</v>
      </c>
    </row>
    <row r="182" spans="2:65" s="1" customFormat="1" ht="67.5">
      <c r="B182" s="39"/>
      <c r="C182" s="61"/>
      <c r="D182" s="203" t="s">
        <v>186</v>
      </c>
      <c r="E182" s="61"/>
      <c r="F182" s="204" t="s">
        <v>706</v>
      </c>
      <c r="G182" s="61"/>
      <c r="H182" s="61"/>
      <c r="I182" s="162"/>
      <c r="J182" s="61"/>
      <c r="K182" s="61"/>
      <c r="L182" s="59"/>
      <c r="M182" s="205"/>
      <c r="N182" s="40"/>
      <c r="O182" s="40"/>
      <c r="P182" s="40"/>
      <c r="Q182" s="40"/>
      <c r="R182" s="40"/>
      <c r="S182" s="40"/>
      <c r="T182" s="76"/>
      <c r="AT182" s="22" t="s">
        <v>186</v>
      </c>
      <c r="AU182" s="22" t="s">
        <v>86</v>
      </c>
    </row>
    <row r="183" spans="2:65" s="12" customFormat="1" ht="13.5">
      <c r="B183" s="216"/>
      <c r="C183" s="217"/>
      <c r="D183" s="203" t="s">
        <v>188</v>
      </c>
      <c r="E183" s="217"/>
      <c r="F183" s="219" t="s">
        <v>710</v>
      </c>
      <c r="G183" s="217"/>
      <c r="H183" s="220">
        <v>4.1420000000000003</v>
      </c>
      <c r="I183" s="221"/>
      <c r="J183" s="217"/>
      <c r="K183" s="217"/>
      <c r="L183" s="222"/>
      <c r="M183" s="223"/>
      <c r="N183" s="224"/>
      <c r="O183" s="224"/>
      <c r="P183" s="224"/>
      <c r="Q183" s="224"/>
      <c r="R183" s="224"/>
      <c r="S183" s="224"/>
      <c r="T183" s="225"/>
      <c r="AT183" s="226" t="s">
        <v>188</v>
      </c>
      <c r="AU183" s="226" t="s">
        <v>86</v>
      </c>
      <c r="AV183" s="12" t="s">
        <v>86</v>
      </c>
      <c r="AW183" s="12" t="s">
        <v>6</v>
      </c>
      <c r="AX183" s="12" t="s">
        <v>84</v>
      </c>
      <c r="AY183" s="226" t="s">
        <v>177</v>
      </c>
    </row>
    <row r="184" spans="2:65" s="10" customFormat="1" ht="29.85" customHeight="1">
      <c r="B184" s="175"/>
      <c r="C184" s="176"/>
      <c r="D184" s="177" t="s">
        <v>75</v>
      </c>
      <c r="E184" s="189" t="s">
        <v>567</v>
      </c>
      <c r="F184" s="189" t="s">
        <v>568</v>
      </c>
      <c r="G184" s="176"/>
      <c r="H184" s="176"/>
      <c r="I184" s="179"/>
      <c r="J184" s="190">
        <f>BK184</f>
        <v>0</v>
      </c>
      <c r="K184" s="176"/>
      <c r="L184" s="181"/>
      <c r="M184" s="182"/>
      <c r="N184" s="183"/>
      <c r="O184" s="183"/>
      <c r="P184" s="184">
        <f>SUM(P185:P186)</f>
        <v>0</v>
      </c>
      <c r="Q184" s="183"/>
      <c r="R184" s="184">
        <f>SUM(R185:R186)</f>
        <v>0</v>
      </c>
      <c r="S184" s="183"/>
      <c r="T184" s="185">
        <f>SUM(T185:T186)</f>
        <v>0</v>
      </c>
      <c r="AR184" s="186" t="s">
        <v>84</v>
      </c>
      <c r="AT184" s="187" t="s">
        <v>75</v>
      </c>
      <c r="AU184" s="187" t="s">
        <v>84</v>
      </c>
      <c r="AY184" s="186" t="s">
        <v>177</v>
      </c>
      <c r="BK184" s="188">
        <f>SUM(BK185:BK186)</f>
        <v>0</v>
      </c>
    </row>
    <row r="185" spans="2:65" s="1" customFormat="1" ht="25.5" customHeight="1">
      <c r="B185" s="39"/>
      <c r="C185" s="191" t="s">
        <v>332</v>
      </c>
      <c r="D185" s="191" t="s">
        <v>179</v>
      </c>
      <c r="E185" s="192" t="s">
        <v>570</v>
      </c>
      <c r="F185" s="193" t="s">
        <v>571</v>
      </c>
      <c r="G185" s="194" t="s">
        <v>279</v>
      </c>
      <c r="H185" s="195">
        <v>3.7690000000000001</v>
      </c>
      <c r="I185" s="196"/>
      <c r="J185" s="197">
        <f>ROUND(I185*H185,2)</f>
        <v>0</v>
      </c>
      <c r="K185" s="193" t="s">
        <v>183</v>
      </c>
      <c r="L185" s="59"/>
      <c r="M185" s="198" t="s">
        <v>21</v>
      </c>
      <c r="N185" s="199" t="s">
        <v>47</v>
      </c>
      <c r="O185" s="40"/>
      <c r="P185" s="200">
        <f>O185*H185</f>
        <v>0</v>
      </c>
      <c r="Q185" s="200">
        <v>0</v>
      </c>
      <c r="R185" s="200">
        <f>Q185*H185</f>
        <v>0</v>
      </c>
      <c r="S185" s="200">
        <v>0</v>
      </c>
      <c r="T185" s="201">
        <f>S185*H185</f>
        <v>0</v>
      </c>
      <c r="AR185" s="22" t="s">
        <v>184</v>
      </c>
      <c r="AT185" s="22" t="s">
        <v>179</v>
      </c>
      <c r="AU185" s="22" t="s">
        <v>86</v>
      </c>
      <c r="AY185" s="22" t="s">
        <v>177</v>
      </c>
      <c r="BE185" s="202">
        <f>IF(N185="základní",J185,0)</f>
        <v>0</v>
      </c>
      <c r="BF185" s="202">
        <f>IF(N185="snížená",J185,0)</f>
        <v>0</v>
      </c>
      <c r="BG185" s="202">
        <f>IF(N185="zákl. přenesená",J185,0)</f>
        <v>0</v>
      </c>
      <c r="BH185" s="202">
        <f>IF(N185="sníž. přenesená",J185,0)</f>
        <v>0</v>
      </c>
      <c r="BI185" s="202">
        <f>IF(N185="nulová",J185,0)</f>
        <v>0</v>
      </c>
      <c r="BJ185" s="22" t="s">
        <v>84</v>
      </c>
      <c r="BK185" s="202">
        <f>ROUND(I185*H185,2)</f>
        <v>0</v>
      </c>
      <c r="BL185" s="22" t="s">
        <v>184</v>
      </c>
      <c r="BM185" s="22" t="s">
        <v>711</v>
      </c>
    </row>
    <row r="186" spans="2:65" s="1" customFormat="1" ht="27">
      <c r="B186" s="39"/>
      <c r="C186" s="61"/>
      <c r="D186" s="203" t="s">
        <v>186</v>
      </c>
      <c r="E186" s="61"/>
      <c r="F186" s="204" t="s">
        <v>573</v>
      </c>
      <c r="G186" s="61"/>
      <c r="H186" s="61"/>
      <c r="I186" s="162"/>
      <c r="J186" s="61"/>
      <c r="K186" s="61"/>
      <c r="L186" s="59"/>
      <c r="M186" s="251"/>
      <c r="N186" s="252"/>
      <c r="O186" s="252"/>
      <c r="P186" s="252"/>
      <c r="Q186" s="252"/>
      <c r="R186" s="252"/>
      <c r="S186" s="252"/>
      <c r="T186" s="253"/>
      <c r="AT186" s="22" t="s">
        <v>186</v>
      </c>
      <c r="AU186" s="22" t="s">
        <v>86</v>
      </c>
    </row>
    <row r="187" spans="2:65" s="1" customFormat="1" ht="6.95" customHeight="1">
      <c r="B187" s="54"/>
      <c r="C187" s="55"/>
      <c r="D187" s="55"/>
      <c r="E187" s="55"/>
      <c r="F187" s="55"/>
      <c r="G187" s="55"/>
      <c r="H187" s="55"/>
      <c r="I187" s="138"/>
      <c r="J187" s="55"/>
      <c r="K187" s="55"/>
      <c r="L187" s="59"/>
    </row>
  </sheetData>
  <sheetProtection algorithmName="SHA-512" hashValue="9SUS9V9vKYA/rgqByydjpBzD7MB4m/F+zWrhYWpjaqi2BTumw6TGtDituvADfeee16LDh4iIs02+8iayypMGoA==" saltValue="ypsRGwNLg1m1tGb94jPAFjzoncL0n5YL5BhTfzphePBmTOGtzHOyypR8wVf8Yb+X3G65IL8L+2T6/vw0m5WxmQ==" spinCount="100000" sheet="1" objects="1" scenarios="1" formatColumns="0" formatRows="0" autoFilter="0"/>
  <autoFilter ref="C79:K186"/>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2"/>
  <sheetViews>
    <sheetView showGridLines="0" workbookViewId="0">
      <pane ySplit="1" topLeftCell="A2" activePane="bottomLeft" state="frozen"/>
      <selection pane="bottomLeft"/>
    </sheetView>
  </sheetViews>
  <sheetFormatPr defaultRowHeight="12.7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99</v>
      </c>
      <c r="G1" s="303" t="s">
        <v>100</v>
      </c>
      <c r="H1" s="303"/>
      <c r="I1" s="113"/>
      <c r="J1" s="112" t="s">
        <v>101</v>
      </c>
      <c r="K1" s="111" t="s">
        <v>102</v>
      </c>
      <c r="L1" s="112" t="s">
        <v>103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94"/>
      <c r="M2" s="294"/>
      <c r="N2" s="294"/>
      <c r="O2" s="294"/>
      <c r="P2" s="294"/>
      <c r="Q2" s="294"/>
      <c r="R2" s="294"/>
      <c r="S2" s="294"/>
      <c r="T2" s="294"/>
      <c r="U2" s="294"/>
      <c r="V2" s="294"/>
      <c r="AT2" s="22" t="s">
        <v>92</v>
      </c>
    </row>
    <row r="3" spans="1:70" ht="6.95" customHeight="1">
      <c r="B3" s="23"/>
      <c r="C3" s="24"/>
      <c r="D3" s="24"/>
      <c r="E3" s="24"/>
      <c r="F3" s="24"/>
      <c r="G3" s="24"/>
      <c r="H3" s="24"/>
      <c r="I3" s="115"/>
      <c r="J3" s="24"/>
      <c r="K3" s="25"/>
      <c r="AT3" s="22" t="s">
        <v>86</v>
      </c>
    </row>
    <row r="4" spans="1:70" ht="36.950000000000003" customHeight="1">
      <c r="B4" s="26"/>
      <c r="C4" s="27"/>
      <c r="D4" s="28" t="s">
        <v>110</v>
      </c>
      <c r="E4" s="27"/>
      <c r="F4" s="27"/>
      <c r="G4" s="27"/>
      <c r="H4" s="27"/>
      <c r="I4" s="116"/>
      <c r="J4" s="27"/>
      <c r="K4" s="29"/>
      <c r="M4" s="30" t="s">
        <v>12</v>
      </c>
      <c r="AT4" s="22" t="s">
        <v>6</v>
      </c>
    </row>
    <row r="5" spans="1:70" ht="6.95" customHeight="1">
      <c r="B5" s="26"/>
      <c r="C5" s="27"/>
      <c r="D5" s="27"/>
      <c r="E5" s="27"/>
      <c r="F5" s="27"/>
      <c r="G5" s="27"/>
      <c r="H5" s="27"/>
      <c r="I5" s="116"/>
      <c r="J5" s="27"/>
      <c r="K5" s="29"/>
    </row>
    <row r="6" spans="1:70" ht="15">
      <c r="B6" s="26"/>
      <c r="C6" s="27"/>
      <c r="D6" s="35" t="s">
        <v>18</v>
      </c>
      <c r="E6" s="27"/>
      <c r="F6" s="27"/>
      <c r="G6" s="27"/>
      <c r="H6" s="27"/>
      <c r="I6" s="116"/>
      <c r="J6" s="27"/>
      <c r="K6" s="29"/>
    </row>
    <row r="7" spans="1:70" ht="16.5" customHeight="1">
      <c r="B7" s="26"/>
      <c r="C7" s="27"/>
      <c r="D7" s="27"/>
      <c r="E7" s="295" t="str">
        <f>'Rekapitulace stavby'!K6</f>
        <v>VLTAVSKÁ - REKONSTRUKCE VOZOVKY A CHODNÍKŮ</v>
      </c>
      <c r="F7" s="296"/>
      <c r="G7" s="296"/>
      <c r="H7" s="296"/>
      <c r="I7" s="116"/>
      <c r="J7" s="27"/>
      <c r="K7" s="29"/>
    </row>
    <row r="8" spans="1:70" s="1" customFormat="1" ht="15">
      <c r="B8" s="39"/>
      <c r="C8" s="40"/>
      <c r="D8" s="35" t="s">
        <v>123</v>
      </c>
      <c r="E8" s="40"/>
      <c r="F8" s="40"/>
      <c r="G8" s="40"/>
      <c r="H8" s="40"/>
      <c r="I8" s="117"/>
      <c r="J8" s="40"/>
      <c r="K8" s="43"/>
    </row>
    <row r="9" spans="1:70" s="1" customFormat="1" ht="36.950000000000003" customHeight="1">
      <c r="B9" s="39"/>
      <c r="C9" s="40"/>
      <c r="D9" s="40"/>
      <c r="E9" s="297" t="s">
        <v>712</v>
      </c>
      <c r="F9" s="298"/>
      <c r="G9" s="298"/>
      <c r="H9" s="298"/>
      <c r="I9" s="117"/>
      <c r="J9" s="40"/>
      <c r="K9" s="43"/>
    </row>
    <row r="10" spans="1:70" s="1" customFormat="1" ht="13.5">
      <c r="B10" s="39"/>
      <c r="C10" s="40"/>
      <c r="D10" s="40"/>
      <c r="E10" s="40"/>
      <c r="F10" s="40"/>
      <c r="G10" s="40"/>
      <c r="H10" s="40"/>
      <c r="I10" s="117"/>
      <c r="J10" s="40"/>
      <c r="K10" s="43"/>
    </row>
    <row r="11" spans="1:70" s="1" customFormat="1" ht="14.45" customHeight="1">
      <c r="B11" s="39"/>
      <c r="C11" s="40"/>
      <c r="D11" s="35" t="s">
        <v>20</v>
      </c>
      <c r="E11" s="40"/>
      <c r="F11" s="33" t="s">
        <v>21</v>
      </c>
      <c r="G11" s="40"/>
      <c r="H11" s="40"/>
      <c r="I11" s="118" t="s">
        <v>22</v>
      </c>
      <c r="J11" s="33" t="s">
        <v>21</v>
      </c>
      <c r="K11" s="43"/>
    </row>
    <row r="12" spans="1:70" s="1" customFormat="1" ht="14.45" customHeight="1">
      <c r="B12" s="39"/>
      <c r="C12" s="40"/>
      <c r="D12" s="35" t="s">
        <v>23</v>
      </c>
      <c r="E12" s="40"/>
      <c r="F12" s="33" t="s">
        <v>24</v>
      </c>
      <c r="G12" s="40"/>
      <c r="H12" s="40"/>
      <c r="I12" s="118" t="s">
        <v>25</v>
      </c>
      <c r="J12" s="119" t="str">
        <f>'Rekapitulace stavby'!AN8</f>
        <v>29. 3. 2018</v>
      </c>
      <c r="K12" s="43"/>
    </row>
    <row r="13" spans="1:70" s="1" customFormat="1" ht="10.9" customHeight="1">
      <c r="B13" s="39"/>
      <c r="C13" s="40"/>
      <c r="D13" s="40"/>
      <c r="E13" s="40"/>
      <c r="F13" s="40"/>
      <c r="G13" s="40"/>
      <c r="H13" s="40"/>
      <c r="I13" s="117"/>
      <c r="J13" s="40"/>
      <c r="K13" s="43"/>
    </row>
    <row r="14" spans="1:70" s="1" customFormat="1" ht="14.45" customHeight="1">
      <c r="B14" s="39"/>
      <c r="C14" s="40"/>
      <c r="D14" s="35" t="s">
        <v>27</v>
      </c>
      <c r="E14" s="40"/>
      <c r="F14" s="40"/>
      <c r="G14" s="40"/>
      <c r="H14" s="40"/>
      <c r="I14" s="118" t="s">
        <v>28</v>
      </c>
      <c r="J14" s="33" t="s">
        <v>29</v>
      </c>
      <c r="K14" s="43"/>
    </row>
    <row r="15" spans="1:70" s="1" customFormat="1" ht="18" customHeight="1">
      <c r="B15" s="39"/>
      <c r="C15" s="40"/>
      <c r="D15" s="40"/>
      <c r="E15" s="33" t="s">
        <v>30</v>
      </c>
      <c r="F15" s="40"/>
      <c r="G15" s="40"/>
      <c r="H15" s="40"/>
      <c r="I15" s="118" t="s">
        <v>31</v>
      </c>
      <c r="J15" s="33" t="s">
        <v>32</v>
      </c>
      <c r="K15" s="43"/>
    </row>
    <row r="16" spans="1:70" s="1" customFormat="1" ht="6.95" customHeight="1">
      <c r="B16" s="39"/>
      <c r="C16" s="40"/>
      <c r="D16" s="40"/>
      <c r="E16" s="40"/>
      <c r="F16" s="40"/>
      <c r="G16" s="40"/>
      <c r="H16" s="40"/>
      <c r="I16" s="117"/>
      <c r="J16" s="40"/>
      <c r="K16" s="43"/>
    </row>
    <row r="17" spans="2:11" s="1" customFormat="1" ht="14.45" customHeight="1">
      <c r="B17" s="39"/>
      <c r="C17" s="40"/>
      <c r="D17" s="35" t="s">
        <v>33</v>
      </c>
      <c r="E17" s="40"/>
      <c r="F17" s="40"/>
      <c r="G17" s="40"/>
      <c r="H17" s="40"/>
      <c r="I17" s="118"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8" t="s">
        <v>31</v>
      </c>
      <c r="J18" s="33" t="str">
        <f>IF('Rekapitulace stavby'!AN14="Vyplň údaj","",IF('Rekapitulace stavby'!AN14="","",'Rekapitulace stavby'!AN14))</f>
        <v/>
      </c>
      <c r="K18" s="43"/>
    </row>
    <row r="19" spans="2:11" s="1" customFormat="1" ht="6.95" customHeight="1">
      <c r="B19" s="39"/>
      <c r="C19" s="40"/>
      <c r="D19" s="40"/>
      <c r="E19" s="40"/>
      <c r="F19" s="40"/>
      <c r="G19" s="40"/>
      <c r="H19" s="40"/>
      <c r="I19" s="117"/>
      <c r="J19" s="40"/>
      <c r="K19" s="43"/>
    </row>
    <row r="20" spans="2:11" s="1" customFormat="1" ht="14.45" customHeight="1">
      <c r="B20" s="39"/>
      <c r="C20" s="40"/>
      <c r="D20" s="35" t="s">
        <v>35</v>
      </c>
      <c r="E20" s="40"/>
      <c r="F20" s="40"/>
      <c r="G20" s="40"/>
      <c r="H20" s="40"/>
      <c r="I20" s="118" t="s">
        <v>28</v>
      </c>
      <c r="J20" s="33" t="s">
        <v>36</v>
      </c>
      <c r="K20" s="43"/>
    </row>
    <row r="21" spans="2:11" s="1" customFormat="1" ht="18" customHeight="1">
      <c r="B21" s="39"/>
      <c r="C21" s="40"/>
      <c r="D21" s="40"/>
      <c r="E21" s="33" t="s">
        <v>37</v>
      </c>
      <c r="F21" s="40"/>
      <c r="G21" s="40"/>
      <c r="H21" s="40"/>
      <c r="I21" s="118" t="s">
        <v>31</v>
      </c>
      <c r="J21" s="33" t="s">
        <v>38</v>
      </c>
      <c r="K21" s="43"/>
    </row>
    <row r="22" spans="2:11" s="1" customFormat="1" ht="6.95" customHeight="1">
      <c r="B22" s="39"/>
      <c r="C22" s="40"/>
      <c r="D22" s="40"/>
      <c r="E22" s="40"/>
      <c r="F22" s="40"/>
      <c r="G22" s="40"/>
      <c r="H22" s="40"/>
      <c r="I22" s="117"/>
      <c r="J22" s="40"/>
      <c r="K22" s="43"/>
    </row>
    <row r="23" spans="2:11" s="1" customFormat="1" ht="14.45" customHeight="1">
      <c r="B23" s="39"/>
      <c r="C23" s="40"/>
      <c r="D23" s="35" t="s">
        <v>40</v>
      </c>
      <c r="E23" s="40"/>
      <c r="F23" s="40"/>
      <c r="G23" s="40"/>
      <c r="H23" s="40"/>
      <c r="I23" s="117"/>
      <c r="J23" s="40"/>
      <c r="K23" s="43"/>
    </row>
    <row r="24" spans="2:11" s="6" customFormat="1" ht="71.25" customHeight="1">
      <c r="B24" s="120"/>
      <c r="C24" s="121"/>
      <c r="D24" s="121"/>
      <c r="E24" s="264" t="s">
        <v>41</v>
      </c>
      <c r="F24" s="264"/>
      <c r="G24" s="264"/>
      <c r="H24" s="264"/>
      <c r="I24" s="122"/>
      <c r="J24" s="121"/>
      <c r="K24" s="123"/>
    </row>
    <row r="25" spans="2:11" s="1" customFormat="1" ht="6.95" customHeight="1">
      <c r="B25" s="39"/>
      <c r="C25" s="40"/>
      <c r="D25" s="40"/>
      <c r="E25" s="40"/>
      <c r="F25" s="40"/>
      <c r="G25" s="40"/>
      <c r="H25" s="40"/>
      <c r="I25" s="117"/>
      <c r="J25" s="40"/>
      <c r="K25" s="43"/>
    </row>
    <row r="26" spans="2:11" s="1" customFormat="1" ht="6.95" customHeight="1">
      <c r="B26" s="39"/>
      <c r="C26" s="40"/>
      <c r="D26" s="83"/>
      <c r="E26" s="83"/>
      <c r="F26" s="83"/>
      <c r="G26" s="83"/>
      <c r="H26" s="83"/>
      <c r="I26" s="124"/>
      <c r="J26" s="83"/>
      <c r="K26" s="125"/>
    </row>
    <row r="27" spans="2:11" s="1" customFormat="1" ht="25.35" customHeight="1">
      <c r="B27" s="39"/>
      <c r="C27" s="40"/>
      <c r="D27" s="126" t="s">
        <v>42</v>
      </c>
      <c r="E27" s="40"/>
      <c r="F27" s="40"/>
      <c r="G27" s="40"/>
      <c r="H27" s="40"/>
      <c r="I27" s="117"/>
      <c r="J27" s="127">
        <f>ROUND(J78,2)</f>
        <v>0</v>
      </c>
      <c r="K27" s="43"/>
    </row>
    <row r="28" spans="2:11" s="1" customFormat="1" ht="6.95" customHeight="1">
      <c r="B28" s="39"/>
      <c r="C28" s="40"/>
      <c r="D28" s="83"/>
      <c r="E28" s="83"/>
      <c r="F28" s="83"/>
      <c r="G28" s="83"/>
      <c r="H28" s="83"/>
      <c r="I28" s="124"/>
      <c r="J28" s="83"/>
      <c r="K28" s="125"/>
    </row>
    <row r="29" spans="2:11" s="1" customFormat="1" ht="14.45" customHeight="1">
      <c r="B29" s="39"/>
      <c r="C29" s="40"/>
      <c r="D29" s="40"/>
      <c r="E29" s="40"/>
      <c r="F29" s="44" t="s">
        <v>44</v>
      </c>
      <c r="G29" s="40"/>
      <c r="H29" s="40"/>
      <c r="I29" s="128" t="s">
        <v>43</v>
      </c>
      <c r="J29" s="44" t="s">
        <v>45</v>
      </c>
      <c r="K29" s="43"/>
    </row>
    <row r="30" spans="2:11" s="1" customFormat="1" ht="14.45" customHeight="1">
      <c r="B30" s="39"/>
      <c r="C30" s="40"/>
      <c r="D30" s="47" t="s">
        <v>46</v>
      </c>
      <c r="E30" s="47" t="s">
        <v>47</v>
      </c>
      <c r="F30" s="129">
        <f>ROUND(SUM(BE78:BE141), 2)</f>
        <v>0</v>
      </c>
      <c r="G30" s="40"/>
      <c r="H30" s="40"/>
      <c r="I30" s="130">
        <v>0.21</v>
      </c>
      <c r="J30" s="129">
        <f>ROUND(ROUND((SUM(BE78:BE141)), 2)*I30, 2)</f>
        <v>0</v>
      </c>
      <c r="K30" s="43"/>
    </row>
    <row r="31" spans="2:11" s="1" customFormat="1" ht="14.45" customHeight="1">
      <c r="B31" s="39"/>
      <c r="C31" s="40"/>
      <c r="D31" s="40"/>
      <c r="E31" s="47" t="s">
        <v>48</v>
      </c>
      <c r="F31" s="129">
        <f>ROUND(SUM(BF78:BF141), 2)</f>
        <v>0</v>
      </c>
      <c r="G31" s="40"/>
      <c r="H31" s="40"/>
      <c r="I31" s="130">
        <v>0.15</v>
      </c>
      <c r="J31" s="129">
        <f>ROUND(ROUND((SUM(BF78:BF141)), 2)*I31, 2)</f>
        <v>0</v>
      </c>
      <c r="K31" s="43"/>
    </row>
    <row r="32" spans="2:11" s="1" customFormat="1" ht="14.45" hidden="1" customHeight="1">
      <c r="B32" s="39"/>
      <c r="C32" s="40"/>
      <c r="D32" s="40"/>
      <c r="E32" s="47" t="s">
        <v>49</v>
      </c>
      <c r="F32" s="129">
        <f>ROUND(SUM(BG78:BG141), 2)</f>
        <v>0</v>
      </c>
      <c r="G32" s="40"/>
      <c r="H32" s="40"/>
      <c r="I32" s="130">
        <v>0.21</v>
      </c>
      <c r="J32" s="129">
        <v>0</v>
      </c>
      <c r="K32" s="43"/>
    </row>
    <row r="33" spans="2:11" s="1" customFormat="1" ht="14.45" hidden="1" customHeight="1">
      <c r="B33" s="39"/>
      <c r="C33" s="40"/>
      <c r="D33" s="40"/>
      <c r="E33" s="47" t="s">
        <v>50</v>
      </c>
      <c r="F33" s="129">
        <f>ROUND(SUM(BH78:BH141), 2)</f>
        <v>0</v>
      </c>
      <c r="G33" s="40"/>
      <c r="H33" s="40"/>
      <c r="I33" s="130">
        <v>0.15</v>
      </c>
      <c r="J33" s="129">
        <v>0</v>
      </c>
      <c r="K33" s="43"/>
    </row>
    <row r="34" spans="2:11" s="1" customFormat="1" ht="14.45" hidden="1" customHeight="1">
      <c r="B34" s="39"/>
      <c r="C34" s="40"/>
      <c r="D34" s="40"/>
      <c r="E34" s="47" t="s">
        <v>51</v>
      </c>
      <c r="F34" s="129">
        <f>ROUND(SUM(BI78:BI141), 2)</f>
        <v>0</v>
      </c>
      <c r="G34" s="40"/>
      <c r="H34" s="40"/>
      <c r="I34" s="130">
        <v>0</v>
      </c>
      <c r="J34" s="129">
        <v>0</v>
      </c>
      <c r="K34" s="43"/>
    </row>
    <row r="35" spans="2:11" s="1" customFormat="1" ht="6.95" customHeight="1">
      <c r="B35" s="39"/>
      <c r="C35" s="40"/>
      <c r="D35" s="40"/>
      <c r="E35" s="40"/>
      <c r="F35" s="40"/>
      <c r="G35" s="40"/>
      <c r="H35" s="40"/>
      <c r="I35" s="117"/>
      <c r="J35" s="40"/>
      <c r="K35" s="43"/>
    </row>
    <row r="36" spans="2:11" s="1" customFormat="1" ht="25.35" customHeight="1">
      <c r="B36" s="39"/>
      <c r="C36" s="131"/>
      <c r="D36" s="132" t="s">
        <v>52</v>
      </c>
      <c r="E36" s="77"/>
      <c r="F36" s="77"/>
      <c r="G36" s="133" t="s">
        <v>53</v>
      </c>
      <c r="H36" s="134" t="s">
        <v>54</v>
      </c>
      <c r="I36" s="135"/>
      <c r="J36" s="136">
        <f>SUM(J27:J34)</f>
        <v>0</v>
      </c>
      <c r="K36" s="137"/>
    </row>
    <row r="37" spans="2:11" s="1" customFormat="1" ht="14.45" customHeight="1">
      <c r="B37" s="54"/>
      <c r="C37" s="55"/>
      <c r="D37" s="55"/>
      <c r="E37" s="55"/>
      <c r="F37" s="55"/>
      <c r="G37" s="55"/>
      <c r="H37" s="55"/>
      <c r="I37" s="138"/>
      <c r="J37" s="55"/>
      <c r="K37" s="56"/>
    </row>
    <row r="41" spans="2:11" s="1" customFormat="1" ht="6.95" customHeight="1">
      <c r="B41" s="139"/>
      <c r="C41" s="140"/>
      <c r="D41" s="140"/>
      <c r="E41" s="140"/>
      <c r="F41" s="140"/>
      <c r="G41" s="140"/>
      <c r="H41" s="140"/>
      <c r="I41" s="141"/>
      <c r="J41" s="140"/>
      <c r="K41" s="142"/>
    </row>
    <row r="42" spans="2:11" s="1" customFormat="1" ht="36.950000000000003" customHeight="1">
      <c r="B42" s="39"/>
      <c r="C42" s="28" t="s">
        <v>143</v>
      </c>
      <c r="D42" s="40"/>
      <c r="E42" s="40"/>
      <c r="F42" s="40"/>
      <c r="G42" s="40"/>
      <c r="H42" s="40"/>
      <c r="I42" s="117"/>
      <c r="J42" s="40"/>
      <c r="K42" s="43"/>
    </row>
    <row r="43" spans="2:11" s="1" customFormat="1" ht="6.95" customHeight="1">
      <c r="B43" s="39"/>
      <c r="C43" s="40"/>
      <c r="D43" s="40"/>
      <c r="E43" s="40"/>
      <c r="F43" s="40"/>
      <c r="G43" s="40"/>
      <c r="H43" s="40"/>
      <c r="I43" s="117"/>
      <c r="J43" s="40"/>
      <c r="K43" s="43"/>
    </row>
    <row r="44" spans="2:11" s="1" customFormat="1" ht="14.45" customHeight="1">
      <c r="B44" s="39"/>
      <c r="C44" s="35" t="s">
        <v>18</v>
      </c>
      <c r="D44" s="40"/>
      <c r="E44" s="40"/>
      <c r="F44" s="40"/>
      <c r="G44" s="40"/>
      <c r="H44" s="40"/>
      <c r="I44" s="117"/>
      <c r="J44" s="40"/>
      <c r="K44" s="43"/>
    </row>
    <row r="45" spans="2:11" s="1" customFormat="1" ht="16.5" customHeight="1">
      <c r="B45" s="39"/>
      <c r="C45" s="40"/>
      <c r="D45" s="40"/>
      <c r="E45" s="295" t="str">
        <f>E7</f>
        <v>VLTAVSKÁ - REKONSTRUKCE VOZOVKY A CHODNÍKŮ</v>
      </c>
      <c r="F45" s="296"/>
      <c r="G45" s="296"/>
      <c r="H45" s="296"/>
      <c r="I45" s="117"/>
      <c r="J45" s="40"/>
      <c r="K45" s="43"/>
    </row>
    <row r="46" spans="2:11" s="1" customFormat="1" ht="14.45" customHeight="1">
      <c r="B46" s="39"/>
      <c r="C46" s="35" t="s">
        <v>123</v>
      </c>
      <c r="D46" s="40"/>
      <c r="E46" s="40"/>
      <c r="F46" s="40"/>
      <c r="G46" s="40"/>
      <c r="H46" s="40"/>
      <c r="I46" s="117"/>
      <c r="J46" s="40"/>
      <c r="K46" s="43"/>
    </row>
    <row r="47" spans="2:11" s="1" customFormat="1" ht="17.25" customHeight="1">
      <c r="B47" s="39"/>
      <c r="C47" s="40"/>
      <c r="D47" s="40"/>
      <c r="E47" s="297" t="str">
        <f>E9</f>
        <v>D.1 - Zásady dopravně inženýrských opatření</v>
      </c>
      <c r="F47" s="298"/>
      <c r="G47" s="298"/>
      <c r="H47" s="298"/>
      <c r="I47" s="117"/>
      <c r="J47" s="40"/>
      <c r="K47" s="43"/>
    </row>
    <row r="48" spans="2:11" s="1" customFormat="1" ht="6.95" customHeight="1">
      <c r="B48" s="39"/>
      <c r="C48" s="40"/>
      <c r="D48" s="40"/>
      <c r="E48" s="40"/>
      <c r="F48" s="40"/>
      <c r="G48" s="40"/>
      <c r="H48" s="40"/>
      <c r="I48" s="117"/>
      <c r="J48" s="40"/>
      <c r="K48" s="43"/>
    </row>
    <row r="49" spans="2:47" s="1" customFormat="1" ht="18" customHeight="1">
      <c r="B49" s="39"/>
      <c r="C49" s="35" t="s">
        <v>23</v>
      </c>
      <c r="D49" s="40"/>
      <c r="E49" s="40"/>
      <c r="F49" s="33" t="str">
        <f>F12</f>
        <v>Praha 5 - Smíchov</v>
      </c>
      <c r="G49" s="40"/>
      <c r="H49" s="40"/>
      <c r="I49" s="118" t="s">
        <v>25</v>
      </c>
      <c r="J49" s="119" t="str">
        <f>IF(J12="","",J12)</f>
        <v>29. 3. 2018</v>
      </c>
      <c r="K49" s="43"/>
    </row>
    <row r="50" spans="2:47" s="1" customFormat="1" ht="6.95" customHeight="1">
      <c r="B50" s="39"/>
      <c r="C50" s="40"/>
      <c r="D50" s="40"/>
      <c r="E50" s="40"/>
      <c r="F50" s="40"/>
      <c r="G50" s="40"/>
      <c r="H50" s="40"/>
      <c r="I50" s="117"/>
      <c r="J50" s="40"/>
      <c r="K50" s="43"/>
    </row>
    <row r="51" spans="2:47" s="1" customFormat="1" ht="15">
      <c r="B51" s="39"/>
      <c r="C51" s="35" t="s">
        <v>27</v>
      </c>
      <c r="D51" s="40"/>
      <c r="E51" s="40"/>
      <c r="F51" s="33" t="str">
        <f>E15</f>
        <v>Technická správa komunikací hl. m. Prahy, a.s.</v>
      </c>
      <c r="G51" s="40"/>
      <c r="H51" s="40"/>
      <c r="I51" s="118" t="s">
        <v>35</v>
      </c>
      <c r="J51" s="264" t="str">
        <f>E21</f>
        <v>Metroprojekt Praha, a.s.</v>
      </c>
      <c r="K51" s="43"/>
    </row>
    <row r="52" spans="2:47" s="1" customFormat="1" ht="14.45" customHeight="1">
      <c r="B52" s="39"/>
      <c r="C52" s="35" t="s">
        <v>33</v>
      </c>
      <c r="D52" s="40"/>
      <c r="E52" s="40"/>
      <c r="F52" s="33" t="str">
        <f>IF(E18="","",E18)</f>
        <v/>
      </c>
      <c r="G52" s="40"/>
      <c r="H52" s="40"/>
      <c r="I52" s="117"/>
      <c r="J52" s="299"/>
      <c r="K52" s="43"/>
    </row>
    <row r="53" spans="2:47" s="1" customFormat="1" ht="10.35" customHeight="1">
      <c r="B53" s="39"/>
      <c r="C53" s="40"/>
      <c r="D53" s="40"/>
      <c r="E53" s="40"/>
      <c r="F53" s="40"/>
      <c r="G53" s="40"/>
      <c r="H53" s="40"/>
      <c r="I53" s="117"/>
      <c r="J53" s="40"/>
      <c r="K53" s="43"/>
    </row>
    <row r="54" spans="2:47" s="1" customFormat="1" ht="29.25" customHeight="1">
      <c r="B54" s="39"/>
      <c r="C54" s="143" t="s">
        <v>144</v>
      </c>
      <c r="D54" s="131"/>
      <c r="E54" s="131"/>
      <c r="F54" s="131"/>
      <c r="G54" s="131"/>
      <c r="H54" s="131"/>
      <c r="I54" s="144"/>
      <c r="J54" s="145" t="s">
        <v>145</v>
      </c>
      <c r="K54" s="146"/>
    </row>
    <row r="55" spans="2:47" s="1" customFormat="1" ht="10.35" customHeight="1">
      <c r="B55" s="39"/>
      <c r="C55" s="40"/>
      <c r="D55" s="40"/>
      <c r="E55" s="40"/>
      <c r="F55" s="40"/>
      <c r="G55" s="40"/>
      <c r="H55" s="40"/>
      <c r="I55" s="117"/>
      <c r="J55" s="40"/>
      <c r="K55" s="43"/>
    </row>
    <row r="56" spans="2:47" s="1" customFormat="1" ht="29.25" customHeight="1">
      <c r="B56" s="39"/>
      <c r="C56" s="147" t="s">
        <v>146</v>
      </c>
      <c r="D56" s="40"/>
      <c r="E56" s="40"/>
      <c r="F56" s="40"/>
      <c r="G56" s="40"/>
      <c r="H56" s="40"/>
      <c r="I56" s="117"/>
      <c r="J56" s="127">
        <f>J78</f>
        <v>0</v>
      </c>
      <c r="K56" s="43"/>
      <c r="AU56" s="22" t="s">
        <v>147</v>
      </c>
    </row>
    <row r="57" spans="2:47" s="7" customFormat="1" ht="24.95" customHeight="1">
      <c r="B57" s="148"/>
      <c r="C57" s="149"/>
      <c r="D57" s="150" t="s">
        <v>148</v>
      </c>
      <c r="E57" s="151"/>
      <c r="F57" s="151"/>
      <c r="G57" s="151"/>
      <c r="H57" s="151"/>
      <c r="I57" s="152"/>
      <c r="J57" s="153">
        <f>J79</f>
        <v>0</v>
      </c>
      <c r="K57" s="154"/>
    </row>
    <row r="58" spans="2:47" s="8" customFormat="1" ht="19.899999999999999" customHeight="1">
      <c r="B58" s="155"/>
      <c r="C58" s="156"/>
      <c r="D58" s="157" t="s">
        <v>156</v>
      </c>
      <c r="E58" s="158"/>
      <c r="F58" s="158"/>
      <c r="G58" s="158"/>
      <c r="H58" s="158"/>
      <c r="I58" s="159"/>
      <c r="J58" s="160">
        <f>J80</f>
        <v>0</v>
      </c>
      <c r="K58" s="161"/>
    </row>
    <row r="59" spans="2:47" s="1" customFormat="1" ht="21.75" customHeight="1">
      <c r="B59" s="39"/>
      <c r="C59" s="40"/>
      <c r="D59" s="40"/>
      <c r="E59" s="40"/>
      <c r="F59" s="40"/>
      <c r="G59" s="40"/>
      <c r="H59" s="40"/>
      <c r="I59" s="117"/>
      <c r="J59" s="40"/>
      <c r="K59" s="43"/>
    </row>
    <row r="60" spans="2:47" s="1" customFormat="1" ht="6.95" customHeight="1">
      <c r="B60" s="54"/>
      <c r="C60" s="55"/>
      <c r="D60" s="55"/>
      <c r="E60" s="55"/>
      <c r="F60" s="55"/>
      <c r="G60" s="55"/>
      <c r="H60" s="55"/>
      <c r="I60" s="138"/>
      <c r="J60" s="55"/>
      <c r="K60" s="56"/>
    </row>
    <row r="64" spans="2:47" s="1" customFormat="1" ht="6.95" customHeight="1">
      <c r="B64" s="57"/>
      <c r="C64" s="58"/>
      <c r="D64" s="58"/>
      <c r="E64" s="58"/>
      <c r="F64" s="58"/>
      <c r="G64" s="58"/>
      <c r="H64" s="58"/>
      <c r="I64" s="141"/>
      <c r="J64" s="58"/>
      <c r="K64" s="58"/>
      <c r="L64" s="59"/>
    </row>
    <row r="65" spans="2:63" s="1" customFormat="1" ht="36.950000000000003" customHeight="1">
      <c r="B65" s="39"/>
      <c r="C65" s="60" t="s">
        <v>161</v>
      </c>
      <c r="D65" s="61"/>
      <c r="E65" s="61"/>
      <c r="F65" s="61"/>
      <c r="G65" s="61"/>
      <c r="H65" s="61"/>
      <c r="I65" s="162"/>
      <c r="J65" s="61"/>
      <c r="K65" s="61"/>
      <c r="L65" s="59"/>
    </row>
    <row r="66" spans="2:63" s="1" customFormat="1" ht="6.95" customHeight="1">
      <c r="B66" s="39"/>
      <c r="C66" s="61"/>
      <c r="D66" s="61"/>
      <c r="E66" s="61"/>
      <c r="F66" s="61"/>
      <c r="G66" s="61"/>
      <c r="H66" s="61"/>
      <c r="I66" s="162"/>
      <c r="J66" s="61"/>
      <c r="K66" s="61"/>
      <c r="L66" s="59"/>
    </row>
    <row r="67" spans="2:63" s="1" customFormat="1" ht="14.45" customHeight="1">
      <c r="B67" s="39"/>
      <c r="C67" s="63" t="s">
        <v>18</v>
      </c>
      <c r="D67" s="61"/>
      <c r="E67" s="61"/>
      <c r="F67" s="61"/>
      <c r="G67" s="61"/>
      <c r="H67" s="61"/>
      <c r="I67" s="162"/>
      <c r="J67" s="61"/>
      <c r="K67" s="61"/>
      <c r="L67" s="59"/>
    </row>
    <row r="68" spans="2:63" s="1" customFormat="1" ht="16.5" customHeight="1">
      <c r="B68" s="39"/>
      <c r="C68" s="61"/>
      <c r="D68" s="61"/>
      <c r="E68" s="300" t="str">
        <f>E7</f>
        <v>VLTAVSKÁ - REKONSTRUKCE VOZOVKY A CHODNÍKŮ</v>
      </c>
      <c r="F68" s="301"/>
      <c r="G68" s="301"/>
      <c r="H68" s="301"/>
      <c r="I68" s="162"/>
      <c r="J68" s="61"/>
      <c r="K68" s="61"/>
      <c r="L68" s="59"/>
    </row>
    <row r="69" spans="2:63" s="1" customFormat="1" ht="14.45" customHeight="1">
      <c r="B69" s="39"/>
      <c r="C69" s="63" t="s">
        <v>123</v>
      </c>
      <c r="D69" s="61"/>
      <c r="E69" s="61"/>
      <c r="F69" s="61"/>
      <c r="G69" s="61"/>
      <c r="H69" s="61"/>
      <c r="I69" s="162"/>
      <c r="J69" s="61"/>
      <c r="K69" s="61"/>
      <c r="L69" s="59"/>
    </row>
    <row r="70" spans="2:63" s="1" customFormat="1" ht="17.25" customHeight="1">
      <c r="B70" s="39"/>
      <c r="C70" s="61"/>
      <c r="D70" s="61"/>
      <c r="E70" s="275" t="str">
        <f>E9</f>
        <v>D.1 - Zásady dopravně inženýrských opatření</v>
      </c>
      <c r="F70" s="302"/>
      <c r="G70" s="302"/>
      <c r="H70" s="302"/>
      <c r="I70" s="162"/>
      <c r="J70" s="61"/>
      <c r="K70" s="61"/>
      <c r="L70" s="59"/>
    </row>
    <row r="71" spans="2:63" s="1" customFormat="1" ht="6.95" customHeight="1">
      <c r="B71" s="39"/>
      <c r="C71" s="61"/>
      <c r="D71" s="61"/>
      <c r="E71" s="61"/>
      <c r="F71" s="61"/>
      <c r="G71" s="61"/>
      <c r="H71" s="61"/>
      <c r="I71" s="162"/>
      <c r="J71" s="61"/>
      <c r="K71" s="61"/>
      <c r="L71" s="59"/>
    </row>
    <row r="72" spans="2:63" s="1" customFormat="1" ht="18" customHeight="1">
      <c r="B72" s="39"/>
      <c r="C72" s="63" t="s">
        <v>23</v>
      </c>
      <c r="D72" s="61"/>
      <c r="E72" s="61"/>
      <c r="F72" s="163" t="str">
        <f>F12</f>
        <v>Praha 5 - Smíchov</v>
      </c>
      <c r="G72" s="61"/>
      <c r="H72" s="61"/>
      <c r="I72" s="164" t="s">
        <v>25</v>
      </c>
      <c r="J72" s="71" t="str">
        <f>IF(J12="","",J12)</f>
        <v>29. 3. 2018</v>
      </c>
      <c r="K72" s="61"/>
      <c r="L72" s="59"/>
    </row>
    <row r="73" spans="2:63" s="1" customFormat="1" ht="6.95" customHeight="1">
      <c r="B73" s="39"/>
      <c r="C73" s="61"/>
      <c r="D73" s="61"/>
      <c r="E73" s="61"/>
      <c r="F73" s="61"/>
      <c r="G73" s="61"/>
      <c r="H73" s="61"/>
      <c r="I73" s="162"/>
      <c r="J73" s="61"/>
      <c r="K73" s="61"/>
      <c r="L73" s="59"/>
    </row>
    <row r="74" spans="2:63" s="1" customFormat="1" ht="15">
      <c r="B74" s="39"/>
      <c r="C74" s="63" t="s">
        <v>27</v>
      </c>
      <c r="D74" s="61"/>
      <c r="E74" s="61"/>
      <c r="F74" s="163" t="str">
        <f>E15</f>
        <v>Technická správa komunikací hl. m. Prahy, a.s.</v>
      </c>
      <c r="G74" s="61"/>
      <c r="H74" s="61"/>
      <c r="I74" s="164" t="s">
        <v>35</v>
      </c>
      <c r="J74" s="163" t="str">
        <f>E21</f>
        <v>Metroprojekt Praha, a.s.</v>
      </c>
      <c r="K74" s="61"/>
      <c r="L74" s="59"/>
    </row>
    <row r="75" spans="2:63" s="1" customFormat="1" ht="14.45" customHeight="1">
      <c r="B75" s="39"/>
      <c r="C75" s="63" t="s">
        <v>33</v>
      </c>
      <c r="D75" s="61"/>
      <c r="E75" s="61"/>
      <c r="F75" s="163" t="str">
        <f>IF(E18="","",E18)</f>
        <v/>
      </c>
      <c r="G75" s="61"/>
      <c r="H75" s="61"/>
      <c r="I75" s="162"/>
      <c r="J75" s="61"/>
      <c r="K75" s="61"/>
      <c r="L75" s="59"/>
    </row>
    <row r="76" spans="2:63" s="1" customFormat="1" ht="10.35" customHeight="1">
      <c r="B76" s="39"/>
      <c r="C76" s="61"/>
      <c r="D76" s="61"/>
      <c r="E76" s="61"/>
      <c r="F76" s="61"/>
      <c r="G76" s="61"/>
      <c r="H76" s="61"/>
      <c r="I76" s="162"/>
      <c r="J76" s="61"/>
      <c r="K76" s="61"/>
      <c r="L76" s="59"/>
    </row>
    <row r="77" spans="2:63" s="9" customFormat="1" ht="29.25" customHeight="1">
      <c r="B77" s="165"/>
      <c r="C77" s="166" t="s">
        <v>162</v>
      </c>
      <c r="D77" s="167" t="s">
        <v>61</v>
      </c>
      <c r="E77" s="167" t="s">
        <v>57</v>
      </c>
      <c r="F77" s="167" t="s">
        <v>163</v>
      </c>
      <c r="G77" s="167" t="s">
        <v>164</v>
      </c>
      <c r="H77" s="167" t="s">
        <v>165</v>
      </c>
      <c r="I77" s="168" t="s">
        <v>166</v>
      </c>
      <c r="J77" s="167" t="s">
        <v>145</v>
      </c>
      <c r="K77" s="169" t="s">
        <v>167</v>
      </c>
      <c r="L77" s="170"/>
      <c r="M77" s="79" t="s">
        <v>168</v>
      </c>
      <c r="N77" s="80" t="s">
        <v>46</v>
      </c>
      <c r="O77" s="80" t="s">
        <v>169</v>
      </c>
      <c r="P77" s="80" t="s">
        <v>170</v>
      </c>
      <c r="Q77" s="80" t="s">
        <v>171</v>
      </c>
      <c r="R77" s="80" t="s">
        <v>172</v>
      </c>
      <c r="S77" s="80" t="s">
        <v>173</v>
      </c>
      <c r="T77" s="81" t="s">
        <v>174</v>
      </c>
    </row>
    <row r="78" spans="2:63" s="1" customFormat="1" ht="29.25" customHeight="1">
      <c r="B78" s="39"/>
      <c r="C78" s="85" t="s">
        <v>146</v>
      </c>
      <c r="D78" s="61"/>
      <c r="E78" s="61"/>
      <c r="F78" s="61"/>
      <c r="G78" s="61"/>
      <c r="H78" s="61"/>
      <c r="I78" s="162"/>
      <c r="J78" s="171">
        <f>BK78</f>
        <v>0</v>
      </c>
      <c r="K78" s="61"/>
      <c r="L78" s="59"/>
      <c r="M78" s="82"/>
      <c r="N78" s="83"/>
      <c r="O78" s="83"/>
      <c r="P78" s="172">
        <f>P79</f>
        <v>0</v>
      </c>
      <c r="Q78" s="83"/>
      <c r="R78" s="172">
        <f>R79</f>
        <v>0.76748000000000005</v>
      </c>
      <c r="S78" s="83"/>
      <c r="T78" s="173">
        <f>T79</f>
        <v>0</v>
      </c>
      <c r="AT78" s="22" t="s">
        <v>75</v>
      </c>
      <c r="AU78" s="22" t="s">
        <v>147</v>
      </c>
      <c r="BK78" s="174">
        <f>BK79</f>
        <v>0</v>
      </c>
    </row>
    <row r="79" spans="2:63" s="10" customFormat="1" ht="37.35" customHeight="1">
      <c r="B79" s="175"/>
      <c r="C79" s="176"/>
      <c r="D79" s="177" t="s">
        <v>75</v>
      </c>
      <c r="E79" s="178" t="s">
        <v>175</v>
      </c>
      <c r="F79" s="178" t="s">
        <v>176</v>
      </c>
      <c r="G79" s="176"/>
      <c r="H79" s="176"/>
      <c r="I79" s="179"/>
      <c r="J79" s="180">
        <f>BK79</f>
        <v>0</v>
      </c>
      <c r="K79" s="176"/>
      <c r="L79" s="181"/>
      <c r="M79" s="182"/>
      <c r="N79" s="183"/>
      <c r="O79" s="183"/>
      <c r="P79" s="184">
        <f>P80</f>
        <v>0</v>
      </c>
      <c r="Q79" s="183"/>
      <c r="R79" s="184">
        <f>R80</f>
        <v>0.76748000000000005</v>
      </c>
      <c r="S79" s="183"/>
      <c r="T79" s="185">
        <f>T80</f>
        <v>0</v>
      </c>
      <c r="AR79" s="186" t="s">
        <v>84</v>
      </c>
      <c r="AT79" s="187" t="s">
        <v>75</v>
      </c>
      <c r="AU79" s="187" t="s">
        <v>76</v>
      </c>
      <c r="AY79" s="186" t="s">
        <v>177</v>
      </c>
      <c r="BK79" s="188">
        <f>BK80</f>
        <v>0</v>
      </c>
    </row>
    <row r="80" spans="2:63" s="10" customFormat="1" ht="19.899999999999999" customHeight="1">
      <c r="B80" s="175"/>
      <c r="C80" s="176"/>
      <c r="D80" s="177" t="s">
        <v>75</v>
      </c>
      <c r="E80" s="189" t="s">
        <v>231</v>
      </c>
      <c r="F80" s="189" t="s">
        <v>443</v>
      </c>
      <c r="G80" s="176"/>
      <c r="H80" s="176"/>
      <c r="I80" s="179"/>
      <c r="J80" s="190">
        <f>BK80</f>
        <v>0</v>
      </c>
      <c r="K80" s="176"/>
      <c r="L80" s="181"/>
      <c r="M80" s="182"/>
      <c r="N80" s="183"/>
      <c r="O80" s="183"/>
      <c r="P80" s="184">
        <f>SUM(P81:P141)</f>
        <v>0</v>
      </c>
      <c r="Q80" s="183"/>
      <c r="R80" s="184">
        <f>SUM(R81:R141)</f>
        <v>0.76748000000000005</v>
      </c>
      <c r="S80" s="183"/>
      <c r="T80" s="185">
        <f>SUM(T81:T141)</f>
        <v>0</v>
      </c>
      <c r="AR80" s="186" t="s">
        <v>84</v>
      </c>
      <c r="AT80" s="187" t="s">
        <v>75</v>
      </c>
      <c r="AU80" s="187" t="s">
        <v>84</v>
      </c>
      <c r="AY80" s="186" t="s">
        <v>177</v>
      </c>
      <c r="BK80" s="188">
        <f>SUM(BK81:BK141)</f>
        <v>0</v>
      </c>
    </row>
    <row r="81" spans="2:65" s="1" customFormat="1" ht="16.5" customHeight="1">
      <c r="B81" s="39"/>
      <c r="C81" s="191" t="s">
        <v>84</v>
      </c>
      <c r="D81" s="191" t="s">
        <v>179</v>
      </c>
      <c r="E81" s="192" t="s">
        <v>713</v>
      </c>
      <c r="F81" s="193" t="s">
        <v>714</v>
      </c>
      <c r="G81" s="194" t="s">
        <v>213</v>
      </c>
      <c r="H81" s="195">
        <v>58</v>
      </c>
      <c r="I81" s="196"/>
      <c r="J81" s="197">
        <f>ROUND(I81*H81,2)</f>
        <v>0</v>
      </c>
      <c r="K81" s="193" t="s">
        <v>21</v>
      </c>
      <c r="L81" s="59"/>
      <c r="M81" s="198" t="s">
        <v>21</v>
      </c>
      <c r="N81" s="199" t="s">
        <v>47</v>
      </c>
      <c r="O81" s="40"/>
      <c r="P81" s="200">
        <f>O81*H81</f>
        <v>0</v>
      </c>
      <c r="Q81" s="200">
        <v>0</v>
      </c>
      <c r="R81" s="200">
        <f>Q81*H81</f>
        <v>0</v>
      </c>
      <c r="S81" s="200">
        <v>0</v>
      </c>
      <c r="T81" s="201">
        <f>S81*H81</f>
        <v>0</v>
      </c>
      <c r="AR81" s="22" t="s">
        <v>184</v>
      </c>
      <c r="AT81" s="22" t="s">
        <v>179</v>
      </c>
      <c r="AU81" s="22" t="s">
        <v>86</v>
      </c>
      <c r="AY81" s="22" t="s">
        <v>177</v>
      </c>
      <c r="BE81" s="202">
        <f>IF(N81="základní",J81,0)</f>
        <v>0</v>
      </c>
      <c r="BF81" s="202">
        <f>IF(N81="snížená",J81,0)</f>
        <v>0</v>
      </c>
      <c r="BG81" s="202">
        <f>IF(N81="zákl. přenesená",J81,0)</f>
        <v>0</v>
      </c>
      <c r="BH81" s="202">
        <f>IF(N81="sníž. přenesená",J81,0)</f>
        <v>0</v>
      </c>
      <c r="BI81" s="202">
        <f>IF(N81="nulová",J81,0)</f>
        <v>0</v>
      </c>
      <c r="BJ81" s="22" t="s">
        <v>84</v>
      </c>
      <c r="BK81" s="202">
        <f>ROUND(I81*H81,2)</f>
        <v>0</v>
      </c>
      <c r="BL81" s="22" t="s">
        <v>184</v>
      </c>
      <c r="BM81" s="22" t="s">
        <v>715</v>
      </c>
    </row>
    <row r="82" spans="2:65" s="12" customFormat="1" ht="13.5">
      <c r="B82" s="216"/>
      <c r="C82" s="217"/>
      <c r="D82" s="203" t="s">
        <v>188</v>
      </c>
      <c r="E82" s="218" t="s">
        <v>21</v>
      </c>
      <c r="F82" s="219" t="s">
        <v>716</v>
      </c>
      <c r="G82" s="217"/>
      <c r="H82" s="220">
        <v>58</v>
      </c>
      <c r="I82" s="221"/>
      <c r="J82" s="217"/>
      <c r="K82" s="217"/>
      <c r="L82" s="222"/>
      <c r="M82" s="223"/>
      <c r="N82" s="224"/>
      <c r="O82" s="224"/>
      <c r="P82" s="224"/>
      <c r="Q82" s="224"/>
      <c r="R82" s="224"/>
      <c r="S82" s="224"/>
      <c r="T82" s="225"/>
      <c r="AT82" s="226" t="s">
        <v>188</v>
      </c>
      <c r="AU82" s="226" t="s">
        <v>86</v>
      </c>
      <c r="AV82" s="12" t="s">
        <v>86</v>
      </c>
      <c r="AW82" s="12" t="s">
        <v>39</v>
      </c>
      <c r="AX82" s="12" t="s">
        <v>84</v>
      </c>
      <c r="AY82" s="226" t="s">
        <v>177</v>
      </c>
    </row>
    <row r="83" spans="2:65" s="1" customFormat="1" ht="16.5" customHeight="1">
      <c r="B83" s="39"/>
      <c r="C83" s="191" t="s">
        <v>86</v>
      </c>
      <c r="D83" s="191" t="s">
        <v>179</v>
      </c>
      <c r="E83" s="192" t="s">
        <v>717</v>
      </c>
      <c r="F83" s="193" t="s">
        <v>718</v>
      </c>
      <c r="G83" s="194" t="s">
        <v>213</v>
      </c>
      <c r="H83" s="195">
        <v>826</v>
      </c>
      <c r="I83" s="196"/>
      <c r="J83" s="197">
        <f>ROUND(I83*H83,2)</f>
        <v>0</v>
      </c>
      <c r="K83" s="193" t="s">
        <v>21</v>
      </c>
      <c r="L83" s="59"/>
      <c r="M83" s="198" t="s">
        <v>21</v>
      </c>
      <c r="N83" s="199" t="s">
        <v>47</v>
      </c>
      <c r="O83" s="40"/>
      <c r="P83" s="200">
        <f>O83*H83</f>
        <v>0</v>
      </c>
      <c r="Q83" s="200">
        <v>0</v>
      </c>
      <c r="R83" s="200">
        <f>Q83*H83</f>
        <v>0</v>
      </c>
      <c r="S83" s="200">
        <v>0</v>
      </c>
      <c r="T83" s="201">
        <f>S83*H83</f>
        <v>0</v>
      </c>
      <c r="AR83" s="22" t="s">
        <v>184</v>
      </c>
      <c r="AT83" s="22" t="s">
        <v>179</v>
      </c>
      <c r="AU83" s="22" t="s">
        <v>86</v>
      </c>
      <c r="AY83" s="22" t="s">
        <v>177</v>
      </c>
      <c r="BE83" s="202">
        <f>IF(N83="základní",J83,0)</f>
        <v>0</v>
      </c>
      <c r="BF83" s="202">
        <f>IF(N83="snížená",J83,0)</f>
        <v>0</v>
      </c>
      <c r="BG83" s="202">
        <f>IF(N83="zákl. přenesená",J83,0)</f>
        <v>0</v>
      </c>
      <c r="BH83" s="202">
        <f>IF(N83="sníž. přenesená",J83,0)</f>
        <v>0</v>
      </c>
      <c r="BI83" s="202">
        <f>IF(N83="nulová",J83,0)</f>
        <v>0</v>
      </c>
      <c r="BJ83" s="22" t="s">
        <v>84</v>
      </c>
      <c r="BK83" s="202">
        <f>ROUND(I83*H83,2)</f>
        <v>0</v>
      </c>
      <c r="BL83" s="22" t="s">
        <v>184</v>
      </c>
      <c r="BM83" s="22" t="s">
        <v>719</v>
      </c>
    </row>
    <row r="84" spans="2:65" s="12" customFormat="1" ht="13.5">
      <c r="B84" s="216"/>
      <c r="C84" s="217"/>
      <c r="D84" s="203" t="s">
        <v>188</v>
      </c>
      <c r="E84" s="218" t="s">
        <v>21</v>
      </c>
      <c r="F84" s="219" t="s">
        <v>720</v>
      </c>
      <c r="G84" s="217"/>
      <c r="H84" s="220">
        <v>826</v>
      </c>
      <c r="I84" s="221"/>
      <c r="J84" s="217"/>
      <c r="K84" s="217"/>
      <c r="L84" s="222"/>
      <c r="M84" s="223"/>
      <c r="N84" s="224"/>
      <c r="O84" s="224"/>
      <c r="P84" s="224"/>
      <c r="Q84" s="224"/>
      <c r="R84" s="224"/>
      <c r="S84" s="224"/>
      <c r="T84" s="225"/>
      <c r="AT84" s="226" t="s">
        <v>188</v>
      </c>
      <c r="AU84" s="226" t="s">
        <v>86</v>
      </c>
      <c r="AV84" s="12" t="s">
        <v>86</v>
      </c>
      <c r="AW84" s="12" t="s">
        <v>39</v>
      </c>
      <c r="AX84" s="12" t="s">
        <v>84</v>
      </c>
      <c r="AY84" s="226" t="s">
        <v>177</v>
      </c>
    </row>
    <row r="85" spans="2:65" s="1" customFormat="1" ht="25.5" customHeight="1">
      <c r="B85" s="39"/>
      <c r="C85" s="191" t="s">
        <v>196</v>
      </c>
      <c r="D85" s="191" t="s">
        <v>179</v>
      </c>
      <c r="E85" s="192" t="s">
        <v>721</v>
      </c>
      <c r="F85" s="193" t="s">
        <v>722</v>
      </c>
      <c r="G85" s="194" t="s">
        <v>436</v>
      </c>
      <c r="H85" s="195">
        <v>423</v>
      </c>
      <c r="I85" s="196"/>
      <c r="J85" s="197">
        <f>ROUND(I85*H85,2)</f>
        <v>0</v>
      </c>
      <c r="K85" s="193" t="s">
        <v>183</v>
      </c>
      <c r="L85" s="59"/>
      <c r="M85" s="198" t="s">
        <v>21</v>
      </c>
      <c r="N85" s="199" t="s">
        <v>47</v>
      </c>
      <c r="O85" s="40"/>
      <c r="P85" s="200">
        <f>O85*H85</f>
        <v>0</v>
      </c>
      <c r="Q85" s="200">
        <v>0</v>
      </c>
      <c r="R85" s="200">
        <f>Q85*H85</f>
        <v>0</v>
      </c>
      <c r="S85" s="200">
        <v>0</v>
      </c>
      <c r="T85" s="201">
        <f>S85*H85</f>
        <v>0</v>
      </c>
      <c r="AR85" s="22" t="s">
        <v>184</v>
      </c>
      <c r="AT85" s="22" t="s">
        <v>179</v>
      </c>
      <c r="AU85" s="22" t="s">
        <v>86</v>
      </c>
      <c r="AY85" s="22" t="s">
        <v>177</v>
      </c>
      <c r="BE85" s="202">
        <f>IF(N85="základní",J85,0)</f>
        <v>0</v>
      </c>
      <c r="BF85" s="202">
        <f>IF(N85="snížená",J85,0)</f>
        <v>0</v>
      </c>
      <c r="BG85" s="202">
        <f>IF(N85="zákl. přenesená",J85,0)</f>
        <v>0</v>
      </c>
      <c r="BH85" s="202">
        <f>IF(N85="sníž. přenesená",J85,0)</f>
        <v>0</v>
      </c>
      <c r="BI85" s="202">
        <f>IF(N85="nulová",J85,0)</f>
        <v>0</v>
      </c>
      <c r="BJ85" s="22" t="s">
        <v>84</v>
      </c>
      <c r="BK85" s="202">
        <f>ROUND(I85*H85,2)</f>
        <v>0</v>
      </c>
      <c r="BL85" s="22" t="s">
        <v>184</v>
      </c>
      <c r="BM85" s="22" t="s">
        <v>723</v>
      </c>
    </row>
    <row r="86" spans="2:65" s="1" customFormat="1" ht="27">
      <c r="B86" s="39"/>
      <c r="C86" s="61"/>
      <c r="D86" s="203" t="s">
        <v>186</v>
      </c>
      <c r="E86" s="61"/>
      <c r="F86" s="204" t="s">
        <v>724</v>
      </c>
      <c r="G86" s="61"/>
      <c r="H86" s="61"/>
      <c r="I86" s="162"/>
      <c r="J86" s="61"/>
      <c r="K86" s="61"/>
      <c r="L86" s="59"/>
      <c r="M86" s="205"/>
      <c r="N86" s="40"/>
      <c r="O86" s="40"/>
      <c r="P86" s="40"/>
      <c r="Q86" s="40"/>
      <c r="R86" s="40"/>
      <c r="S86" s="40"/>
      <c r="T86" s="76"/>
      <c r="AT86" s="22" t="s">
        <v>186</v>
      </c>
      <c r="AU86" s="22" t="s">
        <v>86</v>
      </c>
    </row>
    <row r="87" spans="2:65" s="12" customFormat="1" ht="13.5">
      <c r="B87" s="216"/>
      <c r="C87" s="217"/>
      <c r="D87" s="203" t="s">
        <v>188</v>
      </c>
      <c r="E87" s="218" t="s">
        <v>21</v>
      </c>
      <c r="F87" s="219" t="s">
        <v>725</v>
      </c>
      <c r="G87" s="217"/>
      <c r="H87" s="220">
        <v>423</v>
      </c>
      <c r="I87" s="221"/>
      <c r="J87" s="217"/>
      <c r="K87" s="217"/>
      <c r="L87" s="222"/>
      <c r="M87" s="223"/>
      <c r="N87" s="224"/>
      <c r="O87" s="224"/>
      <c r="P87" s="224"/>
      <c r="Q87" s="224"/>
      <c r="R87" s="224"/>
      <c r="S87" s="224"/>
      <c r="T87" s="225"/>
      <c r="AT87" s="226" t="s">
        <v>188</v>
      </c>
      <c r="AU87" s="226" t="s">
        <v>86</v>
      </c>
      <c r="AV87" s="12" t="s">
        <v>86</v>
      </c>
      <c r="AW87" s="12" t="s">
        <v>39</v>
      </c>
      <c r="AX87" s="12" t="s">
        <v>84</v>
      </c>
      <c r="AY87" s="226" t="s">
        <v>177</v>
      </c>
    </row>
    <row r="88" spans="2:65" s="1" customFormat="1" ht="25.5" customHeight="1">
      <c r="B88" s="39"/>
      <c r="C88" s="191" t="s">
        <v>184</v>
      </c>
      <c r="D88" s="191" t="s">
        <v>179</v>
      </c>
      <c r="E88" s="192" t="s">
        <v>726</v>
      </c>
      <c r="F88" s="193" t="s">
        <v>727</v>
      </c>
      <c r="G88" s="194" t="s">
        <v>436</v>
      </c>
      <c r="H88" s="195">
        <v>7290</v>
      </c>
      <c r="I88" s="196"/>
      <c r="J88" s="197">
        <f>ROUND(I88*H88,2)</f>
        <v>0</v>
      </c>
      <c r="K88" s="193" t="s">
        <v>183</v>
      </c>
      <c r="L88" s="59"/>
      <c r="M88" s="198" t="s">
        <v>21</v>
      </c>
      <c r="N88" s="199" t="s">
        <v>47</v>
      </c>
      <c r="O88" s="40"/>
      <c r="P88" s="200">
        <f>O88*H88</f>
        <v>0</v>
      </c>
      <c r="Q88" s="200">
        <v>0</v>
      </c>
      <c r="R88" s="200">
        <f>Q88*H88</f>
        <v>0</v>
      </c>
      <c r="S88" s="200">
        <v>0</v>
      </c>
      <c r="T88" s="201">
        <f>S88*H88</f>
        <v>0</v>
      </c>
      <c r="AR88" s="22" t="s">
        <v>184</v>
      </c>
      <c r="AT88" s="22" t="s">
        <v>179</v>
      </c>
      <c r="AU88" s="22" t="s">
        <v>86</v>
      </c>
      <c r="AY88" s="22" t="s">
        <v>177</v>
      </c>
      <c r="BE88" s="202">
        <f>IF(N88="základní",J88,0)</f>
        <v>0</v>
      </c>
      <c r="BF88" s="202">
        <f>IF(N88="snížená",J88,0)</f>
        <v>0</v>
      </c>
      <c r="BG88" s="202">
        <f>IF(N88="zákl. přenesená",J88,0)</f>
        <v>0</v>
      </c>
      <c r="BH88" s="202">
        <f>IF(N88="sníž. přenesená",J88,0)</f>
        <v>0</v>
      </c>
      <c r="BI88" s="202">
        <f>IF(N88="nulová",J88,0)</f>
        <v>0</v>
      </c>
      <c r="BJ88" s="22" t="s">
        <v>84</v>
      </c>
      <c r="BK88" s="202">
        <f>ROUND(I88*H88,2)</f>
        <v>0</v>
      </c>
      <c r="BL88" s="22" t="s">
        <v>184</v>
      </c>
      <c r="BM88" s="22" t="s">
        <v>728</v>
      </c>
    </row>
    <row r="89" spans="2:65" s="1" customFormat="1" ht="27">
      <c r="B89" s="39"/>
      <c r="C89" s="61"/>
      <c r="D89" s="203" t="s">
        <v>186</v>
      </c>
      <c r="E89" s="61"/>
      <c r="F89" s="204" t="s">
        <v>724</v>
      </c>
      <c r="G89" s="61"/>
      <c r="H89" s="61"/>
      <c r="I89" s="162"/>
      <c r="J89" s="61"/>
      <c r="K89" s="61"/>
      <c r="L89" s="59"/>
      <c r="M89" s="205"/>
      <c r="N89" s="40"/>
      <c r="O89" s="40"/>
      <c r="P89" s="40"/>
      <c r="Q89" s="40"/>
      <c r="R89" s="40"/>
      <c r="S89" s="40"/>
      <c r="T89" s="76"/>
      <c r="AT89" s="22" t="s">
        <v>186</v>
      </c>
      <c r="AU89" s="22" t="s">
        <v>86</v>
      </c>
    </row>
    <row r="90" spans="2:65" s="12" customFormat="1" ht="13.5">
      <c r="B90" s="216"/>
      <c r="C90" s="217"/>
      <c r="D90" s="203" t="s">
        <v>188</v>
      </c>
      <c r="E90" s="218" t="s">
        <v>21</v>
      </c>
      <c r="F90" s="219" t="s">
        <v>729</v>
      </c>
      <c r="G90" s="217"/>
      <c r="H90" s="220">
        <v>7290</v>
      </c>
      <c r="I90" s="221"/>
      <c r="J90" s="217"/>
      <c r="K90" s="217"/>
      <c r="L90" s="222"/>
      <c r="M90" s="223"/>
      <c r="N90" s="224"/>
      <c r="O90" s="224"/>
      <c r="P90" s="224"/>
      <c r="Q90" s="224"/>
      <c r="R90" s="224"/>
      <c r="S90" s="224"/>
      <c r="T90" s="225"/>
      <c r="AT90" s="226" t="s">
        <v>188</v>
      </c>
      <c r="AU90" s="226" t="s">
        <v>86</v>
      </c>
      <c r="AV90" s="12" t="s">
        <v>86</v>
      </c>
      <c r="AW90" s="12" t="s">
        <v>39</v>
      </c>
      <c r="AX90" s="12" t="s">
        <v>84</v>
      </c>
      <c r="AY90" s="226" t="s">
        <v>177</v>
      </c>
    </row>
    <row r="91" spans="2:65" s="1" customFormat="1" ht="16.5" customHeight="1">
      <c r="B91" s="39"/>
      <c r="C91" s="191" t="s">
        <v>204</v>
      </c>
      <c r="D91" s="191" t="s">
        <v>179</v>
      </c>
      <c r="E91" s="192" t="s">
        <v>730</v>
      </c>
      <c r="F91" s="193" t="s">
        <v>731</v>
      </c>
      <c r="G91" s="194" t="s">
        <v>436</v>
      </c>
      <c r="H91" s="195">
        <v>1</v>
      </c>
      <c r="I91" s="196"/>
      <c r="J91" s="197">
        <f>ROUND(I91*H91,2)</f>
        <v>0</v>
      </c>
      <c r="K91" s="193" t="s">
        <v>183</v>
      </c>
      <c r="L91" s="59"/>
      <c r="M91" s="198" t="s">
        <v>21</v>
      </c>
      <c r="N91" s="199" t="s">
        <v>47</v>
      </c>
      <c r="O91" s="40"/>
      <c r="P91" s="200">
        <f>O91*H91</f>
        <v>0</v>
      </c>
      <c r="Q91" s="200">
        <v>0</v>
      </c>
      <c r="R91" s="200">
        <f>Q91*H91</f>
        <v>0</v>
      </c>
      <c r="S91" s="200">
        <v>0</v>
      </c>
      <c r="T91" s="201">
        <f>S91*H91</f>
        <v>0</v>
      </c>
      <c r="AR91" s="22" t="s">
        <v>184</v>
      </c>
      <c r="AT91" s="22" t="s">
        <v>179</v>
      </c>
      <c r="AU91" s="22" t="s">
        <v>86</v>
      </c>
      <c r="AY91" s="22" t="s">
        <v>177</v>
      </c>
      <c r="BE91" s="202">
        <f>IF(N91="základní",J91,0)</f>
        <v>0</v>
      </c>
      <c r="BF91" s="202">
        <f>IF(N91="snížená",J91,0)</f>
        <v>0</v>
      </c>
      <c r="BG91" s="202">
        <f>IF(N91="zákl. přenesená",J91,0)</f>
        <v>0</v>
      </c>
      <c r="BH91" s="202">
        <f>IF(N91="sníž. přenesená",J91,0)</f>
        <v>0</v>
      </c>
      <c r="BI91" s="202">
        <f>IF(N91="nulová",J91,0)</f>
        <v>0</v>
      </c>
      <c r="BJ91" s="22" t="s">
        <v>84</v>
      </c>
      <c r="BK91" s="202">
        <f>ROUND(I91*H91,2)</f>
        <v>0</v>
      </c>
      <c r="BL91" s="22" t="s">
        <v>184</v>
      </c>
      <c r="BM91" s="22" t="s">
        <v>732</v>
      </c>
    </row>
    <row r="92" spans="2:65" s="1" customFormat="1" ht="27">
      <c r="B92" s="39"/>
      <c r="C92" s="61"/>
      <c r="D92" s="203" t="s">
        <v>186</v>
      </c>
      <c r="E92" s="61"/>
      <c r="F92" s="204" t="s">
        <v>733</v>
      </c>
      <c r="G92" s="61"/>
      <c r="H92" s="61"/>
      <c r="I92" s="162"/>
      <c r="J92" s="61"/>
      <c r="K92" s="61"/>
      <c r="L92" s="59"/>
      <c r="M92" s="205"/>
      <c r="N92" s="40"/>
      <c r="O92" s="40"/>
      <c r="P92" s="40"/>
      <c r="Q92" s="40"/>
      <c r="R92" s="40"/>
      <c r="S92" s="40"/>
      <c r="T92" s="76"/>
      <c r="AT92" s="22" t="s">
        <v>186</v>
      </c>
      <c r="AU92" s="22" t="s">
        <v>86</v>
      </c>
    </row>
    <row r="93" spans="2:65" s="12" customFormat="1" ht="13.5">
      <c r="B93" s="216"/>
      <c r="C93" s="217"/>
      <c r="D93" s="203" t="s">
        <v>188</v>
      </c>
      <c r="E93" s="218" t="s">
        <v>21</v>
      </c>
      <c r="F93" s="219" t="s">
        <v>734</v>
      </c>
      <c r="G93" s="217"/>
      <c r="H93" s="220">
        <v>1</v>
      </c>
      <c r="I93" s="221"/>
      <c r="J93" s="217"/>
      <c r="K93" s="217"/>
      <c r="L93" s="222"/>
      <c r="M93" s="223"/>
      <c r="N93" s="224"/>
      <c r="O93" s="224"/>
      <c r="P93" s="224"/>
      <c r="Q93" s="224"/>
      <c r="R93" s="224"/>
      <c r="S93" s="224"/>
      <c r="T93" s="225"/>
      <c r="AT93" s="226" t="s">
        <v>188</v>
      </c>
      <c r="AU93" s="226" t="s">
        <v>86</v>
      </c>
      <c r="AV93" s="12" t="s">
        <v>86</v>
      </c>
      <c r="AW93" s="12" t="s">
        <v>39</v>
      </c>
      <c r="AX93" s="12" t="s">
        <v>84</v>
      </c>
      <c r="AY93" s="226" t="s">
        <v>177</v>
      </c>
    </row>
    <row r="94" spans="2:65" s="1" customFormat="1" ht="25.5" customHeight="1">
      <c r="B94" s="39"/>
      <c r="C94" s="191" t="s">
        <v>210</v>
      </c>
      <c r="D94" s="191" t="s">
        <v>179</v>
      </c>
      <c r="E94" s="192" t="s">
        <v>735</v>
      </c>
      <c r="F94" s="193" t="s">
        <v>736</v>
      </c>
      <c r="G94" s="194" t="s">
        <v>436</v>
      </c>
      <c r="H94" s="195">
        <v>39</v>
      </c>
      <c r="I94" s="196"/>
      <c r="J94" s="197">
        <f>ROUND(I94*H94,2)</f>
        <v>0</v>
      </c>
      <c r="K94" s="193" t="s">
        <v>183</v>
      </c>
      <c r="L94" s="59"/>
      <c r="M94" s="198" t="s">
        <v>21</v>
      </c>
      <c r="N94" s="199" t="s">
        <v>47</v>
      </c>
      <c r="O94" s="40"/>
      <c r="P94" s="200">
        <f>O94*H94</f>
        <v>0</v>
      </c>
      <c r="Q94" s="200">
        <v>0</v>
      </c>
      <c r="R94" s="200">
        <f>Q94*H94</f>
        <v>0</v>
      </c>
      <c r="S94" s="200">
        <v>0</v>
      </c>
      <c r="T94" s="201">
        <f>S94*H94</f>
        <v>0</v>
      </c>
      <c r="AR94" s="22" t="s">
        <v>184</v>
      </c>
      <c r="AT94" s="22" t="s">
        <v>179</v>
      </c>
      <c r="AU94" s="22" t="s">
        <v>86</v>
      </c>
      <c r="AY94" s="22" t="s">
        <v>177</v>
      </c>
      <c r="BE94" s="202">
        <f>IF(N94="základní",J94,0)</f>
        <v>0</v>
      </c>
      <c r="BF94" s="202">
        <f>IF(N94="snížená",J94,0)</f>
        <v>0</v>
      </c>
      <c r="BG94" s="202">
        <f>IF(N94="zákl. přenesená",J94,0)</f>
        <v>0</v>
      </c>
      <c r="BH94" s="202">
        <f>IF(N94="sníž. přenesená",J94,0)</f>
        <v>0</v>
      </c>
      <c r="BI94" s="202">
        <f>IF(N94="nulová",J94,0)</f>
        <v>0</v>
      </c>
      <c r="BJ94" s="22" t="s">
        <v>84</v>
      </c>
      <c r="BK94" s="202">
        <f>ROUND(I94*H94,2)</f>
        <v>0</v>
      </c>
      <c r="BL94" s="22" t="s">
        <v>184</v>
      </c>
      <c r="BM94" s="22" t="s">
        <v>737</v>
      </c>
    </row>
    <row r="95" spans="2:65" s="1" customFormat="1" ht="27">
      <c r="B95" s="39"/>
      <c r="C95" s="61"/>
      <c r="D95" s="203" t="s">
        <v>186</v>
      </c>
      <c r="E95" s="61"/>
      <c r="F95" s="204" t="s">
        <v>733</v>
      </c>
      <c r="G95" s="61"/>
      <c r="H95" s="61"/>
      <c r="I95" s="162"/>
      <c r="J95" s="61"/>
      <c r="K95" s="61"/>
      <c r="L95" s="59"/>
      <c r="M95" s="205"/>
      <c r="N95" s="40"/>
      <c r="O95" s="40"/>
      <c r="P95" s="40"/>
      <c r="Q95" s="40"/>
      <c r="R95" s="40"/>
      <c r="S95" s="40"/>
      <c r="T95" s="76"/>
      <c r="AT95" s="22" t="s">
        <v>186</v>
      </c>
      <c r="AU95" s="22" t="s">
        <v>86</v>
      </c>
    </row>
    <row r="96" spans="2:65" s="12" customFormat="1" ht="13.5">
      <c r="B96" s="216"/>
      <c r="C96" s="217"/>
      <c r="D96" s="203" t="s">
        <v>188</v>
      </c>
      <c r="E96" s="218" t="s">
        <v>21</v>
      </c>
      <c r="F96" s="219" t="s">
        <v>738</v>
      </c>
      <c r="G96" s="217"/>
      <c r="H96" s="220">
        <v>39</v>
      </c>
      <c r="I96" s="221"/>
      <c r="J96" s="217"/>
      <c r="K96" s="217"/>
      <c r="L96" s="222"/>
      <c r="M96" s="223"/>
      <c r="N96" s="224"/>
      <c r="O96" s="224"/>
      <c r="P96" s="224"/>
      <c r="Q96" s="224"/>
      <c r="R96" s="224"/>
      <c r="S96" s="224"/>
      <c r="T96" s="225"/>
      <c r="AT96" s="226" t="s">
        <v>188</v>
      </c>
      <c r="AU96" s="226" t="s">
        <v>86</v>
      </c>
      <c r="AV96" s="12" t="s">
        <v>86</v>
      </c>
      <c r="AW96" s="12" t="s">
        <v>39</v>
      </c>
      <c r="AX96" s="12" t="s">
        <v>84</v>
      </c>
      <c r="AY96" s="226" t="s">
        <v>177</v>
      </c>
    </row>
    <row r="97" spans="2:65" s="1" customFormat="1" ht="25.5" customHeight="1">
      <c r="B97" s="39"/>
      <c r="C97" s="191" t="s">
        <v>218</v>
      </c>
      <c r="D97" s="191" t="s">
        <v>179</v>
      </c>
      <c r="E97" s="192" t="s">
        <v>739</v>
      </c>
      <c r="F97" s="193" t="s">
        <v>740</v>
      </c>
      <c r="G97" s="194" t="s">
        <v>436</v>
      </c>
      <c r="H97" s="195">
        <v>393</v>
      </c>
      <c r="I97" s="196"/>
      <c r="J97" s="197">
        <f>ROUND(I97*H97,2)</f>
        <v>0</v>
      </c>
      <c r="K97" s="193" t="s">
        <v>183</v>
      </c>
      <c r="L97" s="59"/>
      <c r="M97" s="198" t="s">
        <v>21</v>
      </c>
      <c r="N97" s="199" t="s">
        <v>47</v>
      </c>
      <c r="O97" s="40"/>
      <c r="P97" s="200">
        <f>O97*H97</f>
        <v>0</v>
      </c>
      <c r="Q97" s="200">
        <v>0</v>
      </c>
      <c r="R97" s="200">
        <f>Q97*H97</f>
        <v>0</v>
      </c>
      <c r="S97" s="200">
        <v>0</v>
      </c>
      <c r="T97" s="201">
        <f>S97*H97</f>
        <v>0</v>
      </c>
      <c r="AR97" s="22" t="s">
        <v>184</v>
      </c>
      <c r="AT97" s="22" t="s">
        <v>179</v>
      </c>
      <c r="AU97" s="22" t="s">
        <v>86</v>
      </c>
      <c r="AY97" s="22" t="s">
        <v>177</v>
      </c>
      <c r="BE97" s="202">
        <f>IF(N97="základní",J97,0)</f>
        <v>0</v>
      </c>
      <c r="BF97" s="202">
        <f>IF(N97="snížená",J97,0)</f>
        <v>0</v>
      </c>
      <c r="BG97" s="202">
        <f>IF(N97="zákl. přenesená",J97,0)</f>
        <v>0</v>
      </c>
      <c r="BH97" s="202">
        <f>IF(N97="sníž. přenesená",J97,0)</f>
        <v>0</v>
      </c>
      <c r="BI97" s="202">
        <f>IF(N97="nulová",J97,0)</f>
        <v>0</v>
      </c>
      <c r="BJ97" s="22" t="s">
        <v>84</v>
      </c>
      <c r="BK97" s="202">
        <f>ROUND(I97*H97,2)</f>
        <v>0</v>
      </c>
      <c r="BL97" s="22" t="s">
        <v>184</v>
      </c>
      <c r="BM97" s="22" t="s">
        <v>741</v>
      </c>
    </row>
    <row r="98" spans="2:65" s="1" customFormat="1" ht="27">
      <c r="B98" s="39"/>
      <c r="C98" s="61"/>
      <c r="D98" s="203" t="s">
        <v>186</v>
      </c>
      <c r="E98" s="61"/>
      <c r="F98" s="204" t="s">
        <v>742</v>
      </c>
      <c r="G98" s="61"/>
      <c r="H98" s="61"/>
      <c r="I98" s="162"/>
      <c r="J98" s="61"/>
      <c r="K98" s="61"/>
      <c r="L98" s="59"/>
      <c r="M98" s="205"/>
      <c r="N98" s="40"/>
      <c r="O98" s="40"/>
      <c r="P98" s="40"/>
      <c r="Q98" s="40"/>
      <c r="R98" s="40"/>
      <c r="S98" s="40"/>
      <c r="T98" s="76"/>
      <c r="AT98" s="22" t="s">
        <v>186</v>
      </c>
      <c r="AU98" s="22" t="s">
        <v>86</v>
      </c>
    </row>
    <row r="99" spans="2:65" s="12" customFormat="1" ht="13.5">
      <c r="B99" s="216"/>
      <c r="C99" s="217"/>
      <c r="D99" s="203" t="s">
        <v>188</v>
      </c>
      <c r="E99" s="218" t="s">
        <v>21</v>
      </c>
      <c r="F99" s="219" t="s">
        <v>743</v>
      </c>
      <c r="G99" s="217"/>
      <c r="H99" s="220">
        <v>393</v>
      </c>
      <c r="I99" s="221"/>
      <c r="J99" s="217"/>
      <c r="K99" s="217"/>
      <c r="L99" s="222"/>
      <c r="M99" s="223"/>
      <c r="N99" s="224"/>
      <c r="O99" s="224"/>
      <c r="P99" s="224"/>
      <c r="Q99" s="224"/>
      <c r="R99" s="224"/>
      <c r="S99" s="224"/>
      <c r="T99" s="225"/>
      <c r="AT99" s="226" t="s">
        <v>188</v>
      </c>
      <c r="AU99" s="226" t="s">
        <v>86</v>
      </c>
      <c r="AV99" s="12" t="s">
        <v>86</v>
      </c>
      <c r="AW99" s="12" t="s">
        <v>39</v>
      </c>
      <c r="AX99" s="12" t="s">
        <v>84</v>
      </c>
      <c r="AY99" s="226" t="s">
        <v>177</v>
      </c>
    </row>
    <row r="100" spans="2:65" s="1" customFormat="1" ht="25.5" customHeight="1">
      <c r="B100" s="39"/>
      <c r="C100" s="191" t="s">
        <v>224</v>
      </c>
      <c r="D100" s="191" t="s">
        <v>179</v>
      </c>
      <c r="E100" s="192" t="s">
        <v>744</v>
      </c>
      <c r="F100" s="193" t="s">
        <v>745</v>
      </c>
      <c r="G100" s="194" t="s">
        <v>436</v>
      </c>
      <c r="H100" s="195">
        <v>23</v>
      </c>
      <c r="I100" s="196"/>
      <c r="J100" s="197">
        <f>ROUND(I100*H100,2)</f>
        <v>0</v>
      </c>
      <c r="K100" s="193" t="s">
        <v>183</v>
      </c>
      <c r="L100" s="59"/>
      <c r="M100" s="198" t="s">
        <v>21</v>
      </c>
      <c r="N100" s="199" t="s">
        <v>47</v>
      </c>
      <c r="O100" s="40"/>
      <c r="P100" s="200">
        <f>O100*H100</f>
        <v>0</v>
      </c>
      <c r="Q100" s="200">
        <v>0</v>
      </c>
      <c r="R100" s="200">
        <f>Q100*H100</f>
        <v>0</v>
      </c>
      <c r="S100" s="200">
        <v>0</v>
      </c>
      <c r="T100" s="201">
        <f>S100*H100</f>
        <v>0</v>
      </c>
      <c r="AR100" s="22" t="s">
        <v>184</v>
      </c>
      <c r="AT100" s="22" t="s">
        <v>179</v>
      </c>
      <c r="AU100" s="22" t="s">
        <v>86</v>
      </c>
      <c r="AY100" s="22" t="s">
        <v>177</v>
      </c>
      <c r="BE100" s="202">
        <f>IF(N100="základní",J100,0)</f>
        <v>0</v>
      </c>
      <c r="BF100" s="202">
        <f>IF(N100="snížená",J100,0)</f>
        <v>0</v>
      </c>
      <c r="BG100" s="202">
        <f>IF(N100="zákl. přenesená",J100,0)</f>
        <v>0</v>
      </c>
      <c r="BH100" s="202">
        <f>IF(N100="sníž. přenesená",J100,0)</f>
        <v>0</v>
      </c>
      <c r="BI100" s="202">
        <f>IF(N100="nulová",J100,0)</f>
        <v>0</v>
      </c>
      <c r="BJ100" s="22" t="s">
        <v>84</v>
      </c>
      <c r="BK100" s="202">
        <f>ROUND(I100*H100,2)</f>
        <v>0</v>
      </c>
      <c r="BL100" s="22" t="s">
        <v>184</v>
      </c>
      <c r="BM100" s="22" t="s">
        <v>746</v>
      </c>
    </row>
    <row r="101" spans="2:65" s="1" customFormat="1" ht="27">
      <c r="B101" s="39"/>
      <c r="C101" s="61"/>
      <c r="D101" s="203" t="s">
        <v>186</v>
      </c>
      <c r="E101" s="61"/>
      <c r="F101" s="204" t="s">
        <v>742</v>
      </c>
      <c r="G101" s="61"/>
      <c r="H101" s="61"/>
      <c r="I101" s="162"/>
      <c r="J101" s="61"/>
      <c r="K101" s="61"/>
      <c r="L101" s="59"/>
      <c r="M101" s="205"/>
      <c r="N101" s="40"/>
      <c r="O101" s="40"/>
      <c r="P101" s="40"/>
      <c r="Q101" s="40"/>
      <c r="R101" s="40"/>
      <c r="S101" s="40"/>
      <c r="T101" s="76"/>
      <c r="AT101" s="22" t="s">
        <v>186</v>
      </c>
      <c r="AU101" s="22" t="s">
        <v>86</v>
      </c>
    </row>
    <row r="102" spans="2:65" s="12" customFormat="1" ht="13.5">
      <c r="B102" s="216"/>
      <c r="C102" s="217"/>
      <c r="D102" s="203" t="s">
        <v>188</v>
      </c>
      <c r="E102" s="218" t="s">
        <v>21</v>
      </c>
      <c r="F102" s="219" t="s">
        <v>747</v>
      </c>
      <c r="G102" s="217"/>
      <c r="H102" s="220">
        <v>23</v>
      </c>
      <c r="I102" s="221"/>
      <c r="J102" s="217"/>
      <c r="K102" s="217"/>
      <c r="L102" s="222"/>
      <c r="M102" s="223"/>
      <c r="N102" s="224"/>
      <c r="O102" s="224"/>
      <c r="P102" s="224"/>
      <c r="Q102" s="224"/>
      <c r="R102" s="224"/>
      <c r="S102" s="224"/>
      <c r="T102" s="225"/>
      <c r="AT102" s="226" t="s">
        <v>188</v>
      </c>
      <c r="AU102" s="226" t="s">
        <v>86</v>
      </c>
      <c r="AV102" s="12" t="s">
        <v>86</v>
      </c>
      <c r="AW102" s="12" t="s">
        <v>39</v>
      </c>
      <c r="AX102" s="12" t="s">
        <v>84</v>
      </c>
      <c r="AY102" s="226" t="s">
        <v>177</v>
      </c>
    </row>
    <row r="103" spans="2:65" s="1" customFormat="1" ht="25.5" customHeight="1">
      <c r="B103" s="39"/>
      <c r="C103" s="191" t="s">
        <v>231</v>
      </c>
      <c r="D103" s="191" t="s">
        <v>179</v>
      </c>
      <c r="E103" s="192" t="s">
        <v>748</v>
      </c>
      <c r="F103" s="193" t="s">
        <v>749</v>
      </c>
      <c r="G103" s="194" t="s">
        <v>436</v>
      </c>
      <c r="H103" s="195">
        <v>1</v>
      </c>
      <c r="I103" s="196"/>
      <c r="J103" s="197">
        <f>ROUND(I103*H103,2)</f>
        <v>0</v>
      </c>
      <c r="K103" s="193" t="s">
        <v>183</v>
      </c>
      <c r="L103" s="59"/>
      <c r="M103" s="198" t="s">
        <v>21</v>
      </c>
      <c r="N103" s="199" t="s">
        <v>47</v>
      </c>
      <c r="O103" s="40"/>
      <c r="P103" s="200">
        <f>O103*H103</f>
        <v>0</v>
      </c>
      <c r="Q103" s="200">
        <v>0</v>
      </c>
      <c r="R103" s="200">
        <f>Q103*H103</f>
        <v>0</v>
      </c>
      <c r="S103" s="200">
        <v>0</v>
      </c>
      <c r="T103" s="201">
        <f>S103*H103</f>
        <v>0</v>
      </c>
      <c r="AR103" s="22" t="s">
        <v>184</v>
      </c>
      <c r="AT103" s="22" t="s">
        <v>179</v>
      </c>
      <c r="AU103" s="22" t="s">
        <v>86</v>
      </c>
      <c r="AY103" s="22" t="s">
        <v>177</v>
      </c>
      <c r="BE103" s="202">
        <f>IF(N103="základní",J103,0)</f>
        <v>0</v>
      </c>
      <c r="BF103" s="202">
        <f>IF(N103="snížená",J103,0)</f>
        <v>0</v>
      </c>
      <c r="BG103" s="202">
        <f>IF(N103="zákl. přenesená",J103,0)</f>
        <v>0</v>
      </c>
      <c r="BH103" s="202">
        <f>IF(N103="sníž. přenesená",J103,0)</f>
        <v>0</v>
      </c>
      <c r="BI103" s="202">
        <f>IF(N103="nulová",J103,0)</f>
        <v>0</v>
      </c>
      <c r="BJ103" s="22" t="s">
        <v>84</v>
      </c>
      <c r="BK103" s="202">
        <f>ROUND(I103*H103,2)</f>
        <v>0</v>
      </c>
      <c r="BL103" s="22" t="s">
        <v>184</v>
      </c>
      <c r="BM103" s="22" t="s">
        <v>750</v>
      </c>
    </row>
    <row r="104" spans="2:65" s="1" customFormat="1" ht="27">
      <c r="B104" s="39"/>
      <c r="C104" s="61"/>
      <c r="D104" s="203" t="s">
        <v>186</v>
      </c>
      <c r="E104" s="61"/>
      <c r="F104" s="204" t="s">
        <v>742</v>
      </c>
      <c r="G104" s="61"/>
      <c r="H104" s="61"/>
      <c r="I104" s="162"/>
      <c r="J104" s="61"/>
      <c r="K104" s="61"/>
      <c r="L104" s="59"/>
      <c r="M104" s="205"/>
      <c r="N104" s="40"/>
      <c r="O104" s="40"/>
      <c r="P104" s="40"/>
      <c r="Q104" s="40"/>
      <c r="R104" s="40"/>
      <c r="S104" s="40"/>
      <c r="T104" s="76"/>
      <c r="AT104" s="22" t="s">
        <v>186</v>
      </c>
      <c r="AU104" s="22" t="s">
        <v>86</v>
      </c>
    </row>
    <row r="105" spans="2:65" s="12" customFormat="1" ht="13.5">
      <c r="B105" s="216"/>
      <c r="C105" s="217"/>
      <c r="D105" s="203" t="s">
        <v>188</v>
      </c>
      <c r="E105" s="218" t="s">
        <v>21</v>
      </c>
      <c r="F105" s="219" t="s">
        <v>751</v>
      </c>
      <c r="G105" s="217"/>
      <c r="H105" s="220">
        <v>1</v>
      </c>
      <c r="I105" s="221"/>
      <c r="J105" s="217"/>
      <c r="K105" s="217"/>
      <c r="L105" s="222"/>
      <c r="M105" s="223"/>
      <c r="N105" s="224"/>
      <c r="O105" s="224"/>
      <c r="P105" s="224"/>
      <c r="Q105" s="224"/>
      <c r="R105" s="224"/>
      <c r="S105" s="224"/>
      <c r="T105" s="225"/>
      <c r="AT105" s="226" t="s">
        <v>188</v>
      </c>
      <c r="AU105" s="226" t="s">
        <v>86</v>
      </c>
      <c r="AV105" s="12" t="s">
        <v>86</v>
      </c>
      <c r="AW105" s="12" t="s">
        <v>39</v>
      </c>
      <c r="AX105" s="12" t="s">
        <v>84</v>
      </c>
      <c r="AY105" s="226" t="s">
        <v>177</v>
      </c>
    </row>
    <row r="106" spans="2:65" s="1" customFormat="1" ht="38.25" customHeight="1">
      <c r="B106" s="39"/>
      <c r="C106" s="191" t="s">
        <v>237</v>
      </c>
      <c r="D106" s="191" t="s">
        <v>179</v>
      </c>
      <c r="E106" s="192" t="s">
        <v>752</v>
      </c>
      <c r="F106" s="193" t="s">
        <v>753</v>
      </c>
      <c r="G106" s="194" t="s">
        <v>436</v>
      </c>
      <c r="H106" s="195">
        <v>5754</v>
      </c>
      <c r="I106" s="196"/>
      <c r="J106" s="197">
        <f>ROUND(I106*H106,2)</f>
        <v>0</v>
      </c>
      <c r="K106" s="193" t="s">
        <v>183</v>
      </c>
      <c r="L106" s="59"/>
      <c r="M106" s="198" t="s">
        <v>21</v>
      </c>
      <c r="N106" s="199" t="s">
        <v>47</v>
      </c>
      <c r="O106" s="40"/>
      <c r="P106" s="200">
        <f>O106*H106</f>
        <v>0</v>
      </c>
      <c r="Q106" s="200">
        <v>0</v>
      </c>
      <c r="R106" s="200">
        <f>Q106*H106</f>
        <v>0</v>
      </c>
      <c r="S106" s="200">
        <v>0</v>
      </c>
      <c r="T106" s="201">
        <f>S106*H106</f>
        <v>0</v>
      </c>
      <c r="AR106" s="22" t="s">
        <v>184</v>
      </c>
      <c r="AT106" s="22" t="s">
        <v>179</v>
      </c>
      <c r="AU106" s="22" t="s">
        <v>86</v>
      </c>
      <c r="AY106" s="22" t="s">
        <v>177</v>
      </c>
      <c r="BE106" s="202">
        <f>IF(N106="základní",J106,0)</f>
        <v>0</v>
      </c>
      <c r="BF106" s="202">
        <f>IF(N106="snížená",J106,0)</f>
        <v>0</v>
      </c>
      <c r="BG106" s="202">
        <f>IF(N106="zákl. přenesená",J106,0)</f>
        <v>0</v>
      </c>
      <c r="BH106" s="202">
        <f>IF(N106="sníž. přenesená",J106,0)</f>
        <v>0</v>
      </c>
      <c r="BI106" s="202">
        <f>IF(N106="nulová",J106,0)</f>
        <v>0</v>
      </c>
      <c r="BJ106" s="22" t="s">
        <v>84</v>
      </c>
      <c r="BK106" s="202">
        <f>ROUND(I106*H106,2)</f>
        <v>0</v>
      </c>
      <c r="BL106" s="22" t="s">
        <v>184</v>
      </c>
      <c r="BM106" s="22" t="s">
        <v>754</v>
      </c>
    </row>
    <row r="107" spans="2:65" s="1" customFormat="1" ht="27">
      <c r="B107" s="39"/>
      <c r="C107" s="61"/>
      <c r="D107" s="203" t="s">
        <v>186</v>
      </c>
      <c r="E107" s="61"/>
      <c r="F107" s="204" t="s">
        <v>742</v>
      </c>
      <c r="G107" s="61"/>
      <c r="H107" s="61"/>
      <c r="I107" s="162"/>
      <c r="J107" s="61"/>
      <c r="K107" s="61"/>
      <c r="L107" s="59"/>
      <c r="M107" s="205"/>
      <c r="N107" s="40"/>
      <c r="O107" s="40"/>
      <c r="P107" s="40"/>
      <c r="Q107" s="40"/>
      <c r="R107" s="40"/>
      <c r="S107" s="40"/>
      <c r="T107" s="76"/>
      <c r="AT107" s="22" t="s">
        <v>186</v>
      </c>
      <c r="AU107" s="22" t="s">
        <v>86</v>
      </c>
    </row>
    <row r="108" spans="2:65" s="12" customFormat="1" ht="13.5">
      <c r="B108" s="216"/>
      <c r="C108" s="217"/>
      <c r="D108" s="203" t="s">
        <v>188</v>
      </c>
      <c r="E108" s="218" t="s">
        <v>21</v>
      </c>
      <c r="F108" s="219" t="s">
        <v>755</v>
      </c>
      <c r="G108" s="217"/>
      <c r="H108" s="220">
        <v>5754</v>
      </c>
      <c r="I108" s="221"/>
      <c r="J108" s="217"/>
      <c r="K108" s="217"/>
      <c r="L108" s="222"/>
      <c r="M108" s="223"/>
      <c r="N108" s="224"/>
      <c r="O108" s="224"/>
      <c r="P108" s="224"/>
      <c r="Q108" s="224"/>
      <c r="R108" s="224"/>
      <c r="S108" s="224"/>
      <c r="T108" s="225"/>
      <c r="AT108" s="226" t="s">
        <v>188</v>
      </c>
      <c r="AU108" s="226" t="s">
        <v>86</v>
      </c>
      <c r="AV108" s="12" t="s">
        <v>86</v>
      </c>
      <c r="AW108" s="12" t="s">
        <v>39</v>
      </c>
      <c r="AX108" s="12" t="s">
        <v>84</v>
      </c>
      <c r="AY108" s="226" t="s">
        <v>177</v>
      </c>
    </row>
    <row r="109" spans="2:65" s="1" customFormat="1" ht="38.25" customHeight="1">
      <c r="B109" s="39"/>
      <c r="C109" s="191" t="s">
        <v>242</v>
      </c>
      <c r="D109" s="191" t="s">
        <v>179</v>
      </c>
      <c r="E109" s="192" t="s">
        <v>756</v>
      </c>
      <c r="F109" s="193" t="s">
        <v>757</v>
      </c>
      <c r="G109" s="194" t="s">
        <v>436</v>
      </c>
      <c r="H109" s="195">
        <v>442</v>
      </c>
      <c r="I109" s="196"/>
      <c r="J109" s="197">
        <f>ROUND(I109*H109,2)</f>
        <v>0</v>
      </c>
      <c r="K109" s="193" t="s">
        <v>183</v>
      </c>
      <c r="L109" s="59"/>
      <c r="M109" s="198" t="s">
        <v>21</v>
      </c>
      <c r="N109" s="199" t="s">
        <v>47</v>
      </c>
      <c r="O109" s="40"/>
      <c r="P109" s="200">
        <f>O109*H109</f>
        <v>0</v>
      </c>
      <c r="Q109" s="200">
        <v>0</v>
      </c>
      <c r="R109" s="200">
        <f>Q109*H109</f>
        <v>0</v>
      </c>
      <c r="S109" s="200">
        <v>0</v>
      </c>
      <c r="T109" s="201">
        <f>S109*H109</f>
        <v>0</v>
      </c>
      <c r="AR109" s="22" t="s">
        <v>184</v>
      </c>
      <c r="AT109" s="22" t="s">
        <v>179</v>
      </c>
      <c r="AU109" s="22" t="s">
        <v>86</v>
      </c>
      <c r="AY109" s="22" t="s">
        <v>177</v>
      </c>
      <c r="BE109" s="202">
        <f>IF(N109="základní",J109,0)</f>
        <v>0</v>
      </c>
      <c r="BF109" s="202">
        <f>IF(N109="snížená",J109,0)</f>
        <v>0</v>
      </c>
      <c r="BG109" s="202">
        <f>IF(N109="zákl. přenesená",J109,0)</f>
        <v>0</v>
      </c>
      <c r="BH109" s="202">
        <f>IF(N109="sníž. přenesená",J109,0)</f>
        <v>0</v>
      </c>
      <c r="BI109" s="202">
        <f>IF(N109="nulová",J109,0)</f>
        <v>0</v>
      </c>
      <c r="BJ109" s="22" t="s">
        <v>84</v>
      </c>
      <c r="BK109" s="202">
        <f>ROUND(I109*H109,2)</f>
        <v>0</v>
      </c>
      <c r="BL109" s="22" t="s">
        <v>184</v>
      </c>
      <c r="BM109" s="22" t="s">
        <v>758</v>
      </c>
    </row>
    <row r="110" spans="2:65" s="1" customFormat="1" ht="27">
      <c r="B110" s="39"/>
      <c r="C110" s="61"/>
      <c r="D110" s="203" t="s">
        <v>186</v>
      </c>
      <c r="E110" s="61"/>
      <c r="F110" s="204" t="s">
        <v>742</v>
      </c>
      <c r="G110" s="61"/>
      <c r="H110" s="61"/>
      <c r="I110" s="162"/>
      <c r="J110" s="61"/>
      <c r="K110" s="61"/>
      <c r="L110" s="59"/>
      <c r="M110" s="205"/>
      <c r="N110" s="40"/>
      <c r="O110" s="40"/>
      <c r="P110" s="40"/>
      <c r="Q110" s="40"/>
      <c r="R110" s="40"/>
      <c r="S110" s="40"/>
      <c r="T110" s="76"/>
      <c r="AT110" s="22" t="s">
        <v>186</v>
      </c>
      <c r="AU110" s="22" t="s">
        <v>86</v>
      </c>
    </row>
    <row r="111" spans="2:65" s="12" customFormat="1" ht="13.5">
      <c r="B111" s="216"/>
      <c r="C111" s="217"/>
      <c r="D111" s="203" t="s">
        <v>188</v>
      </c>
      <c r="E111" s="218" t="s">
        <v>21</v>
      </c>
      <c r="F111" s="219" t="s">
        <v>759</v>
      </c>
      <c r="G111" s="217"/>
      <c r="H111" s="220">
        <v>442</v>
      </c>
      <c r="I111" s="221"/>
      <c r="J111" s="217"/>
      <c r="K111" s="217"/>
      <c r="L111" s="222"/>
      <c r="M111" s="223"/>
      <c r="N111" s="224"/>
      <c r="O111" s="224"/>
      <c r="P111" s="224"/>
      <c r="Q111" s="224"/>
      <c r="R111" s="224"/>
      <c r="S111" s="224"/>
      <c r="T111" s="225"/>
      <c r="AT111" s="226" t="s">
        <v>188</v>
      </c>
      <c r="AU111" s="226" t="s">
        <v>86</v>
      </c>
      <c r="AV111" s="12" t="s">
        <v>86</v>
      </c>
      <c r="AW111" s="12" t="s">
        <v>39</v>
      </c>
      <c r="AX111" s="12" t="s">
        <v>84</v>
      </c>
      <c r="AY111" s="226" t="s">
        <v>177</v>
      </c>
    </row>
    <row r="112" spans="2:65" s="1" customFormat="1" ht="38.25" customHeight="1">
      <c r="B112" s="39"/>
      <c r="C112" s="191" t="s">
        <v>248</v>
      </c>
      <c r="D112" s="191" t="s">
        <v>179</v>
      </c>
      <c r="E112" s="192" t="s">
        <v>760</v>
      </c>
      <c r="F112" s="193" t="s">
        <v>761</v>
      </c>
      <c r="G112" s="194" t="s">
        <v>436</v>
      </c>
      <c r="H112" s="195">
        <v>39</v>
      </c>
      <c r="I112" s="196"/>
      <c r="J112" s="197">
        <f>ROUND(I112*H112,2)</f>
        <v>0</v>
      </c>
      <c r="K112" s="193" t="s">
        <v>183</v>
      </c>
      <c r="L112" s="59"/>
      <c r="M112" s="198" t="s">
        <v>21</v>
      </c>
      <c r="N112" s="199" t="s">
        <v>47</v>
      </c>
      <c r="O112" s="40"/>
      <c r="P112" s="200">
        <f>O112*H112</f>
        <v>0</v>
      </c>
      <c r="Q112" s="200">
        <v>0</v>
      </c>
      <c r="R112" s="200">
        <f>Q112*H112</f>
        <v>0</v>
      </c>
      <c r="S112" s="200">
        <v>0</v>
      </c>
      <c r="T112" s="201">
        <f>S112*H112</f>
        <v>0</v>
      </c>
      <c r="AR112" s="22" t="s">
        <v>184</v>
      </c>
      <c r="AT112" s="22" t="s">
        <v>179</v>
      </c>
      <c r="AU112" s="22" t="s">
        <v>86</v>
      </c>
      <c r="AY112" s="22" t="s">
        <v>177</v>
      </c>
      <c r="BE112" s="202">
        <f>IF(N112="základní",J112,0)</f>
        <v>0</v>
      </c>
      <c r="BF112" s="202">
        <f>IF(N112="snížená",J112,0)</f>
        <v>0</v>
      </c>
      <c r="BG112" s="202">
        <f>IF(N112="zákl. přenesená",J112,0)</f>
        <v>0</v>
      </c>
      <c r="BH112" s="202">
        <f>IF(N112="sníž. přenesená",J112,0)</f>
        <v>0</v>
      </c>
      <c r="BI112" s="202">
        <f>IF(N112="nulová",J112,0)</f>
        <v>0</v>
      </c>
      <c r="BJ112" s="22" t="s">
        <v>84</v>
      </c>
      <c r="BK112" s="202">
        <f>ROUND(I112*H112,2)</f>
        <v>0</v>
      </c>
      <c r="BL112" s="22" t="s">
        <v>184</v>
      </c>
      <c r="BM112" s="22" t="s">
        <v>762</v>
      </c>
    </row>
    <row r="113" spans="2:65" s="1" customFormat="1" ht="27">
      <c r="B113" s="39"/>
      <c r="C113" s="61"/>
      <c r="D113" s="203" t="s">
        <v>186</v>
      </c>
      <c r="E113" s="61"/>
      <c r="F113" s="204" t="s">
        <v>742</v>
      </c>
      <c r="G113" s="61"/>
      <c r="H113" s="61"/>
      <c r="I113" s="162"/>
      <c r="J113" s="61"/>
      <c r="K113" s="61"/>
      <c r="L113" s="59"/>
      <c r="M113" s="205"/>
      <c r="N113" s="40"/>
      <c r="O113" s="40"/>
      <c r="P113" s="40"/>
      <c r="Q113" s="40"/>
      <c r="R113" s="40"/>
      <c r="S113" s="40"/>
      <c r="T113" s="76"/>
      <c r="AT113" s="22" t="s">
        <v>186</v>
      </c>
      <c r="AU113" s="22" t="s">
        <v>86</v>
      </c>
    </row>
    <row r="114" spans="2:65" s="12" customFormat="1" ht="13.5">
      <c r="B114" s="216"/>
      <c r="C114" s="217"/>
      <c r="D114" s="203" t="s">
        <v>188</v>
      </c>
      <c r="E114" s="218" t="s">
        <v>21</v>
      </c>
      <c r="F114" s="219" t="s">
        <v>738</v>
      </c>
      <c r="G114" s="217"/>
      <c r="H114" s="220">
        <v>39</v>
      </c>
      <c r="I114" s="221"/>
      <c r="J114" s="217"/>
      <c r="K114" s="217"/>
      <c r="L114" s="222"/>
      <c r="M114" s="223"/>
      <c r="N114" s="224"/>
      <c r="O114" s="224"/>
      <c r="P114" s="224"/>
      <c r="Q114" s="224"/>
      <c r="R114" s="224"/>
      <c r="S114" s="224"/>
      <c r="T114" s="225"/>
      <c r="AT114" s="226" t="s">
        <v>188</v>
      </c>
      <c r="AU114" s="226" t="s">
        <v>86</v>
      </c>
      <c r="AV114" s="12" t="s">
        <v>86</v>
      </c>
      <c r="AW114" s="12" t="s">
        <v>39</v>
      </c>
      <c r="AX114" s="12" t="s">
        <v>84</v>
      </c>
      <c r="AY114" s="226" t="s">
        <v>177</v>
      </c>
    </row>
    <row r="115" spans="2:65" s="1" customFormat="1" ht="25.5" customHeight="1">
      <c r="B115" s="39"/>
      <c r="C115" s="191" t="s">
        <v>253</v>
      </c>
      <c r="D115" s="191" t="s">
        <v>179</v>
      </c>
      <c r="E115" s="192" t="s">
        <v>763</v>
      </c>
      <c r="F115" s="193" t="s">
        <v>764</v>
      </c>
      <c r="G115" s="194" t="s">
        <v>436</v>
      </c>
      <c r="H115" s="195">
        <v>24</v>
      </c>
      <c r="I115" s="196"/>
      <c r="J115" s="197">
        <f>ROUND(I115*H115,2)</f>
        <v>0</v>
      </c>
      <c r="K115" s="193" t="s">
        <v>183</v>
      </c>
      <c r="L115" s="59"/>
      <c r="M115" s="198" t="s">
        <v>21</v>
      </c>
      <c r="N115" s="199" t="s">
        <v>47</v>
      </c>
      <c r="O115" s="40"/>
      <c r="P115" s="200">
        <f>O115*H115</f>
        <v>0</v>
      </c>
      <c r="Q115" s="200">
        <v>0</v>
      </c>
      <c r="R115" s="200">
        <f>Q115*H115</f>
        <v>0</v>
      </c>
      <c r="S115" s="200">
        <v>0</v>
      </c>
      <c r="T115" s="201">
        <f>S115*H115</f>
        <v>0</v>
      </c>
      <c r="AR115" s="22" t="s">
        <v>184</v>
      </c>
      <c r="AT115" s="22" t="s">
        <v>179</v>
      </c>
      <c r="AU115" s="22" t="s">
        <v>86</v>
      </c>
      <c r="AY115" s="22" t="s">
        <v>177</v>
      </c>
      <c r="BE115" s="202">
        <f>IF(N115="základní",J115,0)</f>
        <v>0</v>
      </c>
      <c r="BF115" s="202">
        <f>IF(N115="snížená",J115,0)</f>
        <v>0</v>
      </c>
      <c r="BG115" s="202">
        <f>IF(N115="zákl. přenesená",J115,0)</f>
        <v>0</v>
      </c>
      <c r="BH115" s="202">
        <f>IF(N115="sníž. přenesená",J115,0)</f>
        <v>0</v>
      </c>
      <c r="BI115" s="202">
        <f>IF(N115="nulová",J115,0)</f>
        <v>0</v>
      </c>
      <c r="BJ115" s="22" t="s">
        <v>84</v>
      </c>
      <c r="BK115" s="202">
        <f>ROUND(I115*H115,2)</f>
        <v>0</v>
      </c>
      <c r="BL115" s="22" t="s">
        <v>184</v>
      </c>
      <c r="BM115" s="22" t="s">
        <v>765</v>
      </c>
    </row>
    <row r="116" spans="2:65" s="1" customFormat="1" ht="27">
      <c r="B116" s="39"/>
      <c r="C116" s="61"/>
      <c r="D116" s="203" t="s">
        <v>186</v>
      </c>
      <c r="E116" s="61"/>
      <c r="F116" s="204" t="s">
        <v>766</v>
      </c>
      <c r="G116" s="61"/>
      <c r="H116" s="61"/>
      <c r="I116" s="162"/>
      <c r="J116" s="61"/>
      <c r="K116" s="61"/>
      <c r="L116" s="59"/>
      <c r="M116" s="205"/>
      <c r="N116" s="40"/>
      <c r="O116" s="40"/>
      <c r="P116" s="40"/>
      <c r="Q116" s="40"/>
      <c r="R116" s="40"/>
      <c r="S116" s="40"/>
      <c r="T116" s="76"/>
      <c r="AT116" s="22" t="s">
        <v>186</v>
      </c>
      <c r="AU116" s="22" t="s">
        <v>86</v>
      </c>
    </row>
    <row r="117" spans="2:65" s="12" customFormat="1" ht="13.5">
      <c r="B117" s="216"/>
      <c r="C117" s="217"/>
      <c r="D117" s="203" t="s">
        <v>188</v>
      </c>
      <c r="E117" s="218" t="s">
        <v>21</v>
      </c>
      <c r="F117" s="219" t="s">
        <v>767</v>
      </c>
      <c r="G117" s="217"/>
      <c r="H117" s="220">
        <v>24</v>
      </c>
      <c r="I117" s="221"/>
      <c r="J117" s="217"/>
      <c r="K117" s="217"/>
      <c r="L117" s="222"/>
      <c r="M117" s="223"/>
      <c r="N117" s="224"/>
      <c r="O117" s="224"/>
      <c r="P117" s="224"/>
      <c r="Q117" s="224"/>
      <c r="R117" s="224"/>
      <c r="S117" s="224"/>
      <c r="T117" s="225"/>
      <c r="AT117" s="226" t="s">
        <v>188</v>
      </c>
      <c r="AU117" s="226" t="s">
        <v>86</v>
      </c>
      <c r="AV117" s="12" t="s">
        <v>86</v>
      </c>
      <c r="AW117" s="12" t="s">
        <v>39</v>
      </c>
      <c r="AX117" s="12" t="s">
        <v>84</v>
      </c>
      <c r="AY117" s="226" t="s">
        <v>177</v>
      </c>
    </row>
    <row r="118" spans="2:65" s="1" customFormat="1" ht="25.5" customHeight="1">
      <c r="B118" s="39"/>
      <c r="C118" s="191" t="s">
        <v>259</v>
      </c>
      <c r="D118" s="191" t="s">
        <v>179</v>
      </c>
      <c r="E118" s="192" t="s">
        <v>768</v>
      </c>
      <c r="F118" s="193" t="s">
        <v>769</v>
      </c>
      <c r="G118" s="194" t="s">
        <v>436</v>
      </c>
      <c r="H118" s="195">
        <v>24</v>
      </c>
      <c r="I118" s="196"/>
      <c r="J118" s="197">
        <f>ROUND(I118*H118,2)</f>
        <v>0</v>
      </c>
      <c r="K118" s="193" t="s">
        <v>183</v>
      </c>
      <c r="L118" s="59"/>
      <c r="M118" s="198" t="s">
        <v>21</v>
      </c>
      <c r="N118" s="199" t="s">
        <v>47</v>
      </c>
      <c r="O118" s="40"/>
      <c r="P118" s="200">
        <f>O118*H118</f>
        <v>0</v>
      </c>
      <c r="Q118" s="200">
        <v>0</v>
      </c>
      <c r="R118" s="200">
        <f>Q118*H118</f>
        <v>0</v>
      </c>
      <c r="S118" s="200">
        <v>0</v>
      </c>
      <c r="T118" s="201">
        <f>S118*H118</f>
        <v>0</v>
      </c>
      <c r="AR118" s="22" t="s">
        <v>184</v>
      </c>
      <c r="AT118" s="22" t="s">
        <v>179</v>
      </c>
      <c r="AU118" s="22" t="s">
        <v>86</v>
      </c>
      <c r="AY118" s="22" t="s">
        <v>177</v>
      </c>
      <c r="BE118" s="202">
        <f>IF(N118="základní",J118,0)</f>
        <v>0</v>
      </c>
      <c r="BF118" s="202">
        <f>IF(N118="snížená",J118,0)</f>
        <v>0</v>
      </c>
      <c r="BG118" s="202">
        <f>IF(N118="zákl. přenesená",J118,0)</f>
        <v>0</v>
      </c>
      <c r="BH118" s="202">
        <f>IF(N118="sníž. přenesená",J118,0)</f>
        <v>0</v>
      </c>
      <c r="BI118" s="202">
        <f>IF(N118="nulová",J118,0)</f>
        <v>0</v>
      </c>
      <c r="BJ118" s="22" t="s">
        <v>84</v>
      </c>
      <c r="BK118" s="202">
        <f>ROUND(I118*H118,2)</f>
        <v>0</v>
      </c>
      <c r="BL118" s="22" t="s">
        <v>184</v>
      </c>
      <c r="BM118" s="22" t="s">
        <v>770</v>
      </c>
    </row>
    <row r="119" spans="2:65" s="1" customFormat="1" ht="27">
      <c r="B119" s="39"/>
      <c r="C119" s="61"/>
      <c r="D119" s="203" t="s">
        <v>186</v>
      </c>
      <c r="E119" s="61"/>
      <c r="F119" s="204" t="s">
        <v>766</v>
      </c>
      <c r="G119" s="61"/>
      <c r="H119" s="61"/>
      <c r="I119" s="162"/>
      <c r="J119" s="61"/>
      <c r="K119" s="61"/>
      <c r="L119" s="59"/>
      <c r="M119" s="205"/>
      <c r="N119" s="40"/>
      <c r="O119" s="40"/>
      <c r="P119" s="40"/>
      <c r="Q119" s="40"/>
      <c r="R119" s="40"/>
      <c r="S119" s="40"/>
      <c r="T119" s="76"/>
      <c r="AT119" s="22" t="s">
        <v>186</v>
      </c>
      <c r="AU119" s="22" t="s">
        <v>86</v>
      </c>
    </row>
    <row r="120" spans="2:65" s="12" customFormat="1" ht="13.5">
      <c r="B120" s="216"/>
      <c r="C120" s="217"/>
      <c r="D120" s="203" t="s">
        <v>188</v>
      </c>
      <c r="E120" s="218" t="s">
        <v>21</v>
      </c>
      <c r="F120" s="219" t="s">
        <v>767</v>
      </c>
      <c r="G120" s="217"/>
      <c r="H120" s="220">
        <v>24</v>
      </c>
      <c r="I120" s="221"/>
      <c r="J120" s="217"/>
      <c r="K120" s="217"/>
      <c r="L120" s="222"/>
      <c r="M120" s="223"/>
      <c r="N120" s="224"/>
      <c r="O120" s="224"/>
      <c r="P120" s="224"/>
      <c r="Q120" s="224"/>
      <c r="R120" s="224"/>
      <c r="S120" s="224"/>
      <c r="T120" s="225"/>
      <c r="AT120" s="226" t="s">
        <v>188</v>
      </c>
      <c r="AU120" s="226" t="s">
        <v>86</v>
      </c>
      <c r="AV120" s="12" t="s">
        <v>86</v>
      </c>
      <c r="AW120" s="12" t="s">
        <v>39</v>
      </c>
      <c r="AX120" s="12" t="s">
        <v>84</v>
      </c>
      <c r="AY120" s="226" t="s">
        <v>177</v>
      </c>
    </row>
    <row r="121" spans="2:65" s="1" customFormat="1" ht="38.25" customHeight="1">
      <c r="B121" s="39"/>
      <c r="C121" s="191" t="s">
        <v>10</v>
      </c>
      <c r="D121" s="191" t="s">
        <v>179</v>
      </c>
      <c r="E121" s="192" t="s">
        <v>771</v>
      </c>
      <c r="F121" s="193" t="s">
        <v>772</v>
      </c>
      <c r="G121" s="194" t="s">
        <v>436</v>
      </c>
      <c r="H121" s="195">
        <v>481</v>
      </c>
      <c r="I121" s="196"/>
      <c r="J121" s="197">
        <f>ROUND(I121*H121,2)</f>
        <v>0</v>
      </c>
      <c r="K121" s="193" t="s">
        <v>183</v>
      </c>
      <c r="L121" s="59"/>
      <c r="M121" s="198" t="s">
        <v>21</v>
      </c>
      <c r="N121" s="199" t="s">
        <v>47</v>
      </c>
      <c r="O121" s="40"/>
      <c r="P121" s="200">
        <f>O121*H121</f>
        <v>0</v>
      </c>
      <c r="Q121" s="200">
        <v>0</v>
      </c>
      <c r="R121" s="200">
        <f>Q121*H121</f>
        <v>0</v>
      </c>
      <c r="S121" s="200">
        <v>0</v>
      </c>
      <c r="T121" s="201">
        <f>S121*H121</f>
        <v>0</v>
      </c>
      <c r="AR121" s="22" t="s">
        <v>184</v>
      </c>
      <c r="AT121" s="22" t="s">
        <v>179</v>
      </c>
      <c r="AU121" s="22" t="s">
        <v>86</v>
      </c>
      <c r="AY121" s="22" t="s">
        <v>177</v>
      </c>
      <c r="BE121" s="202">
        <f>IF(N121="základní",J121,0)</f>
        <v>0</v>
      </c>
      <c r="BF121" s="202">
        <f>IF(N121="snížená",J121,0)</f>
        <v>0</v>
      </c>
      <c r="BG121" s="202">
        <f>IF(N121="zákl. přenesená",J121,0)</f>
        <v>0</v>
      </c>
      <c r="BH121" s="202">
        <f>IF(N121="sníž. přenesená",J121,0)</f>
        <v>0</v>
      </c>
      <c r="BI121" s="202">
        <f>IF(N121="nulová",J121,0)</f>
        <v>0</v>
      </c>
      <c r="BJ121" s="22" t="s">
        <v>84</v>
      </c>
      <c r="BK121" s="202">
        <f>ROUND(I121*H121,2)</f>
        <v>0</v>
      </c>
      <c r="BL121" s="22" t="s">
        <v>184</v>
      </c>
      <c r="BM121" s="22" t="s">
        <v>773</v>
      </c>
    </row>
    <row r="122" spans="2:65" s="1" customFormat="1" ht="27">
      <c r="B122" s="39"/>
      <c r="C122" s="61"/>
      <c r="D122" s="203" t="s">
        <v>186</v>
      </c>
      <c r="E122" s="61"/>
      <c r="F122" s="204" t="s">
        <v>766</v>
      </c>
      <c r="G122" s="61"/>
      <c r="H122" s="61"/>
      <c r="I122" s="162"/>
      <c r="J122" s="61"/>
      <c r="K122" s="61"/>
      <c r="L122" s="59"/>
      <c r="M122" s="205"/>
      <c r="N122" s="40"/>
      <c r="O122" s="40"/>
      <c r="P122" s="40"/>
      <c r="Q122" s="40"/>
      <c r="R122" s="40"/>
      <c r="S122" s="40"/>
      <c r="T122" s="76"/>
      <c r="AT122" s="22" t="s">
        <v>186</v>
      </c>
      <c r="AU122" s="22" t="s">
        <v>86</v>
      </c>
    </row>
    <row r="123" spans="2:65" s="12" customFormat="1" ht="13.5">
      <c r="B123" s="216"/>
      <c r="C123" s="217"/>
      <c r="D123" s="203" t="s">
        <v>188</v>
      </c>
      <c r="E123" s="218" t="s">
        <v>21</v>
      </c>
      <c r="F123" s="219" t="s">
        <v>774</v>
      </c>
      <c r="G123" s="217"/>
      <c r="H123" s="220">
        <v>481</v>
      </c>
      <c r="I123" s="221"/>
      <c r="J123" s="217"/>
      <c r="K123" s="217"/>
      <c r="L123" s="222"/>
      <c r="M123" s="223"/>
      <c r="N123" s="224"/>
      <c r="O123" s="224"/>
      <c r="P123" s="224"/>
      <c r="Q123" s="224"/>
      <c r="R123" s="224"/>
      <c r="S123" s="224"/>
      <c r="T123" s="225"/>
      <c r="AT123" s="226" t="s">
        <v>188</v>
      </c>
      <c r="AU123" s="226" t="s">
        <v>86</v>
      </c>
      <c r="AV123" s="12" t="s">
        <v>86</v>
      </c>
      <c r="AW123" s="12" t="s">
        <v>39</v>
      </c>
      <c r="AX123" s="12" t="s">
        <v>84</v>
      </c>
      <c r="AY123" s="226" t="s">
        <v>177</v>
      </c>
    </row>
    <row r="124" spans="2:65" s="1" customFormat="1" ht="38.25" customHeight="1">
      <c r="B124" s="39"/>
      <c r="C124" s="191" t="s">
        <v>271</v>
      </c>
      <c r="D124" s="191" t="s">
        <v>179</v>
      </c>
      <c r="E124" s="192" t="s">
        <v>775</v>
      </c>
      <c r="F124" s="193" t="s">
        <v>776</v>
      </c>
      <c r="G124" s="194" t="s">
        <v>436</v>
      </c>
      <c r="H124" s="195">
        <v>481</v>
      </c>
      <c r="I124" s="196"/>
      <c r="J124" s="197">
        <f>ROUND(I124*H124,2)</f>
        <v>0</v>
      </c>
      <c r="K124" s="193" t="s">
        <v>183</v>
      </c>
      <c r="L124" s="59"/>
      <c r="M124" s="198" t="s">
        <v>21</v>
      </c>
      <c r="N124" s="199" t="s">
        <v>47</v>
      </c>
      <c r="O124" s="40"/>
      <c r="P124" s="200">
        <f>O124*H124</f>
        <v>0</v>
      </c>
      <c r="Q124" s="200">
        <v>0</v>
      </c>
      <c r="R124" s="200">
        <f>Q124*H124</f>
        <v>0</v>
      </c>
      <c r="S124" s="200">
        <v>0</v>
      </c>
      <c r="T124" s="201">
        <f>S124*H124</f>
        <v>0</v>
      </c>
      <c r="AR124" s="22" t="s">
        <v>184</v>
      </c>
      <c r="AT124" s="22" t="s">
        <v>179</v>
      </c>
      <c r="AU124" s="22" t="s">
        <v>86</v>
      </c>
      <c r="AY124" s="22" t="s">
        <v>177</v>
      </c>
      <c r="BE124" s="202">
        <f>IF(N124="základní",J124,0)</f>
        <v>0</v>
      </c>
      <c r="BF124" s="202">
        <f>IF(N124="snížená",J124,0)</f>
        <v>0</v>
      </c>
      <c r="BG124" s="202">
        <f>IF(N124="zákl. přenesená",J124,0)</f>
        <v>0</v>
      </c>
      <c r="BH124" s="202">
        <f>IF(N124="sníž. přenesená",J124,0)</f>
        <v>0</v>
      </c>
      <c r="BI124" s="202">
        <f>IF(N124="nulová",J124,0)</f>
        <v>0</v>
      </c>
      <c r="BJ124" s="22" t="s">
        <v>84</v>
      </c>
      <c r="BK124" s="202">
        <f>ROUND(I124*H124,2)</f>
        <v>0</v>
      </c>
      <c r="BL124" s="22" t="s">
        <v>184</v>
      </c>
      <c r="BM124" s="22" t="s">
        <v>777</v>
      </c>
    </row>
    <row r="125" spans="2:65" s="1" customFormat="1" ht="27">
      <c r="B125" s="39"/>
      <c r="C125" s="61"/>
      <c r="D125" s="203" t="s">
        <v>186</v>
      </c>
      <c r="E125" s="61"/>
      <c r="F125" s="204" t="s">
        <v>766</v>
      </c>
      <c r="G125" s="61"/>
      <c r="H125" s="61"/>
      <c r="I125" s="162"/>
      <c r="J125" s="61"/>
      <c r="K125" s="61"/>
      <c r="L125" s="59"/>
      <c r="M125" s="205"/>
      <c r="N125" s="40"/>
      <c r="O125" s="40"/>
      <c r="P125" s="40"/>
      <c r="Q125" s="40"/>
      <c r="R125" s="40"/>
      <c r="S125" s="40"/>
      <c r="T125" s="76"/>
      <c r="AT125" s="22" t="s">
        <v>186</v>
      </c>
      <c r="AU125" s="22" t="s">
        <v>86</v>
      </c>
    </row>
    <row r="126" spans="2:65" s="12" customFormat="1" ht="13.5">
      <c r="B126" s="216"/>
      <c r="C126" s="217"/>
      <c r="D126" s="203" t="s">
        <v>188</v>
      </c>
      <c r="E126" s="218" t="s">
        <v>21</v>
      </c>
      <c r="F126" s="219" t="s">
        <v>774</v>
      </c>
      <c r="G126" s="217"/>
      <c r="H126" s="220">
        <v>481</v>
      </c>
      <c r="I126" s="221"/>
      <c r="J126" s="217"/>
      <c r="K126" s="217"/>
      <c r="L126" s="222"/>
      <c r="M126" s="223"/>
      <c r="N126" s="224"/>
      <c r="O126" s="224"/>
      <c r="P126" s="224"/>
      <c r="Q126" s="224"/>
      <c r="R126" s="224"/>
      <c r="S126" s="224"/>
      <c r="T126" s="225"/>
      <c r="AT126" s="226" t="s">
        <v>188</v>
      </c>
      <c r="AU126" s="226" t="s">
        <v>86</v>
      </c>
      <c r="AV126" s="12" t="s">
        <v>86</v>
      </c>
      <c r="AW126" s="12" t="s">
        <v>39</v>
      </c>
      <c r="AX126" s="12" t="s">
        <v>84</v>
      </c>
      <c r="AY126" s="226" t="s">
        <v>177</v>
      </c>
    </row>
    <row r="127" spans="2:65" s="1" customFormat="1" ht="16.5" customHeight="1">
      <c r="B127" s="39"/>
      <c r="C127" s="191" t="s">
        <v>276</v>
      </c>
      <c r="D127" s="191" t="s">
        <v>179</v>
      </c>
      <c r="E127" s="192" t="s">
        <v>778</v>
      </c>
      <c r="F127" s="193" t="s">
        <v>779</v>
      </c>
      <c r="G127" s="194" t="s">
        <v>436</v>
      </c>
      <c r="H127" s="195">
        <v>100</v>
      </c>
      <c r="I127" s="196"/>
      <c r="J127" s="197">
        <f>ROUND(I127*H127,2)</f>
        <v>0</v>
      </c>
      <c r="K127" s="193" t="s">
        <v>183</v>
      </c>
      <c r="L127" s="59"/>
      <c r="M127" s="198" t="s">
        <v>21</v>
      </c>
      <c r="N127" s="199" t="s">
        <v>47</v>
      </c>
      <c r="O127" s="40"/>
      <c r="P127" s="200">
        <f>O127*H127</f>
        <v>0</v>
      </c>
      <c r="Q127" s="200">
        <v>0</v>
      </c>
      <c r="R127" s="200">
        <f>Q127*H127</f>
        <v>0</v>
      </c>
      <c r="S127" s="200">
        <v>0</v>
      </c>
      <c r="T127" s="201">
        <f>S127*H127</f>
        <v>0</v>
      </c>
      <c r="AR127" s="22" t="s">
        <v>184</v>
      </c>
      <c r="AT127" s="22" t="s">
        <v>179</v>
      </c>
      <c r="AU127" s="22" t="s">
        <v>86</v>
      </c>
      <c r="AY127" s="22" t="s">
        <v>177</v>
      </c>
      <c r="BE127" s="202">
        <f>IF(N127="základní",J127,0)</f>
        <v>0</v>
      </c>
      <c r="BF127" s="202">
        <f>IF(N127="snížená",J127,0)</f>
        <v>0</v>
      </c>
      <c r="BG127" s="202">
        <f>IF(N127="zákl. přenesená",J127,0)</f>
        <v>0</v>
      </c>
      <c r="BH127" s="202">
        <f>IF(N127="sníž. přenesená",J127,0)</f>
        <v>0</v>
      </c>
      <c r="BI127" s="202">
        <f>IF(N127="nulová",J127,0)</f>
        <v>0</v>
      </c>
      <c r="BJ127" s="22" t="s">
        <v>84</v>
      </c>
      <c r="BK127" s="202">
        <f>ROUND(I127*H127,2)</f>
        <v>0</v>
      </c>
      <c r="BL127" s="22" t="s">
        <v>184</v>
      </c>
      <c r="BM127" s="22" t="s">
        <v>780</v>
      </c>
    </row>
    <row r="128" spans="2:65" s="12" customFormat="1" ht="13.5">
      <c r="B128" s="216"/>
      <c r="C128" s="217"/>
      <c r="D128" s="203" t="s">
        <v>188</v>
      </c>
      <c r="E128" s="218" t="s">
        <v>21</v>
      </c>
      <c r="F128" s="219" t="s">
        <v>781</v>
      </c>
      <c r="G128" s="217"/>
      <c r="H128" s="220">
        <v>100</v>
      </c>
      <c r="I128" s="221"/>
      <c r="J128" s="217"/>
      <c r="K128" s="217"/>
      <c r="L128" s="222"/>
      <c r="M128" s="223"/>
      <c r="N128" s="224"/>
      <c r="O128" s="224"/>
      <c r="P128" s="224"/>
      <c r="Q128" s="224"/>
      <c r="R128" s="224"/>
      <c r="S128" s="224"/>
      <c r="T128" s="225"/>
      <c r="AT128" s="226" t="s">
        <v>188</v>
      </c>
      <c r="AU128" s="226" t="s">
        <v>86</v>
      </c>
      <c r="AV128" s="12" t="s">
        <v>86</v>
      </c>
      <c r="AW128" s="12" t="s">
        <v>39</v>
      </c>
      <c r="AX128" s="12" t="s">
        <v>84</v>
      </c>
      <c r="AY128" s="226" t="s">
        <v>177</v>
      </c>
    </row>
    <row r="129" spans="2:65" s="1" customFormat="1" ht="16.5" customHeight="1">
      <c r="B129" s="39"/>
      <c r="C129" s="191" t="s">
        <v>283</v>
      </c>
      <c r="D129" s="191" t="s">
        <v>179</v>
      </c>
      <c r="E129" s="192" t="s">
        <v>782</v>
      </c>
      <c r="F129" s="193" t="s">
        <v>783</v>
      </c>
      <c r="G129" s="194" t="s">
        <v>436</v>
      </c>
      <c r="H129" s="195">
        <v>100</v>
      </c>
      <c r="I129" s="196"/>
      <c r="J129" s="197">
        <f>ROUND(I129*H129,2)</f>
        <v>0</v>
      </c>
      <c r="K129" s="193" t="s">
        <v>183</v>
      </c>
      <c r="L129" s="59"/>
      <c r="M129" s="198" t="s">
        <v>21</v>
      </c>
      <c r="N129" s="199" t="s">
        <v>47</v>
      </c>
      <c r="O129" s="40"/>
      <c r="P129" s="200">
        <f>O129*H129</f>
        <v>0</v>
      </c>
      <c r="Q129" s="200">
        <v>0</v>
      </c>
      <c r="R129" s="200">
        <f>Q129*H129</f>
        <v>0</v>
      </c>
      <c r="S129" s="200">
        <v>0</v>
      </c>
      <c r="T129" s="201">
        <f>S129*H129</f>
        <v>0</v>
      </c>
      <c r="AR129" s="22" t="s">
        <v>184</v>
      </c>
      <c r="AT129" s="22" t="s">
        <v>179</v>
      </c>
      <c r="AU129" s="22" t="s">
        <v>86</v>
      </c>
      <c r="AY129" s="22" t="s">
        <v>177</v>
      </c>
      <c r="BE129" s="202">
        <f>IF(N129="základní",J129,0)</f>
        <v>0</v>
      </c>
      <c r="BF129" s="202">
        <f>IF(N129="snížená",J129,0)</f>
        <v>0</v>
      </c>
      <c r="BG129" s="202">
        <f>IF(N129="zákl. přenesená",J129,0)</f>
        <v>0</v>
      </c>
      <c r="BH129" s="202">
        <f>IF(N129="sníž. přenesená",J129,0)</f>
        <v>0</v>
      </c>
      <c r="BI129" s="202">
        <f>IF(N129="nulová",J129,0)</f>
        <v>0</v>
      </c>
      <c r="BJ129" s="22" t="s">
        <v>84</v>
      </c>
      <c r="BK129" s="202">
        <f>ROUND(I129*H129,2)</f>
        <v>0</v>
      </c>
      <c r="BL129" s="22" t="s">
        <v>184</v>
      </c>
      <c r="BM129" s="22" t="s">
        <v>784</v>
      </c>
    </row>
    <row r="130" spans="2:65" s="12" customFormat="1" ht="13.5">
      <c r="B130" s="216"/>
      <c r="C130" s="217"/>
      <c r="D130" s="203" t="s">
        <v>188</v>
      </c>
      <c r="E130" s="218" t="s">
        <v>21</v>
      </c>
      <c r="F130" s="219" t="s">
        <v>781</v>
      </c>
      <c r="G130" s="217"/>
      <c r="H130" s="220">
        <v>100</v>
      </c>
      <c r="I130" s="221"/>
      <c r="J130" s="217"/>
      <c r="K130" s="217"/>
      <c r="L130" s="222"/>
      <c r="M130" s="223"/>
      <c r="N130" s="224"/>
      <c r="O130" s="224"/>
      <c r="P130" s="224"/>
      <c r="Q130" s="224"/>
      <c r="R130" s="224"/>
      <c r="S130" s="224"/>
      <c r="T130" s="225"/>
      <c r="AT130" s="226" t="s">
        <v>188</v>
      </c>
      <c r="AU130" s="226" t="s">
        <v>86</v>
      </c>
      <c r="AV130" s="12" t="s">
        <v>86</v>
      </c>
      <c r="AW130" s="12" t="s">
        <v>39</v>
      </c>
      <c r="AX130" s="12" t="s">
        <v>84</v>
      </c>
      <c r="AY130" s="226" t="s">
        <v>177</v>
      </c>
    </row>
    <row r="131" spans="2:65" s="1" customFormat="1" ht="25.5" customHeight="1">
      <c r="B131" s="39"/>
      <c r="C131" s="191" t="s">
        <v>289</v>
      </c>
      <c r="D131" s="191" t="s">
        <v>179</v>
      </c>
      <c r="E131" s="192" t="s">
        <v>785</v>
      </c>
      <c r="F131" s="193" t="s">
        <v>786</v>
      </c>
      <c r="G131" s="194" t="s">
        <v>182</v>
      </c>
      <c r="H131" s="195">
        <v>230</v>
      </c>
      <c r="I131" s="196"/>
      <c r="J131" s="197">
        <f>ROUND(I131*H131,2)</f>
        <v>0</v>
      </c>
      <c r="K131" s="193" t="s">
        <v>21</v>
      </c>
      <c r="L131" s="59"/>
      <c r="M131" s="198" t="s">
        <v>21</v>
      </c>
      <c r="N131" s="199" t="s">
        <v>47</v>
      </c>
      <c r="O131" s="40"/>
      <c r="P131" s="200">
        <f>O131*H131</f>
        <v>0</v>
      </c>
      <c r="Q131" s="200">
        <v>0</v>
      </c>
      <c r="R131" s="200">
        <f>Q131*H131</f>
        <v>0</v>
      </c>
      <c r="S131" s="200">
        <v>0</v>
      </c>
      <c r="T131" s="201">
        <f>S131*H131</f>
        <v>0</v>
      </c>
      <c r="AR131" s="22" t="s">
        <v>184</v>
      </c>
      <c r="AT131" s="22" t="s">
        <v>179</v>
      </c>
      <c r="AU131" s="22" t="s">
        <v>86</v>
      </c>
      <c r="AY131" s="22" t="s">
        <v>177</v>
      </c>
      <c r="BE131" s="202">
        <f>IF(N131="základní",J131,0)</f>
        <v>0</v>
      </c>
      <c r="BF131" s="202">
        <f>IF(N131="snížená",J131,0)</f>
        <v>0</v>
      </c>
      <c r="BG131" s="202">
        <f>IF(N131="zákl. přenesená",J131,0)</f>
        <v>0</v>
      </c>
      <c r="BH131" s="202">
        <f>IF(N131="sníž. přenesená",J131,0)</f>
        <v>0</v>
      </c>
      <c r="BI131" s="202">
        <f>IF(N131="nulová",J131,0)</f>
        <v>0</v>
      </c>
      <c r="BJ131" s="22" t="s">
        <v>84</v>
      </c>
      <c r="BK131" s="202">
        <f>ROUND(I131*H131,2)</f>
        <v>0</v>
      </c>
      <c r="BL131" s="22" t="s">
        <v>184</v>
      </c>
      <c r="BM131" s="22" t="s">
        <v>787</v>
      </c>
    </row>
    <row r="132" spans="2:65" s="12" customFormat="1" ht="13.5">
      <c r="B132" s="216"/>
      <c r="C132" s="217"/>
      <c r="D132" s="203" t="s">
        <v>188</v>
      </c>
      <c r="E132" s="218" t="s">
        <v>21</v>
      </c>
      <c r="F132" s="219" t="s">
        <v>788</v>
      </c>
      <c r="G132" s="217"/>
      <c r="H132" s="220">
        <v>230</v>
      </c>
      <c r="I132" s="221"/>
      <c r="J132" s="217"/>
      <c r="K132" s="217"/>
      <c r="L132" s="222"/>
      <c r="M132" s="223"/>
      <c r="N132" s="224"/>
      <c r="O132" s="224"/>
      <c r="P132" s="224"/>
      <c r="Q132" s="224"/>
      <c r="R132" s="224"/>
      <c r="S132" s="224"/>
      <c r="T132" s="225"/>
      <c r="AT132" s="226" t="s">
        <v>188</v>
      </c>
      <c r="AU132" s="226" t="s">
        <v>86</v>
      </c>
      <c r="AV132" s="12" t="s">
        <v>86</v>
      </c>
      <c r="AW132" s="12" t="s">
        <v>39</v>
      </c>
      <c r="AX132" s="12" t="s">
        <v>84</v>
      </c>
      <c r="AY132" s="226" t="s">
        <v>177</v>
      </c>
    </row>
    <row r="133" spans="2:65" s="1" customFormat="1" ht="25.5" customHeight="1">
      <c r="B133" s="39"/>
      <c r="C133" s="191" t="s">
        <v>295</v>
      </c>
      <c r="D133" s="191" t="s">
        <v>179</v>
      </c>
      <c r="E133" s="192" t="s">
        <v>789</v>
      </c>
      <c r="F133" s="193" t="s">
        <v>790</v>
      </c>
      <c r="G133" s="194" t="s">
        <v>436</v>
      </c>
      <c r="H133" s="195">
        <v>32</v>
      </c>
      <c r="I133" s="196"/>
      <c r="J133" s="197">
        <f>ROUND(I133*H133,2)</f>
        <v>0</v>
      </c>
      <c r="K133" s="193" t="s">
        <v>21</v>
      </c>
      <c r="L133" s="59"/>
      <c r="M133" s="198" t="s">
        <v>21</v>
      </c>
      <c r="N133" s="199" t="s">
        <v>47</v>
      </c>
      <c r="O133" s="40"/>
      <c r="P133" s="200">
        <f>O133*H133</f>
        <v>0</v>
      </c>
      <c r="Q133" s="200">
        <v>0</v>
      </c>
      <c r="R133" s="200">
        <f>Q133*H133</f>
        <v>0</v>
      </c>
      <c r="S133" s="200">
        <v>0</v>
      </c>
      <c r="T133" s="201">
        <f>S133*H133</f>
        <v>0</v>
      </c>
      <c r="AR133" s="22" t="s">
        <v>184</v>
      </c>
      <c r="AT133" s="22" t="s">
        <v>179</v>
      </c>
      <c r="AU133" s="22" t="s">
        <v>86</v>
      </c>
      <c r="AY133" s="22" t="s">
        <v>177</v>
      </c>
      <c r="BE133" s="202">
        <f>IF(N133="základní",J133,0)</f>
        <v>0</v>
      </c>
      <c r="BF133" s="202">
        <f>IF(N133="snížená",J133,0)</f>
        <v>0</v>
      </c>
      <c r="BG133" s="202">
        <f>IF(N133="zákl. přenesená",J133,0)</f>
        <v>0</v>
      </c>
      <c r="BH133" s="202">
        <f>IF(N133="sníž. přenesená",J133,0)</f>
        <v>0</v>
      </c>
      <c r="BI133" s="202">
        <f>IF(N133="nulová",J133,0)</f>
        <v>0</v>
      </c>
      <c r="BJ133" s="22" t="s">
        <v>84</v>
      </c>
      <c r="BK133" s="202">
        <f>ROUND(I133*H133,2)</f>
        <v>0</v>
      </c>
      <c r="BL133" s="22" t="s">
        <v>184</v>
      </c>
      <c r="BM133" s="22" t="s">
        <v>791</v>
      </c>
    </row>
    <row r="134" spans="2:65" s="12" customFormat="1" ht="13.5">
      <c r="B134" s="216"/>
      <c r="C134" s="217"/>
      <c r="D134" s="203" t="s">
        <v>188</v>
      </c>
      <c r="E134" s="218" t="s">
        <v>21</v>
      </c>
      <c r="F134" s="219" t="s">
        <v>792</v>
      </c>
      <c r="G134" s="217"/>
      <c r="H134" s="220">
        <v>32</v>
      </c>
      <c r="I134" s="221"/>
      <c r="J134" s="217"/>
      <c r="K134" s="217"/>
      <c r="L134" s="222"/>
      <c r="M134" s="223"/>
      <c r="N134" s="224"/>
      <c r="O134" s="224"/>
      <c r="P134" s="224"/>
      <c r="Q134" s="224"/>
      <c r="R134" s="224"/>
      <c r="S134" s="224"/>
      <c r="T134" s="225"/>
      <c r="AT134" s="226" t="s">
        <v>188</v>
      </c>
      <c r="AU134" s="226" t="s">
        <v>86</v>
      </c>
      <c r="AV134" s="12" t="s">
        <v>86</v>
      </c>
      <c r="AW134" s="12" t="s">
        <v>39</v>
      </c>
      <c r="AX134" s="12" t="s">
        <v>84</v>
      </c>
      <c r="AY134" s="226" t="s">
        <v>177</v>
      </c>
    </row>
    <row r="135" spans="2:65" s="1" customFormat="1" ht="25.5" customHeight="1">
      <c r="B135" s="39"/>
      <c r="C135" s="191" t="s">
        <v>9</v>
      </c>
      <c r="D135" s="191" t="s">
        <v>179</v>
      </c>
      <c r="E135" s="192" t="s">
        <v>793</v>
      </c>
      <c r="F135" s="193" t="s">
        <v>794</v>
      </c>
      <c r="G135" s="194" t="s">
        <v>436</v>
      </c>
      <c r="H135" s="195">
        <v>1513</v>
      </c>
      <c r="I135" s="196"/>
      <c r="J135" s="197">
        <f>ROUND(I135*H135,2)</f>
        <v>0</v>
      </c>
      <c r="K135" s="193" t="s">
        <v>21</v>
      </c>
      <c r="L135" s="59"/>
      <c r="M135" s="198" t="s">
        <v>21</v>
      </c>
      <c r="N135" s="199" t="s">
        <v>47</v>
      </c>
      <c r="O135" s="40"/>
      <c r="P135" s="200">
        <f>O135*H135</f>
        <v>0</v>
      </c>
      <c r="Q135" s="200">
        <v>0</v>
      </c>
      <c r="R135" s="200">
        <f>Q135*H135</f>
        <v>0</v>
      </c>
      <c r="S135" s="200">
        <v>0</v>
      </c>
      <c r="T135" s="201">
        <f>S135*H135</f>
        <v>0</v>
      </c>
      <c r="AR135" s="22" t="s">
        <v>184</v>
      </c>
      <c r="AT135" s="22" t="s">
        <v>179</v>
      </c>
      <c r="AU135" s="22" t="s">
        <v>86</v>
      </c>
      <c r="AY135" s="22" t="s">
        <v>177</v>
      </c>
      <c r="BE135" s="202">
        <f>IF(N135="základní",J135,0)</f>
        <v>0</v>
      </c>
      <c r="BF135" s="202">
        <f>IF(N135="snížená",J135,0)</f>
        <v>0</v>
      </c>
      <c r="BG135" s="202">
        <f>IF(N135="zákl. přenesená",J135,0)</f>
        <v>0</v>
      </c>
      <c r="BH135" s="202">
        <f>IF(N135="sníž. přenesená",J135,0)</f>
        <v>0</v>
      </c>
      <c r="BI135" s="202">
        <f>IF(N135="nulová",J135,0)</f>
        <v>0</v>
      </c>
      <c r="BJ135" s="22" t="s">
        <v>84</v>
      </c>
      <c r="BK135" s="202">
        <f>ROUND(I135*H135,2)</f>
        <v>0</v>
      </c>
      <c r="BL135" s="22" t="s">
        <v>184</v>
      </c>
      <c r="BM135" s="22" t="s">
        <v>795</v>
      </c>
    </row>
    <row r="136" spans="2:65" s="12" customFormat="1" ht="13.5">
      <c r="B136" s="216"/>
      <c r="C136" s="217"/>
      <c r="D136" s="203" t="s">
        <v>188</v>
      </c>
      <c r="E136" s="218" t="s">
        <v>21</v>
      </c>
      <c r="F136" s="219" t="s">
        <v>796</v>
      </c>
      <c r="G136" s="217"/>
      <c r="H136" s="220">
        <v>1513</v>
      </c>
      <c r="I136" s="221"/>
      <c r="J136" s="217"/>
      <c r="K136" s="217"/>
      <c r="L136" s="222"/>
      <c r="M136" s="223"/>
      <c r="N136" s="224"/>
      <c r="O136" s="224"/>
      <c r="P136" s="224"/>
      <c r="Q136" s="224"/>
      <c r="R136" s="224"/>
      <c r="S136" s="224"/>
      <c r="T136" s="225"/>
      <c r="AT136" s="226" t="s">
        <v>188</v>
      </c>
      <c r="AU136" s="226" t="s">
        <v>86</v>
      </c>
      <c r="AV136" s="12" t="s">
        <v>86</v>
      </c>
      <c r="AW136" s="12" t="s">
        <v>39</v>
      </c>
      <c r="AX136" s="12" t="s">
        <v>84</v>
      </c>
      <c r="AY136" s="226" t="s">
        <v>177</v>
      </c>
    </row>
    <row r="137" spans="2:65" s="1" customFormat="1" ht="16.5" customHeight="1">
      <c r="B137" s="39"/>
      <c r="C137" s="238" t="s">
        <v>305</v>
      </c>
      <c r="D137" s="238" t="s">
        <v>388</v>
      </c>
      <c r="E137" s="239" t="s">
        <v>797</v>
      </c>
      <c r="F137" s="240" t="s">
        <v>798</v>
      </c>
      <c r="G137" s="241" t="s">
        <v>436</v>
      </c>
      <c r="H137" s="242">
        <v>32</v>
      </c>
      <c r="I137" s="243"/>
      <c r="J137" s="244">
        <f>ROUND(I137*H137,2)</f>
        <v>0</v>
      </c>
      <c r="K137" s="240" t="s">
        <v>21</v>
      </c>
      <c r="L137" s="245"/>
      <c r="M137" s="246" t="s">
        <v>21</v>
      </c>
      <c r="N137" s="247" t="s">
        <v>47</v>
      </c>
      <c r="O137" s="40"/>
      <c r="P137" s="200">
        <f>O137*H137</f>
        <v>0</v>
      </c>
      <c r="Q137" s="200">
        <v>0</v>
      </c>
      <c r="R137" s="200">
        <f>Q137*H137</f>
        <v>0</v>
      </c>
      <c r="S137" s="200">
        <v>0</v>
      </c>
      <c r="T137" s="201">
        <f>S137*H137</f>
        <v>0</v>
      </c>
      <c r="AR137" s="22" t="s">
        <v>224</v>
      </c>
      <c r="AT137" s="22" t="s">
        <v>388</v>
      </c>
      <c r="AU137" s="22" t="s">
        <v>86</v>
      </c>
      <c r="AY137" s="22" t="s">
        <v>177</v>
      </c>
      <c r="BE137" s="202">
        <f>IF(N137="základní",J137,0)</f>
        <v>0</v>
      </c>
      <c r="BF137" s="202">
        <f>IF(N137="snížená",J137,0)</f>
        <v>0</v>
      </c>
      <c r="BG137" s="202">
        <f>IF(N137="zákl. přenesená",J137,0)</f>
        <v>0</v>
      </c>
      <c r="BH137" s="202">
        <f>IF(N137="sníž. přenesená",J137,0)</f>
        <v>0</v>
      </c>
      <c r="BI137" s="202">
        <f>IF(N137="nulová",J137,0)</f>
        <v>0</v>
      </c>
      <c r="BJ137" s="22" t="s">
        <v>84</v>
      </c>
      <c r="BK137" s="202">
        <f>ROUND(I137*H137,2)</f>
        <v>0</v>
      </c>
      <c r="BL137" s="22" t="s">
        <v>184</v>
      </c>
      <c r="BM137" s="22" t="s">
        <v>799</v>
      </c>
    </row>
    <row r="138" spans="2:65" s="12" customFormat="1" ht="13.5">
      <c r="B138" s="216"/>
      <c r="C138" s="217"/>
      <c r="D138" s="203" t="s">
        <v>188</v>
      </c>
      <c r="E138" s="218" t="s">
        <v>21</v>
      </c>
      <c r="F138" s="219" t="s">
        <v>800</v>
      </c>
      <c r="G138" s="217"/>
      <c r="H138" s="220">
        <v>32</v>
      </c>
      <c r="I138" s="221"/>
      <c r="J138" s="217"/>
      <c r="K138" s="217"/>
      <c r="L138" s="222"/>
      <c r="M138" s="223"/>
      <c r="N138" s="224"/>
      <c r="O138" s="224"/>
      <c r="P138" s="224"/>
      <c r="Q138" s="224"/>
      <c r="R138" s="224"/>
      <c r="S138" s="224"/>
      <c r="T138" s="225"/>
      <c r="AT138" s="226" t="s">
        <v>188</v>
      </c>
      <c r="AU138" s="226" t="s">
        <v>86</v>
      </c>
      <c r="AV138" s="12" t="s">
        <v>86</v>
      </c>
      <c r="AW138" s="12" t="s">
        <v>39</v>
      </c>
      <c r="AX138" s="12" t="s">
        <v>84</v>
      </c>
      <c r="AY138" s="226" t="s">
        <v>177</v>
      </c>
    </row>
    <row r="139" spans="2:65" s="1" customFormat="1" ht="16.5" customHeight="1">
      <c r="B139" s="39"/>
      <c r="C139" s="191" t="s">
        <v>312</v>
      </c>
      <c r="D139" s="191" t="s">
        <v>179</v>
      </c>
      <c r="E139" s="192" t="s">
        <v>801</v>
      </c>
      <c r="F139" s="193" t="s">
        <v>802</v>
      </c>
      <c r="G139" s="194" t="s">
        <v>213</v>
      </c>
      <c r="H139" s="195">
        <v>28</v>
      </c>
      <c r="I139" s="196"/>
      <c r="J139" s="197">
        <f>ROUND(I139*H139,2)</f>
        <v>0</v>
      </c>
      <c r="K139" s="193" t="s">
        <v>21</v>
      </c>
      <c r="L139" s="59"/>
      <c r="M139" s="198" t="s">
        <v>21</v>
      </c>
      <c r="N139" s="199" t="s">
        <v>47</v>
      </c>
      <c r="O139" s="40"/>
      <c r="P139" s="200">
        <f>O139*H139</f>
        <v>0</v>
      </c>
      <c r="Q139" s="200">
        <v>2.741E-2</v>
      </c>
      <c r="R139" s="200">
        <f>Q139*H139</f>
        <v>0.76748000000000005</v>
      </c>
      <c r="S139" s="200">
        <v>0</v>
      </c>
      <c r="T139" s="201">
        <f>S139*H139</f>
        <v>0</v>
      </c>
      <c r="AR139" s="22" t="s">
        <v>184</v>
      </c>
      <c r="AT139" s="22" t="s">
        <v>179</v>
      </c>
      <c r="AU139" s="22" t="s">
        <v>86</v>
      </c>
      <c r="AY139" s="22" t="s">
        <v>177</v>
      </c>
      <c r="BE139" s="202">
        <f>IF(N139="základní",J139,0)</f>
        <v>0</v>
      </c>
      <c r="BF139" s="202">
        <f>IF(N139="snížená",J139,0)</f>
        <v>0</v>
      </c>
      <c r="BG139" s="202">
        <f>IF(N139="zákl. přenesená",J139,0)</f>
        <v>0</v>
      </c>
      <c r="BH139" s="202">
        <f>IF(N139="sníž. přenesená",J139,0)</f>
        <v>0</v>
      </c>
      <c r="BI139" s="202">
        <f>IF(N139="nulová",J139,0)</f>
        <v>0</v>
      </c>
      <c r="BJ139" s="22" t="s">
        <v>84</v>
      </c>
      <c r="BK139" s="202">
        <f>ROUND(I139*H139,2)</f>
        <v>0</v>
      </c>
      <c r="BL139" s="22" t="s">
        <v>184</v>
      </c>
      <c r="BM139" s="22" t="s">
        <v>803</v>
      </c>
    </row>
    <row r="140" spans="2:65" s="1" customFormat="1" ht="40.5">
      <c r="B140" s="39"/>
      <c r="C140" s="61"/>
      <c r="D140" s="203" t="s">
        <v>186</v>
      </c>
      <c r="E140" s="61"/>
      <c r="F140" s="204" t="s">
        <v>804</v>
      </c>
      <c r="G140" s="61"/>
      <c r="H140" s="61"/>
      <c r="I140" s="162"/>
      <c r="J140" s="61"/>
      <c r="K140" s="61"/>
      <c r="L140" s="59"/>
      <c r="M140" s="205"/>
      <c r="N140" s="40"/>
      <c r="O140" s="40"/>
      <c r="P140" s="40"/>
      <c r="Q140" s="40"/>
      <c r="R140" s="40"/>
      <c r="S140" s="40"/>
      <c r="T140" s="76"/>
      <c r="AT140" s="22" t="s">
        <v>186</v>
      </c>
      <c r="AU140" s="22" t="s">
        <v>86</v>
      </c>
    </row>
    <row r="141" spans="2:65" s="12" customFormat="1" ht="13.5">
      <c r="B141" s="216"/>
      <c r="C141" s="217"/>
      <c r="D141" s="203" t="s">
        <v>188</v>
      </c>
      <c r="E141" s="218" t="s">
        <v>21</v>
      </c>
      <c r="F141" s="219" t="s">
        <v>805</v>
      </c>
      <c r="G141" s="217"/>
      <c r="H141" s="220">
        <v>28</v>
      </c>
      <c r="I141" s="221"/>
      <c r="J141" s="217"/>
      <c r="K141" s="217"/>
      <c r="L141" s="222"/>
      <c r="M141" s="248"/>
      <c r="N141" s="249"/>
      <c r="O141" s="249"/>
      <c r="P141" s="249"/>
      <c r="Q141" s="249"/>
      <c r="R141" s="249"/>
      <c r="S141" s="249"/>
      <c r="T141" s="250"/>
      <c r="AT141" s="226" t="s">
        <v>188</v>
      </c>
      <c r="AU141" s="226" t="s">
        <v>86</v>
      </c>
      <c r="AV141" s="12" t="s">
        <v>86</v>
      </c>
      <c r="AW141" s="12" t="s">
        <v>39</v>
      </c>
      <c r="AX141" s="12" t="s">
        <v>84</v>
      </c>
      <c r="AY141" s="226" t="s">
        <v>177</v>
      </c>
    </row>
    <row r="142" spans="2:65" s="1" customFormat="1" ht="6.95" customHeight="1">
      <c r="B142" s="54"/>
      <c r="C142" s="55"/>
      <c r="D142" s="55"/>
      <c r="E142" s="55"/>
      <c r="F142" s="55"/>
      <c r="G142" s="55"/>
      <c r="H142" s="55"/>
      <c r="I142" s="138"/>
      <c r="J142" s="55"/>
      <c r="K142" s="55"/>
      <c r="L142" s="59"/>
    </row>
  </sheetData>
  <sheetProtection algorithmName="SHA-512" hashValue="48pzOaSlYvZAnjYkAUxu6gdRdZWgywUfv6qvUbonZ1FORFVU6rTofqThNmBHApOya/WQsgyaU81IcrPqgIQBkw==" saltValue="DVcBcjNfSG3In6BOLGnBcakR7SJg6wf7RU0XWDPyJQa0/QTV5oOGv5A8jlnCdKt2Ezx2fEeWmMndeva3wKP2vw==" spinCount="100000" sheet="1" objects="1" scenarios="1" formatColumns="0" formatRows="0" autoFilter="0"/>
  <autoFilter ref="C77:K14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8"/>
  <sheetViews>
    <sheetView showGridLines="0" workbookViewId="0">
      <pane ySplit="1" topLeftCell="A2" activePane="bottomLeft" state="frozen"/>
      <selection pane="bottomLeft"/>
    </sheetView>
  </sheetViews>
  <sheetFormatPr defaultRowHeight="12.7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99</v>
      </c>
      <c r="G1" s="303" t="s">
        <v>100</v>
      </c>
      <c r="H1" s="303"/>
      <c r="I1" s="113"/>
      <c r="J1" s="112" t="s">
        <v>101</v>
      </c>
      <c r="K1" s="111" t="s">
        <v>102</v>
      </c>
      <c r="L1" s="112" t="s">
        <v>103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94"/>
      <c r="M2" s="294"/>
      <c r="N2" s="294"/>
      <c r="O2" s="294"/>
      <c r="P2" s="294"/>
      <c r="Q2" s="294"/>
      <c r="R2" s="294"/>
      <c r="S2" s="294"/>
      <c r="T2" s="294"/>
      <c r="U2" s="294"/>
      <c r="V2" s="294"/>
      <c r="AT2" s="22" t="s">
        <v>95</v>
      </c>
    </row>
    <row r="3" spans="1:70" ht="6.95" customHeight="1">
      <c r="B3" s="23"/>
      <c r="C3" s="24"/>
      <c r="D3" s="24"/>
      <c r="E3" s="24"/>
      <c r="F3" s="24"/>
      <c r="G3" s="24"/>
      <c r="H3" s="24"/>
      <c r="I3" s="115"/>
      <c r="J3" s="24"/>
      <c r="K3" s="25"/>
      <c r="AT3" s="22" t="s">
        <v>86</v>
      </c>
    </row>
    <row r="4" spans="1:70" ht="36.950000000000003" customHeight="1">
      <c r="B4" s="26"/>
      <c r="C4" s="27"/>
      <c r="D4" s="28" t="s">
        <v>110</v>
      </c>
      <c r="E4" s="27"/>
      <c r="F4" s="27"/>
      <c r="G4" s="27"/>
      <c r="H4" s="27"/>
      <c r="I4" s="116"/>
      <c r="J4" s="27"/>
      <c r="K4" s="29"/>
      <c r="M4" s="30" t="s">
        <v>12</v>
      </c>
      <c r="AT4" s="22" t="s">
        <v>6</v>
      </c>
    </row>
    <row r="5" spans="1:70" ht="6.95" customHeight="1">
      <c r="B5" s="26"/>
      <c r="C5" s="27"/>
      <c r="D5" s="27"/>
      <c r="E5" s="27"/>
      <c r="F5" s="27"/>
      <c r="G5" s="27"/>
      <c r="H5" s="27"/>
      <c r="I5" s="116"/>
      <c r="J5" s="27"/>
      <c r="K5" s="29"/>
    </row>
    <row r="6" spans="1:70" ht="15">
      <c r="B6" s="26"/>
      <c r="C6" s="27"/>
      <c r="D6" s="35" t="s">
        <v>18</v>
      </c>
      <c r="E6" s="27"/>
      <c r="F6" s="27"/>
      <c r="G6" s="27"/>
      <c r="H6" s="27"/>
      <c r="I6" s="116"/>
      <c r="J6" s="27"/>
      <c r="K6" s="29"/>
    </row>
    <row r="7" spans="1:70" ht="16.5" customHeight="1">
      <c r="B7" s="26"/>
      <c r="C7" s="27"/>
      <c r="D7" s="27"/>
      <c r="E7" s="295" t="str">
        <f>'Rekapitulace stavby'!K6</f>
        <v>VLTAVSKÁ - REKONSTRUKCE VOZOVKY A CHODNÍKŮ</v>
      </c>
      <c r="F7" s="296"/>
      <c r="G7" s="296"/>
      <c r="H7" s="296"/>
      <c r="I7" s="116"/>
      <c r="J7" s="27"/>
      <c r="K7" s="29"/>
    </row>
    <row r="8" spans="1:70" s="1" customFormat="1" ht="15">
      <c r="B8" s="39"/>
      <c r="C8" s="40"/>
      <c r="D8" s="35" t="s">
        <v>123</v>
      </c>
      <c r="E8" s="40"/>
      <c r="F8" s="40"/>
      <c r="G8" s="40"/>
      <c r="H8" s="40"/>
      <c r="I8" s="117"/>
      <c r="J8" s="40"/>
      <c r="K8" s="43"/>
    </row>
    <row r="9" spans="1:70" s="1" customFormat="1" ht="36.950000000000003" customHeight="1">
      <c r="B9" s="39"/>
      <c r="C9" s="40"/>
      <c r="D9" s="40"/>
      <c r="E9" s="297" t="s">
        <v>806</v>
      </c>
      <c r="F9" s="298"/>
      <c r="G9" s="298"/>
      <c r="H9" s="298"/>
      <c r="I9" s="117"/>
      <c r="J9" s="40"/>
      <c r="K9" s="43"/>
    </row>
    <row r="10" spans="1:70" s="1" customFormat="1" ht="13.5">
      <c r="B10" s="39"/>
      <c r="C10" s="40"/>
      <c r="D10" s="40"/>
      <c r="E10" s="40"/>
      <c r="F10" s="40"/>
      <c r="G10" s="40"/>
      <c r="H10" s="40"/>
      <c r="I10" s="117"/>
      <c r="J10" s="40"/>
      <c r="K10" s="43"/>
    </row>
    <row r="11" spans="1:70" s="1" customFormat="1" ht="14.45" customHeight="1">
      <c r="B11" s="39"/>
      <c r="C11" s="40"/>
      <c r="D11" s="35" t="s">
        <v>20</v>
      </c>
      <c r="E11" s="40"/>
      <c r="F11" s="33" t="s">
        <v>21</v>
      </c>
      <c r="G11" s="40"/>
      <c r="H11" s="40"/>
      <c r="I11" s="118" t="s">
        <v>22</v>
      </c>
      <c r="J11" s="33" t="s">
        <v>21</v>
      </c>
      <c r="K11" s="43"/>
    </row>
    <row r="12" spans="1:70" s="1" customFormat="1" ht="14.45" customHeight="1">
      <c r="B12" s="39"/>
      <c r="C12" s="40"/>
      <c r="D12" s="35" t="s">
        <v>23</v>
      </c>
      <c r="E12" s="40"/>
      <c r="F12" s="33" t="s">
        <v>24</v>
      </c>
      <c r="G12" s="40"/>
      <c r="H12" s="40"/>
      <c r="I12" s="118" t="s">
        <v>25</v>
      </c>
      <c r="J12" s="119" t="str">
        <f>'Rekapitulace stavby'!AN8</f>
        <v>29. 3. 2018</v>
      </c>
      <c r="K12" s="43"/>
    </row>
    <row r="13" spans="1:70" s="1" customFormat="1" ht="10.9" customHeight="1">
      <c r="B13" s="39"/>
      <c r="C13" s="40"/>
      <c r="D13" s="40"/>
      <c r="E13" s="40"/>
      <c r="F13" s="40"/>
      <c r="G13" s="40"/>
      <c r="H13" s="40"/>
      <c r="I13" s="117"/>
      <c r="J13" s="40"/>
      <c r="K13" s="43"/>
    </row>
    <row r="14" spans="1:70" s="1" customFormat="1" ht="14.45" customHeight="1">
      <c r="B14" s="39"/>
      <c r="C14" s="40"/>
      <c r="D14" s="35" t="s">
        <v>27</v>
      </c>
      <c r="E14" s="40"/>
      <c r="F14" s="40"/>
      <c r="G14" s="40"/>
      <c r="H14" s="40"/>
      <c r="I14" s="118" t="s">
        <v>28</v>
      </c>
      <c r="J14" s="33" t="s">
        <v>29</v>
      </c>
      <c r="K14" s="43"/>
    </row>
    <row r="15" spans="1:70" s="1" customFormat="1" ht="18" customHeight="1">
      <c r="B15" s="39"/>
      <c r="C15" s="40"/>
      <c r="D15" s="40"/>
      <c r="E15" s="33" t="s">
        <v>30</v>
      </c>
      <c r="F15" s="40"/>
      <c r="G15" s="40"/>
      <c r="H15" s="40"/>
      <c r="I15" s="118" t="s">
        <v>31</v>
      </c>
      <c r="J15" s="33" t="s">
        <v>32</v>
      </c>
      <c r="K15" s="43"/>
    </row>
    <row r="16" spans="1:70" s="1" customFormat="1" ht="6.95" customHeight="1">
      <c r="B16" s="39"/>
      <c r="C16" s="40"/>
      <c r="D16" s="40"/>
      <c r="E16" s="40"/>
      <c r="F16" s="40"/>
      <c r="G16" s="40"/>
      <c r="H16" s="40"/>
      <c r="I16" s="117"/>
      <c r="J16" s="40"/>
      <c r="K16" s="43"/>
    </row>
    <row r="17" spans="2:11" s="1" customFormat="1" ht="14.45" customHeight="1">
      <c r="B17" s="39"/>
      <c r="C17" s="40"/>
      <c r="D17" s="35" t="s">
        <v>33</v>
      </c>
      <c r="E17" s="40"/>
      <c r="F17" s="40"/>
      <c r="G17" s="40"/>
      <c r="H17" s="40"/>
      <c r="I17" s="118"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8" t="s">
        <v>31</v>
      </c>
      <c r="J18" s="33" t="str">
        <f>IF('Rekapitulace stavby'!AN14="Vyplň údaj","",IF('Rekapitulace stavby'!AN14="","",'Rekapitulace stavby'!AN14))</f>
        <v/>
      </c>
      <c r="K18" s="43"/>
    </row>
    <row r="19" spans="2:11" s="1" customFormat="1" ht="6.95" customHeight="1">
      <c r="B19" s="39"/>
      <c r="C19" s="40"/>
      <c r="D19" s="40"/>
      <c r="E19" s="40"/>
      <c r="F19" s="40"/>
      <c r="G19" s="40"/>
      <c r="H19" s="40"/>
      <c r="I19" s="117"/>
      <c r="J19" s="40"/>
      <c r="K19" s="43"/>
    </row>
    <row r="20" spans="2:11" s="1" customFormat="1" ht="14.45" customHeight="1">
      <c r="B20" s="39"/>
      <c r="C20" s="40"/>
      <c r="D20" s="35" t="s">
        <v>35</v>
      </c>
      <c r="E20" s="40"/>
      <c r="F20" s="40"/>
      <c r="G20" s="40"/>
      <c r="H20" s="40"/>
      <c r="I20" s="118" t="s">
        <v>28</v>
      </c>
      <c r="J20" s="33" t="s">
        <v>36</v>
      </c>
      <c r="K20" s="43"/>
    </row>
    <row r="21" spans="2:11" s="1" customFormat="1" ht="18" customHeight="1">
      <c r="B21" s="39"/>
      <c r="C21" s="40"/>
      <c r="D21" s="40"/>
      <c r="E21" s="33" t="s">
        <v>37</v>
      </c>
      <c r="F21" s="40"/>
      <c r="G21" s="40"/>
      <c r="H21" s="40"/>
      <c r="I21" s="118" t="s">
        <v>31</v>
      </c>
      <c r="J21" s="33" t="s">
        <v>38</v>
      </c>
      <c r="K21" s="43"/>
    </row>
    <row r="22" spans="2:11" s="1" customFormat="1" ht="6.95" customHeight="1">
      <c r="B22" s="39"/>
      <c r="C22" s="40"/>
      <c r="D22" s="40"/>
      <c r="E22" s="40"/>
      <c r="F22" s="40"/>
      <c r="G22" s="40"/>
      <c r="H22" s="40"/>
      <c r="I22" s="117"/>
      <c r="J22" s="40"/>
      <c r="K22" s="43"/>
    </row>
    <row r="23" spans="2:11" s="1" customFormat="1" ht="14.45" customHeight="1">
      <c r="B23" s="39"/>
      <c r="C23" s="40"/>
      <c r="D23" s="35" t="s">
        <v>40</v>
      </c>
      <c r="E23" s="40"/>
      <c r="F23" s="40"/>
      <c r="G23" s="40"/>
      <c r="H23" s="40"/>
      <c r="I23" s="117"/>
      <c r="J23" s="40"/>
      <c r="K23" s="43"/>
    </row>
    <row r="24" spans="2:11" s="6" customFormat="1" ht="71.25" customHeight="1">
      <c r="B24" s="120"/>
      <c r="C24" s="121"/>
      <c r="D24" s="121"/>
      <c r="E24" s="264" t="s">
        <v>41</v>
      </c>
      <c r="F24" s="264"/>
      <c r="G24" s="264"/>
      <c r="H24" s="264"/>
      <c r="I24" s="122"/>
      <c r="J24" s="121"/>
      <c r="K24" s="123"/>
    </row>
    <row r="25" spans="2:11" s="1" customFormat="1" ht="6.95" customHeight="1">
      <c r="B25" s="39"/>
      <c r="C25" s="40"/>
      <c r="D25" s="40"/>
      <c r="E25" s="40"/>
      <c r="F25" s="40"/>
      <c r="G25" s="40"/>
      <c r="H25" s="40"/>
      <c r="I25" s="117"/>
      <c r="J25" s="40"/>
      <c r="K25" s="43"/>
    </row>
    <row r="26" spans="2:11" s="1" customFormat="1" ht="6.95" customHeight="1">
      <c r="B26" s="39"/>
      <c r="C26" s="40"/>
      <c r="D26" s="83"/>
      <c r="E26" s="83"/>
      <c r="F26" s="83"/>
      <c r="G26" s="83"/>
      <c r="H26" s="83"/>
      <c r="I26" s="124"/>
      <c r="J26" s="83"/>
      <c r="K26" s="125"/>
    </row>
    <row r="27" spans="2:11" s="1" customFormat="1" ht="25.35" customHeight="1">
      <c r="B27" s="39"/>
      <c r="C27" s="40"/>
      <c r="D27" s="126" t="s">
        <v>42</v>
      </c>
      <c r="E27" s="40"/>
      <c r="F27" s="40"/>
      <c r="G27" s="40"/>
      <c r="H27" s="40"/>
      <c r="I27" s="117"/>
      <c r="J27" s="127">
        <f>ROUND(J100,2)</f>
        <v>0</v>
      </c>
      <c r="K27" s="43"/>
    </row>
    <row r="28" spans="2:11" s="1" customFormat="1" ht="6.95" customHeight="1">
      <c r="B28" s="39"/>
      <c r="C28" s="40"/>
      <c r="D28" s="83"/>
      <c r="E28" s="83"/>
      <c r="F28" s="83"/>
      <c r="G28" s="83"/>
      <c r="H28" s="83"/>
      <c r="I28" s="124"/>
      <c r="J28" s="83"/>
      <c r="K28" s="125"/>
    </row>
    <row r="29" spans="2:11" s="1" customFormat="1" ht="14.45" customHeight="1">
      <c r="B29" s="39"/>
      <c r="C29" s="40"/>
      <c r="D29" s="40"/>
      <c r="E29" s="40"/>
      <c r="F29" s="44" t="s">
        <v>44</v>
      </c>
      <c r="G29" s="40"/>
      <c r="H29" s="40"/>
      <c r="I29" s="128" t="s">
        <v>43</v>
      </c>
      <c r="J29" s="44" t="s">
        <v>45</v>
      </c>
      <c r="K29" s="43"/>
    </row>
    <row r="30" spans="2:11" s="1" customFormat="1" ht="14.45" customHeight="1">
      <c r="B30" s="39"/>
      <c r="C30" s="40"/>
      <c r="D30" s="47" t="s">
        <v>46</v>
      </c>
      <c r="E30" s="47" t="s">
        <v>47</v>
      </c>
      <c r="F30" s="129">
        <f>ROUND(SUM(BE100:BE247), 2)</f>
        <v>0</v>
      </c>
      <c r="G30" s="40"/>
      <c r="H30" s="40"/>
      <c r="I30" s="130">
        <v>0.21</v>
      </c>
      <c r="J30" s="129">
        <f>ROUND(ROUND((SUM(BE100:BE247)), 2)*I30, 2)</f>
        <v>0</v>
      </c>
      <c r="K30" s="43"/>
    </row>
    <row r="31" spans="2:11" s="1" customFormat="1" ht="14.45" customHeight="1">
      <c r="B31" s="39"/>
      <c r="C31" s="40"/>
      <c r="D31" s="40"/>
      <c r="E31" s="47" t="s">
        <v>48</v>
      </c>
      <c r="F31" s="129">
        <f>ROUND(SUM(BF100:BF247), 2)</f>
        <v>0</v>
      </c>
      <c r="G31" s="40"/>
      <c r="H31" s="40"/>
      <c r="I31" s="130">
        <v>0.15</v>
      </c>
      <c r="J31" s="129">
        <f>ROUND(ROUND((SUM(BF100:BF247)), 2)*I31, 2)</f>
        <v>0</v>
      </c>
      <c r="K31" s="43"/>
    </row>
    <row r="32" spans="2:11" s="1" customFormat="1" ht="14.45" hidden="1" customHeight="1">
      <c r="B32" s="39"/>
      <c r="C32" s="40"/>
      <c r="D32" s="40"/>
      <c r="E32" s="47" t="s">
        <v>49</v>
      </c>
      <c r="F32" s="129">
        <f>ROUND(SUM(BG100:BG247), 2)</f>
        <v>0</v>
      </c>
      <c r="G32" s="40"/>
      <c r="H32" s="40"/>
      <c r="I32" s="130">
        <v>0.21</v>
      </c>
      <c r="J32" s="129">
        <v>0</v>
      </c>
      <c r="K32" s="43"/>
    </row>
    <row r="33" spans="2:11" s="1" customFormat="1" ht="14.45" hidden="1" customHeight="1">
      <c r="B33" s="39"/>
      <c r="C33" s="40"/>
      <c r="D33" s="40"/>
      <c r="E33" s="47" t="s">
        <v>50</v>
      </c>
      <c r="F33" s="129">
        <f>ROUND(SUM(BH100:BH247), 2)</f>
        <v>0</v>
      </c>
      <c r="G33" s="40"/>
      <c r="H33" s="40"/>
      <c r="I33" s="130">
        <v>0.15</v>
      </c>
      <c r="J33" s="129">
        <v>0</v>
      </c>
      <c r="K33" s="43"/>
    </row>
    <row r="34" spans="2:11" s="1" customFormat="1" ht="14.45" hidden="1" customHeight="1">
      <c r="B34" s="39"/>
      <c r="C34" s="40"/>
      <c r="D34" s="40"/>
      <c r="E34" s="47" t="s">
        <v>51</v>
      </c>
      <c r="F34" s="129">
        <f>ROUND(SUM(BI100:BI247), 2)</f>
        <v>0</v>
      </c>
      <c r="G34" s="40"/>
      <c r="H34" s="40"/>
      <c r="I34" s="130">
        <v>0</v>
      </c>
      <c r="J34" s="129">
        <v>0</v>
      </c>
      <c r="K34" s="43"/>
    </row>
    <row r="35" spans="2:11" s="1" customFormat="1" ht="6.95" customHeight="1">
      <c r="B35" s="39"/>
      <c r="C35" s="40"/>
      <c r="D35" s="40"/>
      <c r="E35" s="40"/>
      <c r="F35" s="40"/>
      <c r="G35" s="40"/>
      <c r="H35" s="40"/>
      <c r="I35" s="117"/>
      <c r="J35" s="40"/>
      <c r="K35" s="43"/>
    </row>
    <row r="36" spans="2:11" s="1" customFormat="1" ht="25.35" customHeight="1">
      <c r="B36" s="39"/>
      <c r="C36" s="131"/>
      <c r="D36" s="132" t="s">
        <v>52</v>
      </c>
      <c r="E36" s="77"/>
      <c r="F36" s="77"/>
      <c r="G36" s="133" t="s">
        <v>53</v>
      </c>
      <c r="H36" s="134" t="s">
        <v>54</v>
      </c>
      <c r="I36" s="135"/>
      <c r="J36" s="136">
        <f>SUM(J27:J34)</f>
        <v>0</v>
      </c>
      <c r="K36" s="137"/>
    </row>
    <row r="37" spans="2:11" s="1" customFormat="1" ht="14.45" customHeight="1">
      <c r="B37" s="54"/>
      <c r="C37" s="55"/>
      <c r="D37" s="55"/>
      <c r="E37" s="55"/>
      <c r="F37" s="55"/>
      <c r="G37" s="55"/>
      <c r="H37" s="55"/>
      <c r="I37" s="138"/>
      <c r="J37" s="55"/>
      <c r="K37" s="56"/>
    </row>
    <row r="41" spans="2:11" s="1" customFormat="1" ht="6.95" customHeight="1">
      <c r="B41" s="139"/>
      <c r="C41" s="140"/>
      <c r="D41" s="140"/>
      <c r="E41" s="140"/>
      <c r="F41" s="140"/>
      <c r="G41" s="140"/>
      <c r="H41" s="140"/>
      <c r="I41" s="141"/>
      <c r="J41" s="140"/>
      <c r="K41" s="142"/>
    </row>
    <row r="42" spans="2:11" s="1" customFormat="1" ht="36.950000000000003" customHeight="1">
      <c r="B42" s="39"/>
      <c r="C42" s="28" t="s">
        <v>143</v>
      </c>
      <c r="D42" s="40"/>
      <c r="E42" s="40"/>
      <c r="F42" s="40"/>
      <c r="G42" s="40"/>
      <c r="H42" s="40"/>
      <c r="I42" s="117"/>
      <c r="J42" s="40"/>
      <c r="K42" s="43"/>
    </row>
    <row r="43" spans="2:11" s="1" customFormat="1" ht="6.95" customHeight="1">
      <c r="B43" s="39"/>
      <c r="C43" s="40"/>
      <c r="D43" s="40"/>
      <c r="E43" s="40"/>
      <c r="F43" s="40"/>
      <c r="G43" s="40"/>
      <c r="H43" s="40"/>
      <c r="I43" s="117"/>
      <c r="J43" s="40"/>
      <c r="K43" s="43"/>
    </row>
    <row r="44" spans="2:11" s="1" customFormat="1" ht="14.45" customHeight="1">
      <c r="B44" s="39"/>
      <c r="C44" s="35" t="s">
        <v>18</v>
      </c>
      <c r="D44" s="40"/>
      <c r="E44" s="40"/>
      <c r="F44" s="40"/>
      <c r="G44" s="40"/>
      <c r="H44" s="40"/>
      <c r="I44" s="117"/>
      <c r="J44" s="40"/>
      <c r="K44" s="43"/>
    </row>
    <row r="45" spans="2:11" s="1" customFormat="1" ht="16.5" customHeight="1">
      <c r="B45" s="39"/>
      <c r="C45" s="40"/>
      <c r="D45" s="40"/>
      <c r="E45" s="295" t="str">
        <f>E7</f>
        <v>VLTAVSKÁ - REKONSTRUKCE VOZOVKY A CHODNÍKŮ</v>
      </c>
      <c r="F45" s="296"/>
      <c r="G45" s="296"/>
      <c r="H45" s="296"/>
      <c r="I45" s="117"/>
      <c r="J45" s="40"/>
      <c r="K45" s="43"/>
    </row>
    <row r="46" spans="2:11" s="1" customFormat="1" ht="14.45" customHeight="1">
      <c r="B46" s="39"/>
      <c r="C46" s="35" t="s">
        <v>123</v>
      </c>
      <c r="D46" s="40"/>
      <c r="E46" s="40"/>
      <c r="F46" s="40"/>
      <c r="G46" s="40"/>
      <c r="H46" s="40"/>
      <c r="I46" s="117"/>
      <c r="J46" s="40"/>
      <c r="K46" s="43"/>
    </row>
    <row r="47" spans="2:11" s="1" customFormat="1" ht="17.25" customHeight="1">
      <c r="B47" s="39"/>
      <c r="C47" s="40"/>
      <c r="D47" s="40"/>
      <c r="E47" s="297" t="str">
        <f>E9</f>
        <v>D.2 - Úpravy SSZ v rámci DIO</v>
      </c>
      <c r="F47" s="298"/>
      <c r="G47" s="298"/>
      <c r="H47" s="298"/>
      <c r="I47" s="117"/>
      <c r="J47" s="40"/>
      <c r="K47" s="43"/>
    </row>
    <row r="48" spans="2:11" s="1" customFormat="1" ht="6.95" customHeight="1">
      <c r="B48" s="39"/>
      <c r="C48" s="40"/>
      <c r="D48" s="40"/>
      <c r="E48" s="40"/>
      <c r="F48" s="40"/>
      <c r="G48" s="40"/>
      <c r="H48" s="40"/>
      <c r="I48" s="117"/>
      <c r="J48" s="40"/>
      <c r="K48" s="43"/>
    </row>
    <row r="49" spans="2:47" s="1" customFormat="1" ht="18" customHeight="1">
      <c r="B49" s="39"/>
      <c r="C49" s="35" t="s">
        <v>23</v>
      </c>
      <c r="D49" s="40"/>
      <c r="E49" s="40"/>
      <c r="F49" s="33" t="str">
        <f>F12</f>
        <v>Praha 5 - Smíchov</v>
      </c>
      <c r="G49" s="40"/>
      <c r="H49" s="40"/>
      <c r="I49" s="118" t="s">
        <v>25</v>
      </c>
      <c r="J49" s="119" t="str">
        <f>IF(J12="","",J12)</f>
        <v>29. 3. 2018</v>
      </c>
      <c r="K49" s="43"/>
    </row>
    <row r="50" spans="2:47" s="1" customFormat="1" ht="6.95" customHeight="1">
      <c r="B50" s="39"/>
      <c r="C50" s="40"/>
      <c r="D50" s="40"/>
      <c r="E50" s="40"/>
      <c r="F50" s="40"/>
      <c r="G50" s="40"/>
      <c r="H50" s="40"/>
      <c r="I50" s="117"/>
      <c r="J50" s="40"/>
      <c r="K50" s="43"/>
    </row>
    <row r="51" spans="2:47" s="1" customFormat="1" ht="15">
      <c r="B51" s="39"/>
      <c r="C51" s="35" t="s">
        <v>27</v>
      </c>
      <c r="D51" s="40"/>
      <c r="E51" s="40"/>
      <c r="F51" s="33" t="str">
        <f>E15</f>
        <v>Technická správa komunikací hl. m. Prahy, a.s.</v>
      </c>
      <c r="G51" s="40"/>
      <c r="H51" s="40"/>
      <c r="I51" s="118" t="s">
        <v>35</v>
      </c>
      <c r="J51" s="264" t="str">
        <f>E21</f>
        <v>Metroprojekt Praha, a.s.</v>
      </c>
      <c r="K51" s="43"/>
    </row>
    <row r="52" spans="2:47" s="1" customFormat="1" ht="14.45" customHeight="1">
      <c r="B52" s="39"/>
      <c r="C52" s="35" t="s">
        <v>33</v>
      </c>
      <c r="D52" s="40"/>
      <c r="E52" s="40"/>
      <c r="F52" s="33" t="str">
        <f>IF(E18="","",E18)</f>
        <v/>
      </c>
      <c r="G52" s="40"/>
      <c r="H52" s="40"/>
      <c r="I52" s="117"/>
      <c r="J52" s="299"/>
      <c r="K52" s="43"/>
    </row>
    <row r="53" spans="2:47" s="1" customFormat="1" ht="10.35" customHeight="1">
      <c r="B53" s="39"/>
      <c r="C53" s="40"/>
      <c r="D53" s="40"/>
      <c r="E53" s="40"/>
      <c r="F53" s="40"/>
      <c r="G53" s="40"/>
      <c r="H53" s="40"/>
      <c r="I53" s="117"/>
      <c r="J53" s="40"/>
      <c r="K53" s="43"/>
    </row>
    <row r="54" spans="2:47" s="1" customFormat="1" ht="29.25" customHeight="1">
      <c r="B54" s="39"/>
      <c r="C54" s="143" t="s">
        <v>144</v>
      </c>
      <c r="D54" s="131"/>
      <c r="E54" s="131"/>
      <c r="F54" s="131"/>
      <c r="G54" s="131"/>
      <c r="H54" s="131"/>
      <c r="I54" s="144"/>
      <c r="J54" s="145" t="s">
        <v>145</v>
      </c>
      <c r="K54" s="146"/>
    </row>
    <row r="55" spans="2:47" s="1" customFormat="1" ht="10.35" customHeight="1">
      <c r="B55" s="39"/>
      <c r="C55" s="40"/>
      <c r="D55" s="40"/>
      <c r="E55" s="40"/>
      <c r="F55" s="40"/>
      <c r="G55" s="40"/>
      <c r="H55" s="40"/>
      <c r="I55" s="117"/>
      <c r="J55" s="40"/>
      <c r="K55" s="43"/>
    </row>
    <row r="56" spans="2:47" s="1" customFormat="1" ht="29.25" customHeight="1">
      <c r="B56" s="39"/>
      <c r="C56" s="147" t="s">
        <v>146</v>
      </c>
      <c r="D56" s="40"/>
      <c r="E56" s="40"/>
      <c r="F56" s="40"/>
      <c r="G56" s="40"/>
      <c r="H56" s="40"/>
      <c r="I56" s="117"/>
      <c r="J56" s="127">
        <f>J100</f>
        <v>0</v>
      </c>
      <c r="K56" s="43"/>
      <c r="AU56" s="22" t="s">
        <v>147</v>
      </c>
    </row>
    <row r="57" spans="2:47" s="7" customFormat="1" ht="24.95" customHeight="1">
      <c r="B57" s="148"/>
      <c r="C57" s="149"/>
      <c r="D57" s="150" t="s">
        <v>807</v>
      </c>
      <c r="E57" s="151"/>
      <c r="F57" s="151"/>
      <c r="G57" s="151"/>
      <c r="H57" s="151"/>
      <c r="I57" s="152"/>
      <c r="J57" s="153">
        <f>J101</f>
        <v>0</v>
      </c>
      <c r="K57" s="154"/>
    </row>
    <row r="58" spans="2:47" s="8" customFormat="1" ht="19.899999999999999" customHeight="1">
      <c r="B58" s="155"/>
      <c r="C58" s="156"/>
      <c r="D58" s="157" t="s">
        <v>808</v>
      </c>
      <c r="E58" s="158"/>
      <c r="F58" s="158"/>
      <c r="G58" s="158"/>
      <c r="H58" s="158"/>
      <c r="I58" s="159"/>
      <c r="J58" s="160">
        <f>J102</f>
        <v>0</v>
      </c>
      <c r="K58" s="161"/>
    </row>
    <row r="59" spans="2:47" s="8" customFormat="1" ht="19.899999999999999" customHeight="1">
      <c r="B59" s="155"/>
      <c r="C59" s="156"/>
      <c r="D59" s="157" t="s">
        <v>809</v>
      </c>
      <c r="E59" s="158"/>
      <c r="F59" s="158"/>
      <c r="G59" s="158"/>
      <c r="H59" s="158"/>
      <c r="I59" s="159"/>
      <c r="J59" s="160">
        <f>J107</f>
        <v>0</v>
      </c>
      <c r="K59" s="161"/>
    </row>
    <row r="60" spans="2:47" s="8" customFormat="1" ht="19.899999999999999" customHeight="1">
      <c r="B60" s="155"/>
      <c r="C60" s="156"/>
      <c r="D60" s="157" t="s">
        <v>810</v>
      </c>
      <c r="E60" s="158"/>
      <c r="F60" s="158"/>
      <c r="G60" s="158"/>
      <c r="H60" s="158"/>
      <c r="I60" s="159"/>
      <c r="J60" s="160">
        <f>J112</f>
        <v>0</v>
      </c>
      <c r="K60" s="161"/>
    </row>
    <row r="61" spans="2:47" s="7" customFormat="1" ht="24.95" customHeight="1">
      <c r="B61" s="148"/>
      <c r="C61" s="149"/>
      <c r="D61" s="150" t="s">
        <v>811</v>
      </c>
      <c r="E61" s="151"/>
      <c r="F61" s="151"/>
      <c r="G61" s="151"/>
      <c r="H61" s="151"/>
      <c r="I61" s="152"/>
      <c r="J61" s="153">
        <f>J118</f>
        <v>0</v>
      </c>
      <c r="K61" s="154"/>
    </row>
    <row r="62" spans="2:47" s="8" customFormat="1" ht="19.899999999999999" customHeight="1">
      <c r="B62" s="155"/>
      <c r="C62" s="156"/>
      <c r="D62" s="157" t="s">
        <v>808</v>
      </c>
      <c r="E62" s="158"/>
      <c r="F62" s="158"/>
      <c r="G62" s="158"/>
      <c r="H62" s="158"/>
      <c r="I62" s="159"/>
      <c r="J62" s="160">
        <f>J119</f>
        <v>0</v>
      </c>
      <c r="K62" s="161"/>
    </row>
    <row r="63" spans="2:47" s="8" customFormat="1" ht="19.899999999999999" customHeight="1">
      <c r="B63" s="155"/>
      <c r="C63" s="156"/>
      <c r="D63" s="157" t="s">
        <v>809</v>
      </c>
      <c r="E63" s="158"/>
      <c r="F63" s="158"/>
      <c r="G63" s="158"/>
      <c r="H63" s="158"/>
      <c r="I63" s="159"/>
      <c r="J63" s="160">
        <f>J124</f>
        <v>0</v>
      </c>
      <c r="K63" s="161"/>
    </row>
    <row r="64" spans="2:47" s="8" customFormat="1" ht="19.899999999999999" customHeight="1">
      <c r="B64" s="155"/>
      <c r="C64" s="156"/>
      <c r="D64" s="157" t="s">
        <v>810</v>
      </c>
      <c r="E64" s="158"/>
      <c r="F64" s="158"/>
      <c r="G64" s="158"/>
      <c r="H64" s="158"/>
      <c r="I64" s="159"/>
      <c r="J64" s="160">
        <f>J138</f>
        <v>0</v>
      </c>
      <c r="K64" s="161"/>
    </row>
    <row r="65" spans="2:11" s="7" customFormat="1" ht="24.95" customHeight="1">
      <c r="B65" s="148"/>
      <c r="C65" s="149"/>
      <c r="D65" s="150" t="s">
        <v>812</v>
      </c>
      <c r="E65" s="151"/>
      <c r="F65" s="151"/>
      <c r="G65" s="151"/>
      <c r="H65" s="151"/>
      <c r="I65" s="152"/>
      <c r="J65" s="153">
        <f>J145</f>
        <v>0</v>
      </c>
      <c r="K65" s="154"/>
    </row>
    <row r="66" spans="2:11" s="8" customFormat="1" ht="19.899999999999999" customHeight="1">
      <c r="B66" s="155"/>
      <c r="C66" s="156"/>
      <c r="D66" s="157" t="s">
        <v>808</v>
      </c>
      <c r="E66" s="158"/>
      <c r="F66" s="158"/>
      <c r="G66" s="158"/>
      <c r="H66" s="158"/>
      <c r="I66" s="159"/>
      <c r="J66" s="160">
        <f>J146</f>
        <v>0</v>
      </c>
      <c r="K66" s="161"/>
    </row>
    <row r="67" spans="2:11" s="8" customFormat="1" ht="19.899999999999999" customHeight="1">
      <c r="B67" s="155"/>
      <c r="C67" s="156"/>
      <c r="D67" s="157" t="s">
        <v>809</v>
      </c>
      <c r="E67" s="158"/>
      <c r="F67" s="158"/>
      <c r="G67" s="158"/>
      <c r="H67" s="158"/>
      <c r="I67" s="159"/>
      <c r="J67" s="160">
        <f>J148</f>
        <v>0</v>
      </c>
      <c r="K67" s="161"/>
    </row>
    <row r="68" spans="2:11" s="8" customFormat="1" ht="19.899999999999999" customHeight="1">
      <c r="B68" s="155"/>
      <c r="C68" s="156"/>
      <c r="D68" s="157" t="s">
        <v>810</v>
      </c>
      <c r="E68" s="158"/>
      <c r="F68" s="158"/>
      <c r="G68" s="158"/>
      <c r="H68" s="158"/>
      <c r="I68" s="159"/>
      <c r="J68" s="160">
        <f>J163</f>
        <v>0</v>
      </c>
      <c r="K68" s="161"/>
    </row>
    <row r="69" spans="2:11" s="7" customFormat="1" ht="24.95" customHeight="1">
      <c r="B69" s="148"/>
      <c r="C69" s="149"/>
      <c r="D69" s="150" t="s">
        <v>813</v>
      </c>
      <c r="E69" s="151"/>
      <c r="F69" s="151"/>
      <c r="G69" s="151"/>
      <c r="H69" s="151"/>
      <c r="I69" s="152"/>
      <c r="J69" s="153">
        <f>J167</f>
        <v>0</v>
      </c>
      <c r="K69" s="154"/>
    </row>
    <row r="70" spans="2:11" s="8" customFormat="1" ht="19.899999999999999" customHeight="1">
      <c r="B70" s="155"/>
      <c r="C70" s="156"/>
      <c r="D70" s="157" t="s">
        <v>808</v>
      </c>
      <c r="E70" s="158"/>
      <c r="F70" s="158"/>
      <c r="G70" s="158"/>
      <c r="H70" s="158"/>
      <c r="I70" s="159"/>
      <c r="J70" s="160">
        <f>J168</f>
        <v>0</v>
      </c>
      <c r="K70" s="161"/>
    </row>
    <row r="71" spans="2:11" s="8" customFormat="1" ht="19.899999999999999" customHeight="1">
      <c r="B71" s="155"/>
      <c r="C71" s="156"/>
      <c r="D71" s="157" t="s">
        <v>809</v>
      </c>
      <c r="E71" s="158"/>
      <c r="F71" s="158"/>
      <c r="G71" s="158"/>
      <c r="H71" s="158"/>
      <c r="I71" s="159"/>
      <c r="J71" s="160">
        <f>J170</f>
        <v>0</v>
      </c>
      <c r="K71" s="161"/>
    </row>
    <row r="72" spans="2:11" s="8" customFormat="1" ht="19.899999999999999" customHeight="1">
      <c r="B72" s="155"/>
      <c r="C72" s="156"/>
      <c r="D72" s="157" t="s">
        <v>810</v>
      </c>
      <c r="E72" s="158"/>
      <c r="F72" s="158"/>
      <c r="G72" s="158"/>
      <c r="H72" s="158"/>
      <c r="I72" s="159"/>
      <c r="J72" s="160">
        <f>J185</f>
        <v>0</v>
      </c>
      <c r="K72" s="161"/>
    </row>
    <row r="73" spans="2:11" s="7" customFormat="1" ht="24.95" customHeight="1">
      <c r="B73" s="148"/>
      <c r="C73" s="149"/>
      <c r="D73" s="150" t="s">
        <v>814</v>
      </c>
      <c r="E73" s="151"/>
      <c r="F73" s="151"/>
      <c r="G73" s="151"/>
      <c r="H73" s="151"/>
      <c r="I73" s="152"/>
      <c r="J73" s="153">
        <f>J198</f>
        <v>0</v>
      </c>
      <c r="K73" s="154"/>
    </row>
    <row r="74" spans="2:11" s="8" customFormat="1" ht="19.899999999999999" customHeight="1">
      <c r="B74" s="155"/>
      <c r="C74" s="156"/>
      <c r="D74" s="157" t="s">
        <v>808</v>
      </c>
      <c r="E74" s="158"/>
      <c r="F74" s="158"/>
      <c r="G74" s="158"/>
      <c r="H74" s="158"/>
      <c r="I74" s="159"/>
      <c r="J74" s="160">
        <f>J199</f>
        <v>0</v>
      </c>
      <c r="K74" s="161"/>
    </row>
    <row r="75" spans="2:11" s="8" customFormat="1" ht="19.899999999999999" customHeight="1">
      <c r="B75" s="155"/>
      <c r="C75" s="156"/>
      <c r="D75" s="157" t="s">
        <v>809</v>
      </c>
      <c r="E75" s="158"/>
      <c r="F75" s="158"/>
      <c r="G75" s="158"/>
      <c r="H75" s="158"/>
      <c r="I75" s="159"/>
      <c r="J75" s="160">
        <f>J201</f>
        <v>0</v>
      </c>
      <c r="K75" s="161"/>
    </row>
    <row r="76" spans="2:11" s="8" customFormat="1" ht="19.899999999999999" customHeight="1">
      <c r="B76" s="155"/>
      <c r="C76" s="156"/>
      <c r="D76" s="157" t="s">
        <v>810</v>
      </c>
      <c r="E76" s="158"/>
      <c r="F76" s="158"/>
      <c r="G76" s="158"/>
      <c r="H76" s="158"/>
      <c r="I76" s="159"/>
      <c r="J76" s="160">
        <f>J215</f>
        <v>0</v>
      </c>
      <c r="K76" s="161"/>
    </row>
    <row r="77" spans="2:11" s="7" customFormat="1" ht="24.95" customHeight="1">
      <c r="B77" s="148"/>
      <c r="C77" s="149"/>
      <c r="D77" s="150" t="s">
        <v>815</v>
      </c>
      <c r="E77" s="151"/>
      <c r="F77" s="151"/>
      <c r="G77" s="151"/>
      <c r="H77" s="151"/>
      <c r="I77" s="152"/>
      <c r="J77" s="153">
        <f>J220</f>
        <v>0</v>
      </c>
      <c r="K77" s="154"/>
    </row>
    <row r="78" spans="2:11" s="8" customFormat="1" ht="19.899999999999999" customHeight="1">
      <c r="B78" s="155"/>
      <c r="C78" s="156"/>
      <c r="D78" s="157" t="s">
        <v>808</v>
      </c>
      <c r="E78" s="158"/>
      <c r="F78" s="158"/>
      <c r="G78" s="158"/>
      <c r="H78" s="158"/>
      <c r="I78" s="159"/>
      <c r="J78" s="160">
        <f>J221</f>
        <v>0</v>
      </c>
      <c r="K78" s="161"/>
    </row>
    <row r="79" spans="2:11" s="8" customFormat="1" ht="19.899999999999999" customHeight="1">
      <c r="B79" s="155"/>
      <c r="C79" s="156"/>
      <c r="D79" s="157" t="s">
        <v>809</v>
      </c>
      <c r="E79" s="158"/>
      <c r="F79" s="158"/>
      <c r="G79" s="158"/>
      <c r="H79" s="158"/>
      <c r="I79" s="159"/>
      <c r="J79" s="160">
        <f>J228</f>
        <v>0</v>
      </c>
      <c r="K79" s="161"/>
    </row>
    <row r="80" spans="2:11" s="8" customFormat="1" ht="19.899999999999999" customHeight="1">
      <c r="B80" s="155"/>
      <c r="C80" s="156"/>
      <c r="D80" s="157" t="s">
        <v>810</v>
      </c>
      <c r="E80" s="158"/>
      <c r="F80" s="158"/>
      <c r="G80" s="158"/>
      <c r="H80" s="158"/>
      <c r="I80" s="159"/>
      <c r="J80" s="160">
        <f>J240</f>
        <v>0</v>
      </c>
      <c r="K80" s="161"/>
    </row>
    <row r="81" spans="2:12" s="1" customFormat="1" ht="21.75" customHeight="1">
      <c r="B81" s="39"/>
      <c r="C81" s="40"/>
      <c r="D81" s="40"/>
      <c r="E81" s="40"/>
      <c r="F81" s="40"/>
      <c r="G81" s="40"/>
      <c r="H81" s="40"/>
      <c r="I81" s="117"/>
      <c r="J81" s="40"/>
      <c r="K81" s="43"/>
    </row>
    <row r="82" spans="2:12" s="1" customFormat="1" ht="6.95" customHeight="1">
      <c r="B82" s="54"/>
      <c r="C82" s="55"/>
      <c r="D82" s="55"/>
      <c r="E82" s="55"/>
      <c r="F82" s="55"/>
      <c r="G82" s="55"/>
      <c r="H82" s="55"/>
      <c r="I82" s="138"/>
      <c r="J82" s="55"/>
      <c r="K82" s="56"/>
    </row>
    <row r="86" spans="2:12" s="1" customFormat="1" ht="6.95" customHeight="1">
      <c r="B86" s="57"/>
      <c r="C86" s="58"/>
      <c r="D86" s="58"/>
      <c r="E86" s="58"/>
      <c r="F86" s="58"/>
      <c r="G86" s="58"/>
      <c r="H86" s="58"/>
      <c r="I86" s="141"/>
      <c r="J86" s="58"/>
      <c r="K86" s="58"/>
      <c r="L86" s="59"/>
    </row>
    <row r="87" spans="2:12" s="1" customFormat="1" ht="36.950000000000003" customHeight="1">
      <c r="B87" s="39"/>
      <c r="C87" s="60" t="s">
        <v>161</v>
      </c>
      <c r="D87" s="61"/>
      <c r="E87" s="61"/>
      <c r="F87" s="61"/>
      <c r="G87" s="61"/>
      <c r="H87" s="61"/>
      <c r="I87" s="162"/>
      <c r="J87" s="61"/>
      <c r="K87" s="61"/>
      <c r="L87" s="59"/>
    </row>
    <row r="88" spans="2:12" s="1" customFormat="1" ht="6.95" customHeight="1">
      <c r="B88" s="39"/>
      <c r="C88" s="61"/>
      <c r="D88" s="61"/>
      <c r="E88" s="61"/>
      <c r="F88" s="61"/>
      <c r="G88" s="61"/>
      <c r="H88" s="61"/>
      <c r="I88" s="162"/>
      <c r="J88" s="61"/>
      <c r="K88" s="61"/>
      <c r="L88" s="59"/>
    </row>
    <row r="89" spans="2:12" s="1" customFormat="1" ht="14.45" customHeight="1">
      <c r="B89" s="39"/>
      <c r="C89" s="63" t="s">
        <v>18</v>
      </c>
      <c r="D89" s="61"/>
      <c r="E89" s="61"/>
      <c r="F89" s="61"/>
      <c r="G89" s="61"/>
      <c r="H89" s="61"/>
      <c r="I89" s="162"/>
      <c r="J89" s="61"/>
      <c r="K89" s="61"/>
      <c r="L89" s="59"/>
    </row>
    <row r="90" spans="2:12" s="1" customFormat="1" ht="16.5" customHeight="1">
      <c r="B90" s="39"/>
      <c r="C90" s="61"/>
      <c r="D90" s="61"/>
      <c r="E90" s="300" t="str">
        <f>E7</f>
        <v>VLTAVSKÁ - REKONSTRUKCE VOZOVKY A CHODNÍKŮ</v>
      </c>
      <c r="F90" s="301"/>
      <c r="G90" s="301"/>
      <c r="H90" s="301"/>
      <c r="I90" s="162"/>
      <c r="J90" s="61"/>
      <c r="K90" s="61"/>
      <c r="L90" s="59"/>
    </row>
    <row r="91" spans="2:12" s="1" customFormat="1" ht="14.45" customHeight="1">
      <c r="B91" s="39"/>
      <c r="C91" s="63" t="s">
        <v>123</v>
      </c>
      <c r="D91" s="61"/>
      <c r="E91" s="61"/>
      <c r="F91" s="61"/>
      <c r="G91" s="61"/>
      <c r="H91" s="61"/>
      <c r="I91" s="162"/>
      <c r="J91" s="61"/>
      <c r="K91" s="61"/>
      <c r="L91" s="59"/>
    </row>
    <row r="92" spans="2:12" s="1" customFormat="1" ht="17.25" customHeight="1">
      <c r="B92" s="39"/>
      <c r="C92" s="61"/>
      <c r="D92" s="61"/>
      <c r="E92" s="275" t="str">
        <f>E9</f>
        <v>D.2 - Úpravy SSZ v rámci DIO</v>
      </c>
      <c r="F92" s="302"/>
      <c r="G92" s="302"/>
      <c r="H92" s="302"/>
      <c r="I92" s="162"/>
      <c r="J92" s="61"/>
      <c r="K92" s="61"/>
      <c r="L92" s="59"/>
    </row>
    <row r="93" spans="2:12" s="1" customFormat="1" ht="6.95" customHeight="1">
      <c r="B93" s="39"/>
      <c r="C93" s="61"/>
      <c r="D93" s="61"/>
      <c r="E93" s="61"/>
      <c r="F93" s="61"/>
      <c r="G93" s="61"/>
      <c r="H93" s="61"/>
      <c r="I93" s="162"/>
      <c r="J93" s="61"/>
      <c r="K93" s="61"/>
      <c r="L93" s="59"/>
    </row>
    <row r="94" spans="2:12" s="1" customFormat="1" ht="18" customHeight="1">
      <c r="B94" s="39"/>
      <c r="C94" s="63" t="s">
        <v>23</v>
      </c>
      <c r="D94" s="61"/>
      <c r="E94" s="61"/>
      <c r="F94" s="163" t="str">
        <f>F12</f>
        <v>Praha 5 - Smíchov</v>
      </c>
      <c r="G94" s="61"/>
      <c r="H94" s="61"/>
      <c r="I94" s="164" t="s">
        <v>25</v>
      </c>
      <c r="J94" s="71" t="str">
        <f>IF(J12="","",J12)</f>
        <v>29. 3. 2018</v>
      </c>
      <c r="K94" s="61"/>
      <c r="L94" s="59"/>
    </row>
    <row r="95" spans="2:12" s="1" customFormat="1" ht="6.95" customHeight="1">
      <c r="B95" s="39"/>
      <c r="C95" s="61"/>
      <c r="D95" s="61"/>
      <c r="E95" s="61"/>
      <c r="F95" s="61"/>
      <c r="G95" s="61"/>
      <c r="H95" s="61"/>
      <c r="I95" s="162"/>
      <c r="J95" s="61"/>
      <c r="K95" s="61"/>
      <c r="L95" s="59"/>
    </row>
    <row r="96" spans="2:12" s="1" customFormat="1" ht="15">
      <c r="B96" s="39"/>
      <c r="C96" s="63" t="s">
        <v>27</v>
      </c>
      <c r="D96" s="61"/>
      <c r="E96" s="61"/>
      <c r="F96" s="163" t="str">
        <f>E15</f>
        <v>Technická správa komunikací hl. m. Prahy, a.s.</v>
      </c>
      <c r="G96" s="61"/>
      <c r="H96" s="61"/>
      <c r="I96" s="164" t="s">
        <v>35</v>
      </c>
      <c r="J96" s="163" t="str">
        <f>E21</f>
        <v>Metroprojekt Praha, a.s.</v>
      </c>
      <c r="K96" s="61"/>
      <c r="L96" s="59"/>
    </row>
    <row r="97" spans="2:65" s="1" customFormat="1" ht="14.45" customHeight="1">
      <c r="B97" s="39"/>
      <c r="C97" s="63" t="s">
        <v>33</v>
      </c>
      <c r="D97" s="61"/>
      <c r="E97" s="61"/>
      <c r="F97" s="163" t="str">
        <f>IF(E18="","",E18)</f>
        <v/>
      </c>
      <c r="G97" s="61"/>
      <c r="H97" s="61"/>
      <c r="I97" s="162"/>
      <c r="J97" s="61"/>
      <c r="K97" s="61"/>
      <c r="L97" s="59"/>
    </row>
    <row r="98" spans="2:65" s="1" customFormat="1" ht="10.35" customHeight="1">
      <c r="B98" s="39"/>
      <c r="C98" s="61"/>
      <c r="D98" s="61"/>
      <c r="E98" s="61"/>
      <c r="F98" s="61"/>
      <c r="G98" s="61"/>
      <c r="H98" s="61"/>
      <c r="I98" s="162"/>
      <c r="J98" s="61"/>
      <c r="K98" s="61"/>
      <c r="L98" s="59"/>
    </row>
    <row r="99" spans="2:65" s="9" customFormat="1" ht="29.25" customHeight="1">
      <c r="B99" s="165"/>
      <c r="C99" s="166" t="s">
        <v>162</v>
      </c>
      <c r="D99" s="167" t="s">
        <v>61</v>
      </c>
      <c r="E99" s="167" t="s">
        <v>57</v>
      </c>
      <c r="F99" s="167" t="s">
        <v>163</v>
      </c>
      <c r="G99" s="167" t="s">
        <v>164</v>
      </c>
      <c r="H99" s="167" t="s">
        <v>165</v>
      </c>
      <c r="I99" s="168" t="s">
        <v>166</v>
      </c>
      <c r="J99" s="167" t="s">
        <v>145</v>
      </c>
      <c r="K99" s="169" t="s">
        <v>167</v>
      </c>
      <c r="L99" s="170"/>
      <c r="M99" s="79" t="s">
        <v>168</v>
      </c>
      <c r="N99" s="80" t="s">
        <v>46</v>
      </c>
      <c r="O99" s="80" t="s">
        <v>169</v>
      </c>
      <c r="P99" s="80" t="s">
        <v>170</v>
      </c>
      <c r="Q99" s="80" t="s">
        <v>171</v>
      </c>
      <c r="R99" s="80" t="s">
        <v>172</v>
      </c>
      <c r="S99" s="80" t="s">
        <v>173</v>
      </c>
      <c r="T99" s="81" t="s">
        <v>174</v>
      </c>
    </row>
    <row r="100" spans="2:65" s="1" customFormat="1" ht="29.25" customHeight="1">
      <c r="B100" s="39"/>
      <c r="C100" s="85" t="s">
        <v>146</v>
      </c>
      <c r="D100" s="61"/>
      <c r="E100" s="61"/>
      <c r="F100" s="61"/>
      <c r="G100" s="61"/>
      <c r="H100" s="61"/>
      <c r="I100" s="162"/>
      <c r="J100" s="171">
        <f>BK100</f>
        <v>0</v>
      </c>
      <c r="K100" s="61"/>
      <c r="L100" s="59"/>
      <c r="M100" s="82"/>
      <c r="N100" s="83"/>
      <c r="O100" s="83"/>
      <c r="P100" s="172">
        <f>P101+P118+P145+P167+P198+P220</f>
        <v>0</v>
      </c>
      <c r="Q100" s="83"/>
      <c r="R100" s="172">
        <f>R101+R118+R145+R167+R198+R220</f>
        <v>0</v>
      </c>
      <c r="S100" s="83"/>
      <c r="T100" s="173">
        <f>T101+T118+T145+T167+T198+T220</f>
        <v>0</v>
      </c>
      <c r="AT100" s="22" t="s">
        <v>75</v>
      </c>
      <c r="AU100" s="22" t="s">
        <v>147</v>
      </c>
      <c r="BK100" s="174">
        <f>BK101+BK118+BK145+BK167+BK198+BK220</f>
        <v>0</v>
      </c>
    </row>
    <row r="101" spans="2:65" s="10" customFormat="1" ht="37.35" customHeight="1">
      <c r="B101" s="175"/>
      <c r="C101" s="176"/>
      <c r="D101" s="177" t="s">
        <v>75</v>
      </c>
      <c r="E101" s="178" t="s">
        <v>816</v>
      </c>
      <c r="F101" s="178" t="s">
        <v>817</v>
      </c>
      <c r="G101" s="176"/>
      <c r="H101" s="176"/>
      <c r="I101" s="179"/>
      <c r="J101" s="180">
        <f>BK101</f>
        <v>0</v>
      </c>
      <c r="K101" s="176"/>
      <c r="L101" s="181"/>
      <c r="M101" s="182"/>
      <c r="N101" s="183"/>
      <c r="O101" s="183"/>
      <c r="P101" s="184">
        <f>P102+P107+P112</f>
        <v>0</v>
      </c>
      <c r="Q101" s="183"/>
      <c r="R101" s="184">
        <f>R102+R107+R112</f>
        <v>0</v>
      </c>
      <c r="S101" s="183"/>
      <c r="T101" s="185">
        <f>T102+T107+T112</f>
        <v>0</v>
      </c>
      <c r="AR101" s="186" t="s">
        <v>84</v>
      </c>
      <c r="AT101" s="187" t="s">
        <v>75</v>
      </c>
      <c r="AU101" s="187" t="s">
        <v>76</v>
      </c>
      <c r="AY101" s="186" t="s">
        <v>177</v>
      </c>
      <c r="BK101" s="188">
        <f>BK102+BK107+BK112</f>
        <v>0</v>
      </c>
    </row>
    <row r="102" spans="2:65" s="10" customFormat="1" ht="19.899999999999999" customHeight="1">
      <c r="B102" s="175"/>
      <c r="C102" s="176"/>
      <c r="D102" s="177" t="s">
        <v>75</v>
      </c>
      <c r="E102" s="189" t="s">
        <v>242</v>
      </c>
      <c r="F102" s="189" t="s">
        <v>818</v>
      </c>
      <c r="G102" s="176"/>
      <c r="H102" s="176"/>
      <c r="I102" s="179"/>
      <c r="J102" s="190">
        <f>BK102</f>
        <v>0</v>
      </c>
      <c r="K102" s="176"/>
      <c r="L102" s="181"/>
      <c r="M102" s="182"/>
      <c r="N102" s="183"/>
      <c r="O102" s="183"/>
      <c r="P102" s="184">
        <f>SUM(P103:P106)</f>
        <v>0</v>
      </c>
      <c r="Q102" s="183"/>
      <c r="R102" s="184">
        <f>SUM(R103:R106)</f>
        <v>0</v>
      </c>
      <c r="S102" s="183"/>
      <c r="T102" s="185">
        <f>SUM(T103:T106)</f>
        <v>0</v>
      </c>
      <c r="AR102" s="186" t="s">
        <v>84</v>
      </c>
      <c r="AT102" s="187" t="s">
        <v>75</v>
      </c>
      <c r="AU102" s="187" t="s">
        <v>84</v>
      </c>
      <c r="AY102" s="186" t="s">
        <v>177</v>
      </c>
      <c r="BK102" s="188">
        <f>SUM(BK103:BK106)</f>
        <v>0</v>
      </c>
    </row>
    <row r="103" spans="2:65" s="1" customFormat="1" ht="16.5" customHeight="1">
      <c r="B103" s="39"/>
      <c r="C103" s="191" t="s">
        <v>84</v>
      </c>
      <c r="D103" s="191" t="s">
        <v>179</v>
      </c>
      <c r="E103" s="192" t="s">
        <v>819</v>
      </c>
      <c r="F103" s="193" t="s">
        <v>820</v>
      </c>
      <c r="G103" s="194" t="s">
        <v>821</v>
      </c>
      <c r="H103" s="195">
        <v>1</v>
      </c>
      <c r="I103" s="196"/>
      <c r="J103" s="197">
        <f>ROUND(I103*H103,2)</f>
        <v>0</v>
      </c>
      <c r="K103" s="193" t="s">
        <v>21</v>
      </c>
      <c r="L103" s="59"/>
      <c r="M103" s="198" t="s">
        <v>21</v>
      </c>
      <c r="N103" s="199" t="s">
        <v>47</v>
      </c>
      <c r="O103" s="40"/>
      <c r="P103" s="200">
        <f>O103*H103</f>
        <v>0</v>
      </c>
      <c r="Q103" s="200">
        <v>0</v>
      </c>
      <c r="R103" s="200">
        <f>Q103*H103</f>
        <v>0</v>
      </c>
      <c r="S103" s="200">
        <v>0</v>
      </c>
      <c r="T103" s="201">
        <f>S103*H103</f>
        <v>0</v>
      </c>
      <c r="AR103" s="22" t="s">
        <v>184</v>
      </c>
      <c r="AT103" s="22" t="s">
        <v>179</v>
      </c>
      <c r="AU103" s="22" t="s">
        <v>86</v>
      </c>
      <c r="AY103" s="22" t="s">
        <v>177</v>
      </c>
      <c r="BE103" s="202">
        <f>IF(N103="základní",J103,0)</f>
        <v>0</v>
      </c>
      <c r="BF103" s="202">
        <f>IF(N103="snížená",J103,0)</f>
        <v>0</v>
      </c>
      <c r="BG103" s="202">
        <f>IF(N103="zákl. přenesená",J103,0)</f>
        <v>0</v>
      </c>
      <c r="BH103" s="202">
        <f>IF(N103="sníž. přenesená",J103,0)</f>
        <v>0</v>
      </c>
      <c r="BI103" s="202">
        <f>IF(N103="nulová",J103,0)</f>
        <v>0</v>
      </c>
      <c r="BJ103" s="22" t="s">
        <v>84</v>
      </c>
      <c r="BK103" s="202">
        <f>ROUND(I103*H103,2)</f>
        <v>0</v>
      </c>
      <c r="BL103" s="22" t="s">
        <v>184</v>
      </c>
      <c r="BM103" s="22" t="s">
        <v>86</v>
      </c>
    </row>
    <row r="104" spans="2:65" s="1" customFormat="1" ht="16.5" customHeight="1">
      <c r="B104" s="39"/>
      <c r="C104" s="191" t="s">
        <v>86</v>
      </c>
      <c r="D104" s="191" t="s">
        <v>179</v>
      </c>
      <c r="E104" s="192" t="s">
        <v>822</v>
      </c>
      <c r="F104" s="193" t="s">
        <v>823</v>
      </c>
      <c r="G104" s="194" t="s">
        <v>824</v>
      </c>
      <c r="H104" s="195">
        <v>1</v>
      </c>
      <c r="I104" s="196"/>
      <c r="J104" s="197">
        <f>ROUND(I104*H104,2)</f>
        <v>0</v>
      </c>
      <c r="K104" s="193" t="s">
        <v>21</v>
      </c>
      <c r="L104" s="59"/>
      <c r="M104" s="198" t="s">
        <v>21</v>
      </c>
      <c r="N104" s="199" t="s">
        <v>47</v>
      </c>
      <c r="O104" s="40"/>
      <c r="P104" s="200">
        <f>O104*H104</f>
        <v>0</v>
      </c>
      <c r="Q104" s="200">
        <v>0</v>
      </c>
      <c r="R104" s="200">
        <f>Q104*H104</f>
        <v>0</v>
      </c>
      <c r="S104" s="200">
        <v>0</v>
      </c>
      <c r="T104" s="201">
        <f>S104*H104</f>
        <v>0</v>
      </c>
      <c r="AR104" s="22" t="s">
        <v>184</v>
      </c>
      <c r="AT104" s="22" t="s">
        <v>179</v>
      </c>
      <c r="AU104" s="22" t="s">
        <v>86</v>
      </c>
      <c r="AY104" s="22" t="s">
        <v>177</v>
      </c>
      <c r="BE104" s="202">
        <f>IF(N104="základní",J104,0)</f>
        <v>0</v>
      </c>
      <c r="BF104" s="202">
        <f>IF(N104="snížená",J104,0)</f>
        <v>0</v>
      </c>
      <c r="BG104" s="202">
        <f>IF(N104="zákl. přenesená",J104,0)</f>
        <v>0</v>
      </c>
      <c r="BH104" s="202">
        <f>IF(N104="sníž. přenesená",J104,0)</f>
        <v>0</v>
      </c>
      <c r="BI104" s="202">
        <f>IF(N104="nulová",J104,0)</f>
        <v>0</v>
      </c>
      <c r="BJ104" s="22" t="s">
        <v>84</v>
      </c>
      <c r="BK104" s="202">
        <f>ROUND(I104*H104,2)</f>
        <v>0</v>
      </c>
      <c r="BL104" s="22" t="s">
        <v>184</v>
      </c>
      <c r="BM104" s="22" t="s">
        <v>184</v>
      </c>
    </row>
    <row r="105" spans="2:65" s="1" customFormat="1" ht="16.5" customHeight="1">
      <c r="B105" s="39"/>
      <c r="C105" s="191" t="s">
        <v>196</v>
      </c>
      <c r="D105" s="191" t="s">
        <v>179</v>
      </c>
      <c r="E105" s="192" t="s">
        <v>825</v>
      </c>
      <c r="F105" s="193" t="s">
        <v>826</v>
      </c>
      <c r="G105" s="194" t="s">
        <v>827</v>
      </c>
      <c r="H105" s="195">
        <v>3</v>
      </c>
      <c r="I105" s="196"/>
      <c r="J105" s="197">
        <f>ROUND(I105*H105,2)</f>
        <v>0</v>
      </c>
      <c r="K105" s="193" t="s">
        <v>21</v>
      </c>
      <c r="L105" s="59"/>
      <c r="M105" s="198" t="s">
        <v>21</v>
      </c>
      <c r="N105" s="199" t="s">
        <v>47</v>
      </c>
      <c r="O105" s="40"/>
      <c r="P105" s="200">
        <f>O105*H105</f>
        <v>0</v>
      </c>
      <c r="Q105" s="200">
        <v>0</v>
      </c>
      <c r="R105" s="200">
        <f>Q105*H105</f>
        <v>0</v>
      </c>
      <c r="S105" s="200">
        <v>0</v>
      </c>
      <c r="T105" s="201">
        <f>S105*H105</f>
        <v>0</v>
      </c>
      <c r="AR105" s="22" t="s">
        <v>184</v>
      </c>
      <c r="AT105" s="22" t="s">
        <v>179</v>
      </c>
      <c r="AU105" s="22" t="s">
        <v>86</v>
      </c>
      <c r="AY105" s="22" t="s">
        <v>177</v>
      </c>
      <c r="BE105" s="202">
        <f>IF(N105="základní",J105,0)</f>
        <v>0</v>
      </c>
      <c r="BF105" s="202">
        <f>IF(N105="snížená",J105,0)</f>
        <v>0</v>
      </c>
      <c r="BG105" s="202">
        <f>IF(N105="zákl. přenesená",J105,0)</f>
        <v>0</v>
      </c>
      <c r="BH105" s="202">
        <f>IF(N105="sníž. přenesená",J105,0)</f>
        <v>0</v>
      </c>
      <c r="BI105" s="202">
        <f>IF(N105="nulová",J105,0)</f>
        <v>0</v>
      </c>
      <c r="BJ105" s="22" t="s">
        <v>84</v>
      </c>
      <c r="BK105" s="202">
        <f>ROUND(I105*H105,2)</f>
        <v>0</v>
      </c>
      <c r="BL105" s="22" t="s">
        <v>184</v>
      </c>
      <c r="BM105" s="22" t="s">
        <v>210</v>
      </c>
    </row>
    <row r="106" spans="2:65" s="1" customFormat="1" ht="16.5" customHeight="1">
      <c r="B106" s="39"/>
      <c r="C106" s="191" t="s">
        <v>184</v>
      </c>
      <c r="D106" s="191" t="s">
        <v>179</v>
      </c>
      <c r="E106" s="192" t="s">
        <v>828</v>
      </c>
      <c r="F106" s="193" t="s">
        <v>829</v>
      </c>
      <c r="G106" s="194" t="s">
        <v>821</v>
      </c>
      <c r="H106" s="195">
        <v>1</v>
      </c>
      <c r="I106" s="196"/>
      <c r="J106" s="197">
        <f>ROUND(I106*H106,2)</f>
        <v>0</v>
      </c>
      <c r="K106" s="193" t="s">
        <v>21</v>
      </c>
      <c r="L106" s="59"/>
      <c r="M106" s="198" t="s">
        <v>21</v>
      </c>
      <c r="N106" s="199" t="s">
        <v>47</v>
      </c>
      <c r="O106" s="40"/>
      <c r="P106" s="200">
        <f>O106*H106</f>
        <v>0</v>
      </c>
      <c r="Q106" s="200">
        <v>0</v>
      </c>
      <c r="R106" s="200">
        <f>Q106*H106</f>
        <v>0</v>
      </c>
      <c r="S106" s="200">
        <v>0</v>
      </c>
      <c r="T106" s="201">
        <f>S106*H106</f>
        <v>0</v>
      </c>
      <c r="AR106" s="22" t="s">
        <v>184</v>
      </c>
      <c r="AT106" s="22" t="s">
        <v>179</v>
      </c>
      <c r="AU106" s="22" t="s">
        <v>86</v>
      </c>
      <c r="AY106" s="22" t="s">
        <v>177</v>
      </c>
      <c r="BE106" s="202">
        <f>IF(N106="základní",J106,0)</f>
        <v>0</v>
      </c>
      <c r="BF106" s="202">
        <f>IF(N106="snížená",J106,0)</f>
        <v>0</v>
      </c>
      <c r="BG106" s="202">
        <f>IF(N106="zákl. přenesená",J106,0)</f>
        <v>0</v>
      </c>
      <c r="BH106" s="202">
        <f>IF(N106="sníž. přenesená",J106,0)</f>
        <v>0</v>
      </c>
      <c r="BI106" s="202">
        <f>IF(N106="nulová",J106,0)</f>
        <v>0</v>
      </c>
      <c r="BJ106" s="22" t="s">
        <v>84</v>
      </c>
      <c r="BK106" s="202">
        <f>ROUND(I106*H106,2)</f>
        <v>0</v>
      </c>
      <c r="BL106" s="22" t="s">
        <v>184</v>
      </c>
      <c r="BM106" s="22" t="s">
        <v>224</v>
      </c>
    </row>
    <row r="107" spans="2:65" s="10" customFormat="1" ht="29.85" customHeight="1">
      <c r="B107" s="175"/>
      <c r="C107" s="176"/>
      <c r="D107" s="177" t="s">
        <v>75</v>
      </c>
      <c r="E107" s="189" t="s">
        <v>248</v>
      </c>
      <c r="F107" s="189" t="s">
        <v>830</v>
      </c>
      <c r="G107" s="176"/>
      <c r="H107" s="176"/>
      <c r="I107" s="179"/>
      <c r="J107" s="190">
        <f>BK107</f>
        <v>0</v>
      </c>
      <c r="K107" s="176"/>
      <c r="L107" s="181"/>
      <c r="M107" s="182"/>
      <c r="N107" s="183"/>
      <c r="O107" s="183"/>
      <c r="P107" s="184">
        <f>SUM(P108:P111)</f>
        <v>0</v>
      </c>
      <c r="Q107" s="183"/>
      <c r="R107" s="184">
        <f>SUM(R108:R111)</f>
        <v>0</v>
      </c>
      <c r="S107" s="183"/>
      <c r="T107" s="185">
        <f>SUM(T108:T111)</f>
        <v>0</v>
      </c>
      <c r="AR107" s="186" t="s">
        <v>84</v>
      </c>
      <c r="AT107" s="187" t="s">
        <v>75</v>
      </c>
      <c r="AU107" s="187" t="s">
        <v>84</v>
      </c>
      <c r="AY107" s="186" t="s">
        <v>177</v>
      </c>
      <c r="BK107" s="188">
        <f>SUM(BK108:BK111)</f>
        <v>0</v>
      </c>
    </row>
    <row r="108" spans="2:65" s="1" customFormat="1" ht="16.5" customHeight="1">
      <c r="B108" s="39"/>
      <c r="C108" s="191" t="s">
        <v>204</v>
      </c>
      <c r="D108" s="191" t="s">
        <v>179</v>
      </c>
      <c r="E108" s="192" t="s">
        <v>831</v>
      </c>
      <c r="F108" s="193" t="s">
        <v>820</v>
      </c>
      <c r="G108" s="194" t="s">
        <v>821</v>
      </c>
      <c r="H108" s="195">
        <v>15</v>
      </c>
      <c r="I108" s="196"/>
      <c r="J108" s="197">
        <f>ROUND(I108*H108,2)</f>
        <v>0</v>
      </c>
      <c r="K108" s="193" t="s">
        <v>21</v>
      </c>
      <c r="L108" s="59"/>
      <c r="M108" s="198" t="s">
        <v>21</v>
      </c>
      <c r="N108" s="199" t="s">
        <v>47</v>
      </c>
      <c r="O108" s="40"/>
      <c r="P108" s="200">
        <f>O108*H108</f>
        <v>0</v>
      </c>
      <c r="Q108" s="200">
        <v>0</v>
      </c>
      <c r="R108" s="200">
        <f>Q108*H108</f>
        <v>0</v>
      </c>
      <c r="S108" s="200">
        <v>0</v>
      </c>
      <c r="T108" s="201">
        <f>S108*H108</f>
        <v>0</v>
      </c>
      <c r="AR108" s="22" t="s">
        <v>184</v>
      </c>
      <c r="AT108" s="22" t="s">
        <v>179</v>
      </c>
      <c r="AU108" s="22" t="s">
        <v>86</v>
      </c>
      <c r="AY108" s="22" t="s">
        <v>177</v>
      </c>
      <c r="BE108" s="202">
        <f>IF(N108="základní",J108,0)</f>
        <v>0</v>
      </c>
      <c r="BF108" s="202">
        <f>IF(N108="snížená",J108,0)</f>
        <v>0</v>
      </c>
      <c r="BG108" s="202">
        <f>IF(N108="zákl. přenesená",J108,0)</f>
        <v>0</v>
      </c>
      <c r="BH108" s="202">
        <f>IF(N108="sníž. přenesená",J108,0)</f>
        <v>0</v>
      </c>
      <c r="BI108" s="202">
        <f>IF(N108="nulová",J108,0)</f>
        <v>0</v>
      </c>
      <c r="BJ108" s="22" t="s">
        <v>84</v>
      </c>
      <c r="BK108" s="202">
        <f>ROUND(I108*H108,2)</f>
        <v>0</v>
      </c>
      <c r="BL108" s="22" t="s">
        <v>184</v>
      </c>
      <c r="BM108" s="22" t="s">
        <v>237</v>
      </c>
    </row>
    <row r="109" spans="2:65" s="1" customFormat="1" ht="16.5" customHeight="1">
      <c r="B109" s="39"/>
      <c r="C109" s="191" t="s">
        <v>210</v>
      </c>
      <c r="D109" s="191" t="s">
        <v>179</v>
      </c>
      <c r="E109" s="192" t="s">
        <v>832</v>
      </c>
      <c r="F109" s="193" t="s">
        <v>833</v>
      </c>
      <c r="G109" s="194" t="s">
        <v>827</v>
      </c>
      <c r="H109" s="195">
        <v>8</v>
      </c>
      <c r="I109" s="196"/>
      <c r="J109" s="197">
        <f>ROUND(I109*H109,2)</f>
        <v>0</v>
      </c>
      <c r="K109" s="193" t="s">
        <v>21</v>
      </c>
      <c r="L109" s="59"/>
      <c r="M109" s="198" t="s">
        <v>21</v>
      </c>
      <c r="N109" s="199" t="s">
        <v>47</v>
      </c>
      <c r="O109" s="40"/>
      <c r="P109" s="200">
        <f>O109*H109</f>
        <v>0</v>
      </c>
      <c r="Q109" s="200">
        <v>0</v>
      </c>
      <c r="R109" s="200">
        <f>Q109*H109</f>
        <v>0</v>
      </c>
      <c r="S109" s="200">
        <v>0</v>
      </c>
      <c r="T109" s="201">
        <f>S109*H109</f>
        <v>0</v>
      </c>
      <c r="AR109" s="22" t="s">
        <v>184</v>
      </c>
      <c r="AT109" s="22" t="s">
        <v>179</v>
      </c>
      <c r="AU109" s="22" t="s">
        <v>86</v>
      </c>
      <c r="AY109" s="22" t="s">
        <v>177</v>
      </c>
      <c r="BE109" s="202">
        <f>IF(N109="základní",J109,0)</f>
        <v>0</v>
      </c>
      <c r="BF109" s="202">
        <f>IF(N109="snížená",J109,0)</f>
        <v>0</v>
      </c>
      <c r="BG109" s="202">
        <f>IF(N109="zákl. přenesená",J109,0)</f>
        <v>0</v>
      </c>
      <c r="BH109" s="202">
        <f>IF(N109="sníž. přenesená",J109,0)</f>
        <v>0</v>
      </c>
      <c r="BI109" s="202">
        <f>IF(N109="nulová",J109,0)</f>
        <v>0</v>
      </c>
      <c r="BJ109" s="22" t="s">
        <v>84</v>
      </c>
      <c r="BK109" s="202">
        <f>ROUND(I109*H109,2)</f>
        <v>0</v>
      </c>
      <c r="BL109" s="22" t="s">
        <v>184</v>
      </c>
      <c r="BM109" s="22" t="s">
        <v>248</v>
      </c>
    </row>
    <row r="110" spans="2:65" s="1" customFormat="1" ht="16.5" customHeight="1">
      <c r="B110" s="39"/>
      <c r="C110" s="191" t="s">
        <v>218</v>
      </c>
      <c r="D110" s="191" t="s">
        <v>179</v>
      </c>
      <c r="E110" s="192" t="s">
        <v>834</v>
      </c>
      <c r="F110" s="193" t="s">
        <v>823</v>
      </c>
      <c r="G110" s="194" t="s">
        <v>821</v>
      </c>
      <c r="H110" s="195">
        <v>1</v>
      </c>
      <c r="I110" s="196"/>
      <c r="J110" s="197">
        <f>ROUND(I110*H110,2)</f>
        <v>0</v>
      </c>
      <c r="K110" s="193" t="s">
        <v>21</v>
      </c>
      <c r="L110" s="59"/>
      <c r="M110" s="198" t="s">
        <v>21</v>
      </c>
      <c r="N110" s="199" t="s">
        <v>47</v>
      </c>
      <c r="O110" s="40"/>
      <c r="P110" s="200">
        <f>O110*H110</f>
        <v>0</v>
      </c>
      <c r="Q110" s="200">
        <v>0</v>
      </c>
      <c r="R110" s="200">
        <f>Q110*H110</f>
        <v>0</v>
      </c>
      <c r="S110" s="200">
        <v>0</v>
      </c>
      <c r="T110" s="201">
        <f>S110*H110</f>
        <v>0</v>
      </c>
      <c r="AR110" s="22" t="s">
        <v>184</v>
      </c>
      <c r="AT110" s="22" t="s">
        <v>179</v>
      </c>
      <c r="AU110" s="22" t="s">
        <v>86</v>
      </c>
      <c r="AY110" s="22" t="s">
        <v>177</v>
      </c>
      <c r="BE110" s="202">
        <f>IF(N110="základní",J110,0)</f>
        <v>0</v>
      </c>
      <c r="BF110" s="202">
        <f>IF(N110="snížená",J110,0)</f>
        <v>0</v>
      </c>
      <c r="BG110" s="202">
        <f>IF(N110="zákl. přenesená",J110,0)</f>
        <v>0</v>
      </c>
      <c r="BH110" s="202">
        <f>IF(N110="sníž. přenesená",J110,0)</f>
        <v>0</v>
      </c>
      <c r="BI110" s="202">
        <f>IF(N110="nulová",J110,0)</f>
        <v>0</v>
      </c>
      <c r="BJ110" s="22" t="s">
        <v>84</v>
      </c>
      <c r="BK110" s="202">
        <f>ROUND(I110*H110,2)</f>
        <v>0</v>
      </c>
      <c r="BL110" s="22" t="s">
        <v>184</v>
      </c>
      <c r="BM110" s="22" t="s">
        <v>259</v>
      </c>
    </row>
    <row r="111" spans="2:65" s="1" customFormat="1" ht="16.5" customHeight="1">
      <c r="B111" s="39"/>
      <c r="C111" s="191" t="s">
        <v>224</v>
      </c>
      <c r="D111" s="191" t="s">
        <v>179</v>
      </c>
      <c r="E111" s="192" t="s">
        <v>835</v>
      </c>
      <c r="F111" s="193" t="s">
        <v>836</v>
      </c>
      <c r="G111" s="194" t="s">
        <v>821</v>
      </c>
      <c r="H111" s="195">
        <v>2</v>
      </c>
      <c r="I111" s="196"/>
      <c r="J111" s="197">
        <f>ROUND(I111*H111,2)</f>
        <v>0</v>
      </c>
      <c r="K111" s="193" t="s">
        <v>21</v>
      </c>
      <c r="L111" s="59"/>
      <c r="M111" s="198" t="s">
        <v>21</v>
      </c>
      <c r="N111" s="199" t="s">
        <v>47</v>
      </c>
      <c r="O111" s="40"/>
      <c r="P111" s="200">
        <f>O111*H111</f>
        <v>0</v>
      </c>
      <c r="Q111" s="200">
        <v>0</v>
      </c>
      <c r="R111" s="200">
        <f>Q111*H111</f>
        <v>0</v>
      </c>
      <c r="S111" s="200">
        <v>0</v>
      </c>
      <c r="T111" s="201">
        <f>S111*H111</f>
        <v>0</v>
      </c>
      <c r="AR111" s="22" t="s">
        <v>184</v>
      </c>
      <c r="AT111" s="22" t="s">
        <v>179</v>
      </c>
      <c r="AU111" s="22" t="s">
        <v>86</v>
      </c>
      <c r="AY111" s="22" t="s">
        <v>177</v>
      </c>
      <c r="BE111" s="202">
        <f>IF(N111="základní",J111,0)</f>
        <v>0</v>
      </c>
      <c r="BF111" s="202">
        <f>IF(N111="snížená",J111,0)</f>
        <v>0</v>
      </c>
      <c r="BG111" s="202">
        <f>IF(N111="zákl. přenesená",J111,0)</f>
        <v>0</v>
      </c>
      <c r="BH111" s="202">
        <f>IF(N111="sníž. přenesená",J111,0)</f>
        <v>0</v>
      </c>
      <c r="BI111" s="202">
        <f>IF(N111="nulová",J111,0)</f>
        <v>0</v>
      </c>
      <c r="BJ111" s="22" t="s">
        <v>84</v>
      </c>
      <c r="BK111" s="202">
        <f>ROUND(I111*H111,2)</f>
        <v>0</v>
      </c>
      <c r="BL111" s="22" t="s">
        <v>184</v>
      </c>
      <c r="BM111" s="22" t="s">
        <v>271</v>
      </c>
    </row>
    <row r="112" spans="2:65" s="10" customFormat="1" ht="29.85" customHeight="1">
      <c r="B112" s="175"/>
      <c r="C112" s="176"/>
      <c r="D112" s="177" t="s">
        <v>75</v>
      </c>
      <c r="E112" s="189" t="s">
        <v>253</v>
      </c>
      <c r="F112" s="189" t="s">
        <v>837</v>
      </c>
      <c r="G112" s="176"/>
      <c r="H112" s="176"/>
      <c r="I112" s="179"/>
      <c r="J112" s="190">
        <f>BK112</f>
        <v>0</v>
      </c>
      <c r="K112" s="176"/>
      <c r="L112" s="181"/>
      <c r="M112" s="182"/>
      <c r="N112" s="183"/>
      <c r="O112" s="183"/>
      <c r="P112" s="184">
        <f>SUM(P113:P117)</f>
        <v>0</v>
      </c>
      <c r="Q112" s="183"/>
      <c r="R112" s="184">
        <f>SUM(R113:R117)</f>
        <v>0</v>
      </c>
      <c r="S112" s="183"/>
      <c r="T112" s="185">
        <f>SUM(T113:T117)</f>
        <v>0</v>
      </c>
      <c r="AR112" s="186" t="s">
        <v>84</v>
      </c>
      <c r="AT112" s="187" t="s">
        <v>75</v>
      </c>
      <c r="AU112" s="187" t="s">
        <v>84</v>
      </c>
      <c r="AY112" s="186" t="s">
        <v>177</v>
      </c>
      <c r="BK112" s="188">
        <f>SUM(BK113:BK117)</f>
        <v>0</v>
      </c>
    </row>
    <row r="113" spans="2:65" s="1" customFormat="1" ht="16.5" customHeight="1">
      <c r="B113" s="39"/>
      <c r="C113" s="191" t="s">
        <v>231</v>
      </c>
      <c r="D113" s="191" t="s">
        <v>179</v>
      </c>
      <c r="E113" s="192" t="s">
        <v>838</v>
      </c>
      <c r="F113" s="193" t="s">
        <v>823</v>
      </c>
      <c r="G113" s="194" t="s">
        <v>821</v>
      </c>
      <c r="H113" s="195">
        <v>1</v>
      </c>
      <c r="I113" s="196"/>
      <c r="J113" s="197">
        <f>ROUND(I113*H113,2)</f>
        <v>0</v>
      </c>
      <c r="K113" s="193" t="s">
        <v>21</v>
      </c>
      <c r="L113" s="59"/>
      <c r="M113" s="198" t="s">
        <v>21</v>
      </c>
      <c r="N113" s="199" t="s">
        <v>47</v>
      </c>
      <c r="O113" s="40"/>
      <c r="P113" s="200">
        <f>O113*H113</f>
        <v>0</v>
      </c>
      <c r="Q113" s="200">
        <v>0</v>
      </c>
      <c r="R113" s="200">
        <f>Q113*H113</f>
        <v>0</v>
      </c>
      <c r="S113" s="200">
        <v>0</v>
      </c>
      <c r="T113" s="201">
        <f>S113*H113</f>
        <v>0</v>
      </c>
      <c r="AR113" s="22" t="s">
        <v>184</v>
      </c>
      <c r="AT113" s="22" t="s">
        <v>179</v>
      </c>
      <c r="AU113" s="22" t="s">
        <v>86</v>
      </c>
      <c r="AY113" s="22" t="s">
        <v>177</v>
      </c>
      <c r="BE113" s="202">
        <f>IF(N113="základní",J113,0)</f>
        <v>0</v>
      </c>
      <c r="BF113" s="202">
        <f>IF(N113="snížená",J113,0)</f>
        <v>0</v>
      </c>
      <c r="BG113" s="202">
        <f>IF(N113="zákl. přenesená",J113,0)</f>
        <v>0</v>
      </c>
      <c r="BH113" s="202">
        <f>IF(N113="sníž. přenesená",J113,0)</f>
        <v>0</v>
      </c>
      <c r="BI113" s="202">
        <f>IF(N113="nulová",J113,0)</f>
        <v>0</v>
      </c>
      <c r="BJ113" s="22" t="s">
        <v>84</v>
      </c>
      <c r="BK113" s="202">
        <f>ROUND(I113*H113,2)</f>
        <v>0</v>
      </c>
      <c r="BL113" s="22" t="s">
        <v>184</v>
      </c>
      <c r="BM113" s="22" t="s">
        <v>283</v>
      </c>
    </row>
    <row r="114" spans="2:65" s="1" customFormat="1" ht="16.5" customHeight="1">
      <c r="B114" s="39"/>
      <c r="C114" s="191" t="s">
        <v>237</v>
      </c>
      <c r="D114" s="191" t="s">
        <v>179</v>
      </c>
      <c r="E114" s="192" t="s">
        <v>839</v>
      </c>
      <c r="F114" s="193" t="s">
        <v>820</v>
      </c>
      <c r="G114" s="194" t="s">
        <v>821</v>
      </c>
      <c r="H114" s="195">
        <v>15</v>
      </c>
      <c r="I114" s="196"/>
      <c r="J114" s="197">
        <f>ROUND(I114*H114,2)</f>
        <v>0</v>
      </c>
      <c r="K114" s="193" t="s">
        <v>21</v>
      </c>
      <c r="L114" s="59"/>
      <c r="M114" s="198" t="s">
        <v>21</v>
      </c>
      <c r="N114" s="199" t="s">
        <v>47</v>
      </c>
      <c r="O114" s="40"/>
      <c r="P114" s="200">
        <f>O114*H114</f>
        <v>0</v>
      </c>
      <c r="Q114" s="200">
        <v>0</v>
      </c>
      <c r="R114" s="200">
        <f>Q114*H114</f>
        <v>0</v>
      </c>
      <c r="S114" s="200">
        <v>0</v>
      </c>
      <c r="T114" s="201">
        <f>S114*H114</f>
        <v>0</v>
      </c>
      <c r="AR114" s="22" t="s">
        <v>184</v>
      </c>
      <c r="AT114" s="22" t="s">
        <v>179</v>
      </c>
      <c r="AU114" s="22" t="s">
        <v>86</v>
      </c>
      <c r="AY114" s="22" t="s">
        <v>177</v>
      </c>
      <c r="BE114" s="202">
        <f>IF(N114="základní",J114,0)</f>
        <v>0</v>
      </c>
      <c r="BF114" s="202">
        <f>IF(N114="snížená",J114,0)</f>
        <v>0</v>
      </c>
      <c r="BG114" s="202">
        <f>IF(N114="zákl. přenesená",J114,0)</f>
        <v>0</v>
      </c>
      <c r="BH114" s="202">
        <f>IF(N114="sníž. přenesená",J114,0)</f>
        <v>0</v>
      </c>
      <c r="BI114" s="202">
        <f>IF(N114="nulová",J114,0)</f>
        <v>0</v>
      </c>
      <c r="BJ114" s="22" t="s">
        <v>84</v>
      </c>
      <c r="BK114" s="202">
        <f>ROUND(I114*H114,2)</f>
        <v>0</v>
      </c>
      <c r="BL114" s="22" t="s">
        <v>184</v>
      </c>
      <c r="BM114" s="22" t="s">
        <v>295</v>
      </c>
    </row>
    <row r="115" spans="2:65" s="1" customFormat="1" ht="16.5" customHeight="1">
      <c r="B115" s="39"/>
      <c r="C115" s="191" t="s">
        <v>242</v>
      </c>
      <c r="D115" s="191" t="s">
        <v>179</v>
      </c>
      <c r="E115" s="192" t="s">
        <v>840</v>
      </c>
      <c r="F115" s="193" t="s">
        <v>833</v>
      </c>
      <c r="G115" s="194" t="s">
        <v>827</v>
      </c>
      <c r="H115" s="195">
        <v>8</v>
      </c>
      <c r="I115" s="196"/>
      <c r="J115" s="197">
        <f>ROUND(I115*H115,2)</f>
        <v>0</v>
      </c>
      <c r="K115" s="193" t="s">
        <v>21</v>
      </c>
      <c r="L115" s="59"/>
      <c r="M115" s="198" t="s">
        <v>21</v>
      </c>
      <c r="N115" s="199" t="s">
        <v>47</v>
      </c>
      <c r="O115" s="40"/>
      <c r="P115" s="200">
        <f>O115*H115</f>
        <v>0</v>
      </c>
      <c r="Q115" s="200">
        <v>0</v>
      </c>
      <c r="R115" s="200">
        <f>Q115*H115</f>
        <v>0</v>
      </c>
      <c r="S115" s="200">
        <v>0</v>
      </c>
      <c r="T115" s="201">
        <f>S115*H115</f>
        <v>0</v>
      </c>
      <c r="AR115" s="22" t="s">
        <v>184</v>
      </c>
      <c r="AT115" s="22" t="s">
        <v>179</v>
      </c>
      <c r="AU115" s="22" t="s">
        <v>86</v>
      </c>
      <c r="AY115" s="22" t="s">
        <v>177</v>
      </c>
      <c r="BE115" s="202">
        <f>IF(N115="základní",J115,0)</f>
        <v>0</v>
      </c>
      <c r="BF115" s="202">
        <f>IF(N115="snížená",J115,0)</f>
        <v>0</v>
      </c>
      <c r="BG115" s="202">
        <f>IF(N115="zákl. přenesená",J115,0)</f>
        <v>0</v>
      </c>
      <c r="BH115" s="202">
        <f>IF(N115="sníž. přenesená",J115,0)</f>
        <v>0</v>
      </c>
      <c r="BI115" s="202">
        <f>IF(N115="nulová",J115,0)</f>
        <v>0</v>
      </c>
      <c r="BJ115" s="22" t="s">
        <v>84</v>
      </c>
      <c r="BK115" s="202">
        <f>ROUND(I115*H115,2)</f>
        <v>0</v>
      </c>
      <c r="BL115" s="22" t="s">
        <v>184</v>
      </c>
      <c r="BM115" s="22" t="s">
        <v>305</v>
      </c>
    </row>
    <row r="116" spans="2:65" s="1" customFormat="1" ht="16.5" customHeight="1">
      <c r="B116" s="39"/>
      <c r="C116" s="191" t="s">
        <v>248</v>
      </c>
      <c r="D116" s="191" t="s">
        <v>179</v>
      </c>
      <c r="E116" s="192" t="s">
        <v>841</v>
      </c>
      <c r="F116" s="193" t="s">
        <v>842</v>
      </c>
      <c r="G116" s="194" t="s">
        <v>821</v>
      </c>
      <c r="H116" s="195">
        <v>11</v>
      </c>
      <c r="I116" s="196"/>
      <c r="J116" s="197">
        <f>ROUND(I116*H116,2)</f>
        <v>0</v>
      </c>
      <c r="K116" s="193" t="s">
        <v>21</v>
      </c>
      <c r="L116" s="59"/>
      <c r="M116" s="198" t="s">
        <v>21</v>
      </c>
      <c r="N116" s="199" t="s">
        <v>47</v>
      </c>
      <c r="O116" s="40"/>
      <c r="P116" s="200">
        <f>O116*H116</f>
        <v>0</v>
      </c>
      <c r="Q116" s="200">
        <v>0</v>
      </c>
      <c r="R116" s="200">
        <f>Q116*H116</f>
        <v>0</v>
      </c>
      <c r="S116" s="200">
        <v>0</v>
      </c>
      <c r="T116" s="201">
        <f>S116*H116</f>
        <v>0</v>
      </c>
      <c r="AR116" s="22" t="s">
        <v>184</v>
      </c>
      <c r="AT116" s="22" t="s">
        <v>179</v>
      </c>
      <c r="AU116" s="22" t="s">
        <v>86</v>
      </c>
      <c r="AY116" s="22" t="s">
        <v>177</v>
      </c>
      <c r="BE116" s="202">
        <f>IF(N116="základní",J116,0)</f>
        <v>0</v>
      </c>
      <c r="BF116" s="202">
        <f>IF(N116="snížená",J116,0)</f>
        <v>0</v>
      </c>
      <c r="BG116" s="202">
        <f>IF(N116="zákl. přenesená",J116,0)</f>
        <v>0</v>
      </c>
      <c r="BH116" s="202">
        <f>IF(N116="sníž. přenesená",J116,0)</f>
        <v>0</v>
      </c>
      <c r="BI116" s="202">
        <f>IF(N116="nulová",J116,0)</f>
        <v>0</v>
      </c>
      <c r="BJ116" s="22" t="s">
        <v>84</v>
      </c>
      <c r="BK116" s="202">
        <f>ROUND(I116*H116,2)</f>
        <v>0</v>
      </c>
      <c r="BL116" s="22" t="s">
        <v>184</v>
      </c>
      <c r="BM116" s="22" t="s">
        <v>319</v>
      </c>
    </row>
    <row r="117" spans="2:65" s="1" customFormat="1" ht="16.5" customHeight="1">
      <c r="B117" s="39"/>
      <c r="C117" s="191" t="s">
        <v>253</v>
      </c>
      <c r="D117" s="191" t="s">
        <v>179</v>
      </c>
      <c r="E117" s="192" t="s">
        <v>843</v>
      </c>
      <c r="F117" s="193" t="s">
        <v>844</v>
      </c>
      <c r="G117" s="194" t="s">
        <v>821</v>
      </c>
      <c r="H117" s="195">
        <v>4</v>
      </c>
      <c r="I117" s="196"/>
      <c r="J117" s="197">
        <f>ROUND(I117*H117,2)</f>
        <v>0</v>
      </c>
      <c r="K117" s="193" t="s">
        <v>21</v>
      </c>
      <c r="L117" s="59"/>
      <c r="M117" s="198" t="s">
        <v>21</v>
      </c>
      <c r="N117" s="199" t="s">
        <v>47</v>
      </c>
      <c r="O117" s="40"/>
      <c r="P117" s="200">
        <f>O117*H117</f>
        <v>0</v>
      </c>
      <c r="Q117" s="200">
        <v>0</v>
      </c>
      <c r="R117" s="200">
        <f>Q117*H117</f>
        <v>0</v>
      </c>
      <c r="S117" s="200">
        <v>0</v>
      </c>
      <c r="T117" s="201">
        <f>S117*H117</f>
        <v>0</v>
      </c>
      <c r="AR117" s="22" t="s">
        <v>184</v>
      </c>
      <c r="AT117" s="22" t="s">
        <v>179</v>
      </c>
      <c r="AU117" s="22" t="s">
        <v>86</v>
      </c>
      <c r="AY117" s="22" t="s">
        <v>177</v>
      </c>
      <c r="BE117" s="202">
        <f>IF(N117="základní",J117,0)</f>
        <v>0</v>
      </c>
      <c r="BF117" s="202">
        <f>IF(N117="snížená",J117,0)</f>
        <v>0</v>
      </c>
      <c r="BG117" s="202">
        <f>IF(N117="zákl. přenesená",J117,0)</f>
        <v>0</v>
      </c>
      <c r="BH117" s="202">
        <f>IF(N117="sníž. přenesená",J117,0)</f>
        <v>0</v>
      </c>
      <c r="BI117" s="202">
        <f>IF(N117="nulová",J117,0)</f>
        <v>0</v>
      </c>
      <c r="BJ117" s="22" t="s">
        <v>84</v>
      </c>
      <c r="BK117" s="202">
        <f>ROUND(I117*H117,2)</f>
        <v>0</v>
      </c>
      <c r="BL117" s="22" t="s">
        <v>184</v>
      </c>
      <c r="BM117" s="22" t="s">
        <v>328</v>
      </c>
    </row>
    <row r="118" spans="2:65" s="10" customFormat="1" ht="37.35" customHeight="1">
      <c r="B118" s="175"/>
      <c r="C118" s="176"/>
      <c r="D118" s="177" t="s">
        <v>75</v>
      </c>
      <c r="E118" s="178" t="s">
        <v>845</v>
      </c>
      <c r="F118" s="178" t="s">
        <v>846</v>
      </c>
      <c r="G118" s="176"/>
      <c r="H118" s="176"/>
      <c r="I118" s="179"/>
      <c r="J118" s="180">
        <f>BK118</f>
        <v>0</v>
      </c>
      <c r="K118" s="176"/>
      <c r="L118" s="181"/>
      <c r="M118" s="182"/>
      <c r="N118" s="183"/>
      <c r="O118" s="183"/>
      <c r="P118" s="184">
        <f>P119+P124+P138</f>
        <v>0</v>
      </c>
      <c r="Q118" s="183"/>
      <c r="R118" s="184">
        <f>R119+R124+R138</f>
        <v>0</v>
      </c>
      <c r="S118" s="183"/>
      <c r="T118" s="185">
        <f>T119+T124+T138</f>
        <v>0</v>
      </c>
      <c r="AR118" s="186" t="s">
        <v>84</v>
      </c>
      <c r="AT118" s="187" t="s">
        <v>75</v>
      </c>
      <c r="AU118" s="187" t="s">
        <v>76</v>
      </c>
      <c r="AY118" s="186" t="s">
        <v>177</v>
      </c>
      <c r="BK118" s="188">
        <f>BK119+BK124+BK138</f>
        <v>0</v>
      </c>
    </row>
    <row r="119" spans="2:65" s="10" customFormat="1" ht="19.899999999999999" customHeight="1">
      <c r="B119" s="175"/>
      <c r="C119" s="176"/>
      <c r="D119" s="177" t="s">
        <v>75</v>
      </c>
      <c r="E119" s="189" t="s">
        <v>242</v>
      </c>
      <c r="F119" s="189" t="s">
        <v>818</v>
      </c>
      <c r="G119" s="176"/>
      <c r="H119" s="176"/>
      <c r="I119" s="179"/>
      <c r="J119" s="190">
        <f>BK119</f>
        <v>0</v>
      </c>
      <c r="K119" s="176"/>
      <c r="L119" s="181"/>
      <c r="M119" s="182"/>
      <c r="N119" s="183"/>
      <c r="O119" s="183"/>
      <c r="P119" s="184">
        <f>SUM(P120:P123)</f>
        <v>0</v>
      </c>
      <c r="Q119" s="183"/>
      <c r="R119" s="184">
        <f>SUM(R120:R123)</f>
        <v>0</v>
      </c>
      <c r="S119" s="183"/>
      <c r="T119" s="185">
        <f>SUM(T120:T123)</f>
        <v>0</v>
      </c>
      <c r="AR119" s="186" t="s">
        <v>84</v>
      </c>
      <c r="AT119" s="187" t="s">
        <v>75</v>
      </c>
      <c r="AU119" s="187" t="s">
        <v>84</v>
      </c>
      <c r="AY119" s="186" t="s">
        <v>177</v>
      </c>
      <c r="BK119" s="188">
        <f>SUM(BK120:BK123)</f>
        <v>0</v>
      </c>
    </row>
    <row r="120" spans="2:65" s="1" customFormat="1" ht="16.5" customHeight="1">
      <c r="B120" s="39"/>
      <c r="C120" s="191" t="s">
        <v>259</v>
      </c>
      <c r="D120" s="191" t="s">
        <v>179</v>
      </c>
      <c r="E120" s="192" t="s">
        <v>847</v>
      </c>
      <c r="F120" s="193" t="s">
        <v>820</v>
      </c>
      <c r="G120" s="194" t="s">
        <v>821</v>
      </c>
      <c r="H120" s="195">
        <v>2</v>
      </c>
      <c r="I120" s="196"/>
      <c r="J120" s="197">
        <f>ROUND(I120*H120,2)</f>
        <v>0</v>
      </c>
      <c r="K120" s="193" t="s">
        <v>21</v>
      </c>
      <c r="L120" s="59"/>
      <c r="M120" s="198" t="s">
        <v>21</v>
      </c>
      <c r="N120" s="199" t="s">
        <v>47</v>
      </c>
      <c r="O120" s="40"/>
      <c r="P120" s="200">
        <f>O120*H120</f>
        <v>0</v>
      </c>
      <c r="Q120" s="200">
        <v>0</v>
      </c>
      <c r="R120" s="200">
        <f>Q120*H120</f>
        <v>0</v>
      </c>
      <c r="S120" s="200">
        <v>0</v>
      </c>
      <c r="T120" s="201">
        <f>S120*H120</f>
        <v>0</v>
      </c>
      <c r="AR120" s="22" t="s">
        <v>184</v>
      </c>
      <c r="AT120" s="22" t="s">
        <v>179</v>
      </c>
      <c r="AU120" s="22" t="s">
        <v>86</v>
      </c>
      <c r="AY120" s="22" t="s">
        <v>177</v>
      </c>
      <c r="BE120" s="202">
        <f>IF(N120="základní",J120,0)</f>
        <v>0</v>
      </c>
      <c r="BF120" s="202">
        <f>IF(N120="snížená",J120,0)</f>
        <v>0</v>
      </c>
      <c r="BG120" s="202">
        <f>IF(N120="zákl. přenesená",J120,0)</f>
        <v>0</v>
      </c>
      <c r="BH120" s="202">
        <f>IF(N120="sníž. přenesená",J120,0)</f>
        <v>0</v>
      </c>
      <c r="BI120" s="202">
        <f>IF(N120="nulová",J120,0)</f>
        <v>0</v>
      </c>
      <c r="BJ120" s="22" t="s">
        <v>84</v>
      </c>
      <c r="BK120" s="202">
        <f>ROUND(I120*H120,2)</f>
        <v>0</v>
      </c>
      <c r="BL120" s="22" t="s">
        <v>184</v>
      </c>
      <c r="BM120" s="22" t="s">
        <v>336</v>
      </c>
    </row>
    <row r="121" spans="2:65" s="1" customFormat="1" ht="16.5" customHeight="1">
      <c r="B121" s="39"/>
      <c r="C121" s="191" t="s">
        <v>10</v>
      </c>
      <c r="D121" s="191" t="s">
        <v>179</v>
      </c>
      <c r="E121" s="192" t="s">
        <v>848</v>
      </c>
      <c r="F121" s="193" t="s">
        <v>842</v>
      </c>
      <c r="G121" s="194" t="s">
        <v>821</v>
      </c>
      <c r="H121" s="195">
        <v>2</v>
      </c>
      <c r="I121" s="196"/>
      <c r="J121" s="197">
        <f>ROUND(I121*H121,2)</f>
        <v>0</v>
      </c>
      <c r="K121" s="193" t="s">
        <v>21</v>
      </c>
      <c r="L121" s="59"/>
      <c r="M121" s="198" t="s">
        <v>21</v>
      </c>
      <c r="N121" s="199" t="s">
        <v>47</v>
      </c>
      <c r="O121" s="40"/>
      <c r="P121" s="200">
        <f>O121*H121</f>
        <v>0</v>
      </c>
      <c r="Q121" s="200">
        <v>0</v>
      </c>
      <c r="R121" s="200">
        <f>Q121*H121</f>
        <v>0</v>
      </c>
      <c r="S121" s="200">
        <v>0</v>
      </c>
      <c r="T121" s="201">
        <f>S121*H121</f>
        <v>0</v>
      </c>
      <c r="AR121" s="22" t="s">
        <v>184</v>
      </c>
      <c r="AT121" s="22" t="s">
        <v>179</v>
      </c>
      <c r="AU121" s="22" t="s">
        <v>86</v>
      </c>
      <c r="AY121" s="22" t="s">
        <v>177</v>
      </c>
      <c r="BE121" s="202">
        <f>IF(N121="základní",J121,0)</f>
        <v>0</v>
      </c>
      <c r="BF121" s="202">
        <f>IF(N121="snížená",J121,0)</f>
        <v>0</v>
      </c>
      <c r="BG121" s="202">
        <f>IF(N121="zákl. přenesená",J121,0)</f>
        <v>0</v>
      </c>
      <c r="BH121" s="202">
        <f>IF(N121="sníž. přenesená",J121,0)</f>
        <v>0</v>
      </c>
      <c r="BI121" s="202">
        <f>IF(N121="nulová",J121,0)</f>
        <v>0</v>
      </c>
      <c r="BJ121" s="22" t="s">
        <v>84</v>
      </c>
      <c r="BK121" s="202">
        <f>ROUND(I121*H121,2)</f>
        <v>0</v>
      </c>
      <c r="BL121" s="22" t="s">
        <v>184</v>
      </c>
      <c r="BM121" s="22" t="s">
        <v>345</v>
      </c>
    </row>
    <row r="122" spans="2:65" s="1" customFormat="1" ht="16.5" customHeight="1">
      <c r="B122" s="39"/>
      <c r="C122" s="191" t="s">
        <v>271</v>
      </c>
      <c r="D122" s="191" t="s">
        <v>179</v>
      </c>
      <c r="E122" s="192" t="s">
        <v>849</v>
      </c>
      <c r="F122" s="193" t="s">
        <v>836</v>
      </c>
      <c r="G122" s="194" t="s">
        <v>821</v>
      </c>
      <c r="H122" s="195">
        <v>0</v>
      </c>
      <c r="I122" s="196"/>
      <c r="J122" s="197">
        <f>ROUND(I122*H122,2)</f>
        <v>0</v>
      </c>
      <c r="K122" s="193" t="s">
        <v>21</v>
      </c>
      <c r="L122" s="59"/>
      <c r="M122" s="198" t="s">
        <v>21</v>
      </c>
      <c r="N122" s="199" t="s">
        <v>47</v>
      </c>
      <c r="O122" s="40"/>
      <c r="P122" s="200">
        <f>O122*H122</f>
        <v>0</v>
      </c>
      <c r="Q122" s="200">
        <v>0</v>
      </c>
      <c r="R122" s="200">
        <f>Q122*H122</f>
        <v>0</v>
      </c>
      <c r="S122" s="200">
        <v>0</v>
      </c>
      <c r="T122" s="201">
        <f>S122*H122</f>
        <v>0</v>
      </c>
      <c r="AR122" s="22" t="s">
        <v>184</v>
      </c>
      <c r="AT122" s="22" t="s">
        <v>179</v>
      </c>
      <c r="AU122" s="22" t="s">
        <v>86</v>
      </c>
      <c r="AY122" s="22" t="s">
        <v>177</v>
      </c>
      <c r="BE122" s="202">
        <f>IF(N122="základní",J122,0)</f>
        <v>0</v>
      </c>
      <c r="BF122" s="202">
        <f>IF(N122="snížená",J122,0)</f>
        <v>0</v>
      </c>
      <c r="BG122" s="202">
        <f>IF(N122="zákl. přenesená",J122,0)</f>
        <v>0</v>
      </c>
      <c r="BH122" s="202">
        <f>IF(N122="sníž. přenesená",J122,0)</f>
        <v>0</v>
      </c>
      <c r="BI122" s="202">
        <f>IF(N122="nulová",J122,0)</f>
        <v>0</v>
      </c>
      <c r="BJ122" s="22" t="s">
        <v>84</v>
      </c>
      <c r="BK122" s="202">
        <f>ROUND(I122*H122,2)</f>
        <v>0</v>
      </c>
      <c r="BL122" s="22" t="s">
        <v>184</v>
      </c>
      <c r="BM122" s="22" t="s">
        <v>354</v>
      </c>
    </row>
    <row r="123" spans="2:65" s="1" customFormat="1" ht="16.5" customHeight="1">
      <c r="B123" s="39"/>
      <c r="C123" s="191" t="s">
        <v>276</v>
      </c>
      <c r="D123" s="191" t="s">
        <v>179</v>
      </c>
      <c r="E123" s="192" t="s">
        <v>850</v>
      </c>
      <c r="F123" s="193" t="s">
        <v>823</v>
      </c>
      <c r="G123" s="194" t="s">
        <v>824</v>
      </c>
      <c r="H123" s="195">
        <v>2</v>
      </c>
      <c r="I123" s="196"/>
      <c r="J123" s="197">
        <f>ROUND(I123*H123,2)</f>
        <v>0</v>
      </c>
      <c r="K123" s="193" t="s">
        <v>21</v>
      </c>
      <c r="L123" s="59"/>
      <c r="M123" s="198" t="s">
        <v>21</v>
      </c>
      <c r="N123" s="199" t="s">
        <v>47</v>
      </c>
      <c r="O123" s="40"/>
      <c r="P123" s="200">
        <f>O123*H123</f>
        <v>0</v>
      </c>
      <c r="Q123" s="200">
        <v>0</v>
      </c>
      <c r="R123" s="200">
        <f>Q123*H123</f>
        <v>0</v>
      </c>
      <c r="S123" s="200">
        <v>0</v>
      </c>
      <c r="T123" s="201">
        <f>S123*H123</f>
        <v>0</v>
      </c>
      <c r="AR123" s="22" t="s">
        <v>184</v>
      </c>
      <c r="AT123" s="22" t="s">
        <v>179</v>
      </c>
      <c r="AU123" s="22" t="s">
        <v>86</v>
      </c>
      <c r="AY123" s="22" t="s">
        <v>177</v>
      </c>
      <c r="BE123" s="202">
        <f>IF(N123="základní",J123,0)</f>
        <v>0</v>
      </c>
      <c r="BF123" s="202">
        <f>IF(N123="snížená",J123,0)</f>
        <v>0</v>
      </c>
      <c r="BG123" s="202">
        <f>IF(N123="zákl. přenesená",J123,0)</f>
        <v>0</v>
      </c>
      <c r="BH123" s="202">
        <f>IF(N123="sníž. přenesená",J123,0)</f>
        <v>0</v>
      </c>
      <c r="BI123" s="202">
        <f>IF(N123="nulová",J123,0)</f>
        <v>0</v>
      </c>
      <c r="BJ123" s="22" t="s">
        <v>84</v>
      </c>
      <c r="BK123" s="202">
        <f>ROUND(I123*H123,2)</f>
        <v>0</v>
      </c>
      <c r="BL123" s="22" t="s">
        <v>184</v>
      </c>
      <c r="BM123" s="22" t="s">
        <v>365</v>
      </c>
    </row>
    <row r="124" spans="2:65" s="10" customFormat="1" ht="29.85" customHeight="1">
      <c r="B124" s="175"/>
      <c r="C124" s="176"/>
      <c r="D124" s="177" t="s">
        <v>75</v>
      </c>
      <c r="E124" s="189" t="s">
        <v>248</v>
      </c>
      <c r="F124" s="189" t="s">
        <v>830</v>
      </c>
      <c r="G124" s="176"/>
      <c r="H124" s="176"/>
      <c r="I124" s="179"/>
      <c r="J124" s="190">
        <f>BK124</f>
        <v>0</v>
      </c>
      <c r="K124" s="176"/>
      <c r="L124" s="181"/>
      <c r="M124" s="182"/>
      <c r="N124" s="183"/>
      <c r="O124" s="183"/>
      <c r="P124" s="184">
        <f>SUM(P125:P137)</f>
        <v>0</v>
      </c>
      <c r="Q124" s="183"/>
      <c r="R124" s="184">
        <f>SUM(R125:R137)</f>
        <v>0</v>
      </c>
      <c r="S124" s="183"/>
      <c r="T124" s="185">
        <f>SUM(T125:T137)</f>
        <v>0</v>
      </c>
      <c r="AR124" s="186" t="s">
        <v>84</v>
      </c>
      <c r="AT124" s="187" t="s">
        <v>75</v>
      </c>
      <c r="AU124" s="187" t="s">
        <v>84</v>
      </c>
      <c r="AY124" s="186" t="s">
        <v>177</v>
      </c>
      <c r="BK124" s="188">
        <f>SUM(BK125:BK137)</f>
        <v>0</v>
      </c>
    </row>
    <row r="125" spans="2:65" s="1" customFormat="1" ht="16.5" customHeight="1">
      <c r="B125" s="39"/>
      <c r="C125" s="191" t="s">
        <v>283</v>
      </c>
      <c r="D125" s="191" t="s">
        <v>179</v>
      </c>
      <c r="E125" s="192" t="s">
        <v>851</v>
      </c>
      <c r="F125" s="193" t="s">
        <v>823</v>
      </c>
      <c r="G125" s="194" t="s">
        <v>821</v>
      </c>
      <c r="H125" s="195">
        <v>2</v>
      </c>
      <c r="I125" s="196"/>
      <c r="J125" s="197">
        <f t="shared" ref="J125:J137" si="0">ROUND(I125*H125,2)</f>
        <v>0</v>
      </c>
      <c r="K125" s="193" t="s">
        <v>21</v>
      </c>
      <c r="L125" s="59"/>
      <c r="M125" s="198" t="s">
        <v>21</v>
      </c>
      <c r="N125" s="199" t="s">
        <v>47</v>
      </c>
      <c r="O125" s="40"/>
      <c r="P125" s="200">
        <f t="shared" ref="P125:P137" si="1">O125*H125</f>
        <v>0</v>
      </c>
      <c r="Q125" s="200">
        <v>0</v>
      </c>
      <c r="R125" s="200">
        <f t="shared" ref="R125:R137" si="2">Q125*H125</f>
        <v>0</v>
      </c>
      <c r="S125" s="200">
        <v>0</v>
      </c>
      <c r="T125" s="201">
        <f t="shared" ref="T125:T137" si="3">S125*H125</f>
        <v>0</v>
      </c>
      <c r="AR125" s="22" t="s">
        <v>184</v>
      </c>
      <c r="AT125" s="22" t="s">
        <v>179</v>
      </c>
      <c r="AU125" s="22" t="s">
        <v>86</v>
      </c>
      <c r="AY125" s="22" t="s">
        <v>177</v>
      </c>
      <c r="BE125" s="202">
        <f t="shared" ref="BE125:BE137" si="4">IF(N125="základní",J125,0)</f>
        <v>0</v>
      </c>
      <c r="BF125" s="202">
        <f t="shared" ref="BF125:BF137" si="5">IF(N125="snížená",J125,0)</f>
        <v>0</v>
      </c>
      <c r="BG125" s="202">
        <f t="shared" ref="BG125:BG137" si="6">IF(N125="zákl. přenesená",J125,0)</f>
        <v>0</v>
      </c>
      <c r="BH125" s="202">
        <f t="shared" ref="BH125:BH137" si="7">IF(N125="sníž. přenesená",J125,0)</f>
        <v>0</v>
      </c>
      <c r="BI125" s="202">
        <f t="shared" ref="BI125:BI137" si="8">IF(N125="nulová",J125,0)</f>
        <v>0</v>
      </c>
      <c r="BJ125" s="22" t="s">
        <v>84</v>
      </c>
      <c r="BK125" s="202">
        <f t="shared" ref="BK125:BK137" si="9">ROUND(I125*H125,2)</f>
        <v>0</v>
      </c>
      <c r="BL125" s="22" t="s">
        <v>184</v>
      </c>
      <c r="BM125" s="22" t="s">
        <v>376</v>
      </c>
    </row>
    <row r="126" spans="2:65" s="1" customFormat="1" ht="16.5" customHeight="1">
      <c r="B126" s="39"/>
      <c r="C126" s="191" t="s">
        <v>289</v>
      </c>
      <c r="D126" s="191" t="s">
        <v>179</v>
      </c>
      <c r="E126" s="192" t="s">
        <v>852</v>
      </c>
      <c r="F126" s="193" t="s">
        <v>853</v>
      </c>
      <c r="G126" s="194" t="s">
        <v>854</v>
      </c>
      <c r="H126" s="195">
        <v>10</v>
      </c>
      <c r="I126" s="196"/>
      <c r="J126" s="197">
        <f t="shared" si="0"/>
        <v>0</v>
      </c>
      <c r="K126" s="193" t="s">
        <v>21</v>
      </c>
      <c r="L126" s="59"/>
      <c r="M126" s="198" t="s">
        <v>21</v>
      </c>
      <c r="N126" s="199" t="s">
        <v>47</v>
      </c>
      <c r="O126" s="40"/>
      <c r="P126" s="200">
        <f t="shared" si="1"/>
        <v>0</v>
      </c>
      <c r="Q126" s="200">
        <v>0</v>
      </c>
      <c r="R126" s="200">
        <f t="shared" si="2"/>
        <v>0</v>
      </c>
      <c r="S126" s="200">
        <v>0</v>
      </c>
      <c r="T126" s="201">
        <f t="shared" si="3"/>
        <v>0</v>
      </c>
      <c r="AR126" s="22" t="s">
        <v>184</v>
      </c>
      <c r="AT126" s="22" t="s">
        <v>179</v>
      </c>
      <c r="AU126" s="22" t="s">
        <v>86</v>
      </c>
      <c r="AY126" s="22" t="s">
        <v>177</v>
      </c>
      <c r="BE126" s="202">
        <f t="shared" si="4"/>
        <v>0</v>
      </c>
      <c r="BF126" s="202">
        <f t="shared" si="5"/>
        <v>0</v>
      </c>
      <c r="BG126" s="202">
        <f t="shared" si="6"/>
        <v>0</v>
      </c>
      <c r="BH126" s="202">
        <f t="shared" si="7"/>
        <v>0</v>
      </c>
      <c r="BI126" s="202">
        <f t="shared" si="8"/>
        <v>0</v>
      </c>
      <c r="BJ126" s="22" t="s">
        <v>84</v>
      </c>
      <c r="BK126" s="202">
        <f t="shared" si="9"/>
        <v>0</v>
      </c>
      <c r="BL126" s="22" t="s">
        <v>184</v>
      </c>
      <c r="BM126" s="22" t="s">
        <v>387</v>
      </c>
    </row>
    <row r="127" spans="2:65" s="1" customFormat="1" ht="16.5" customHeight="1">
      <c r="B127" s="39"/>
      <c r="C127" s="191" t="s">
        <v>295</v>
      </c>
      <c r="D127" s="191" t="s">
        <v>179</v>
      </c>
      <c r="E127" s="192" t="s">
        <v>855</v>
      </c>
      <c r="F127" s="193" t="s">
        <v>856</v>
      </c>
      <c r="G127" s="194" t="s">
        <v>854</v>
      </c>
      <c r="H127" s="195">
        <v>5</v>
      </c>
      <c r="I127" s="196"/>
      <c r="J127" s="197">
        <f t="shared" si="0"/>
        <v>0</v>
      </c>
      <c r="K127" s="193" t="s">
        <v>21</v>
      </c>
      <c r="L127" s="59"/>
      <c r="M127" s="198" t="s">
        <v>21</v>
      </c>
      <c r="N127" s="199" t="s">
        <v>47</v>
      </c>
      <c r="O127" s="40"/>
      <c r="P127" s="200">
        <f t="shared" si="1"/>
        <v>0</v>
      </c>
      <c r="Q127" s="200">
        <v>0</v>
      </c>
      <c r="R127" s="200">
        <f t="shared" si="2"/>
        <v>0</v>
      </c>
      <c r="S127" s="200">
        <v>0</v>
      </c>
      <c r="T127" s="201">
        <f t="shared" si="3"/>
        <v>0</v>
      </c>
      <c r="AR127" s="22" t="s">
        <v>184</v>
      </c>
      <c r="AT127" s="22" t="s">
        <v>179</v>
      </c>
      <c r="AU127" s="22" t="s">
        <v>86</v>
      </c>
      <c r="AY127" s="22" t="s">
        <v>177</v>
      </c>
      <c r="BE127" s="202">
        <f t="shared" si="4"/>
        <v>0</v>
      </c>
      <c r="BF127" s="202">
        <f t="shared" si="5"/>
        <v>0</v>
      </c>
      <c r="BG127" s="202">
        <f t="shared" si="6"/>
        <v>0</v>
      </c>
      <c r="BH127" s="202">
        <f t="shared" si="7"/>
        <v>0</v>
      </c>
      <c r="BI127" s="202">
        <f t="shared" si="8"/>
        <v>0</v>
      </c>
      <c r="BJ127" s="22" t="s">
        <v>84</v>
      </c>
      <c r="BK127" s="202">
        <f t="shared" si="9"/>
        <v>0</v>
      </c>
      <c r="BL127" s="22" t="s">
        <v>184</v>
      </c>
      <c r="BM127" s="22" t="s">
        <v>400</v>
      </c>
    </row>
    <row r="128" spans="2:65" s="1" customFormat="1" ht="16.5" customHeight="1">
      <c r="B128" s="39"/>
      <c r="C128" s="191" t="s">
        <v>9</v>
      </c>
      <c r="D128" s="191" t="s">
        <v>179</v>
      </c>
      <c r="E128" s="192" t="s">
        <v>857</v>
      </c>
      <c r="F128" s="193" t="s">
        <v>858</v>
      </c>
      <c r="G128" s="194" t="s">
        <v>854</v>
      </c>
      <c r="H128" s="195">
        <v>10</v>
      </c>
      <c r="I128" s="196"/>
      <c r="J128" s="197">
        <f t="shared" si="0"/>
        <v>0</v>
      </c>
      <c r="K128" s="193" t="s">
        <v>21</v>
      </c>
      <c r="L128" s="59"/>
      <c r="M128" s="198" t="s">
        <v>21</v>
      </c>
      <c r="N128" s="199" t="s">
        <v>47</v>
      </c>
      <c r="O128" s="40"/>
      <c r="P128" s="200">
        <f t="shared" si="1"/>
        <v>0</v>
      </c>
      <c r="Q128" s="200">
        <v>0</v>
      </c>
      <c r="R128" s="200">
        <f t="shared" si="2"/>
        <v>0</v>
      </c>
      <c r="S128" s="200">
        <v>0</v>
      </c>
      <c r="T128" s="201">
        <f t="shared" si="3"/>
        <v>0</v>
      </c>
      <c r="AR128" s="22" t="s">
        <v>184</v>
      </c>
      <c r="AT128" s="22" t="s">
        <v>179</v>
      </c>
      <c r="AU128" s="22" t="s">
        <v>86</v>
      </c>
      <c r="AY128" s="22" t="s">
        <v>177</v>
      </c>
      <c r="BE128" s="202">
        <f t="shared" si="4"/>
        <v>0</v>
      </c>
      <c r="BF128" s="202">
        <f t="shared" si="5"/>
        <v>0</v>
      </c>
      <c r="BG128" s="202">
        <f t="shared" si="6"/>
        <v>0</v>
      </c>
      <c r="BH128" s="202">
        <f t="shared" si="7"/>
        <v>0</v>
      </c>
      <c r="BI128" s="202">
        <f t="shared" si="8"/>
        <v>0</v>
      </c>
      <c r="BJ128" s="22" t="s">
        <v>84</v>
      </c>
      <c r="BK128" s="202">
        <f t="shared" si="9"/>
        <v>0</v>
      </c>
      <c r="BL128" s="22" t="s">
        <v>184</v>
      </c>
      <c r="BM128" s="22" t="s">
        <v>411</v>
      </c>
    </row>
    <row r="129" spans="2:65" s="1" customFormat="1" ht="16.5" customHeight="1">
      <c r="B129" s="39"/>
      <c r="C129" s="191" t="s">
        <v>305</v>
      </c>
      <c r="D129" s="191" t="s">
        <v>179</v>
      </c>
      <c r="E129" s="192" t="s">
        <v>859</v>
      </c>
      <c r="F129" s="193" t="s">
        <v>860</v>
      </c>
      <c r="G129" s="194" t="s">
        <v>854</v>
      </c>
      <c r="H129" s="195">
        <v>10</v>
      </c>
      <c r="I129" s="196"/>
      <c r="J129" s="197">
        <f t="shared" si="0"/>
        <v>0</v>
      </c>
      <c r="K129" s="193" t="s">
        <v>21</v>
      </c>
      <c r="L129" s="59"/>
      <c r="M129" s="198" t="s">
        <v>21</v>
      </c>
      <c r="N129" s="199" t="s">
        <v>47</v>
      </c>
      <c r="O129" s="40"/>
      <c r="P129" s="200">
        <f t="shared" si="1"/>
        <v>0</v>
      </c>
      <c r="Q129" s="200">
        <v>0</v>
      </c>
      <c r="R129" s="200">
        <f t="shared" si="2"/>
        <v>0</v>
      </c>
      <c r="S129" s="200">
        <v>0</v>
      </c>
      <c r="T129" s="201">
        <f t="shared" si="3"/>
        <v>0</v>
      </c>
      <c r="AR129" s="22" t="s">
        <v>184</v>
      </c>
      <c r="AT129" s="22" t="s">
        <v>179</v>
      </c>
      <c r="AU129" s="22" t="s">
        <v>86</v>
      </c>
      <c r="AY129" s="22" t="s">
        <v>177</v>
      </c>
      <c r="BE129" s="202">
        <f t="shared" si="4"/>
        <v>0</v>
      </c>
      <c r="BF129" s="202">
        <f t="shared" si="5"/>
        <v>0</v>
      </c>
      <c r="BG129" s="202">
        <f t="shared" si="6"/>
        <v>0</v>
      </c>
      <c r="BH129" s="202">
        <f t="shared" si="7"/>
        <v>0</v>
      </c>
      <c r="BI129" s="202">
        <f t="shared" si="8"/>
        <v>0</v>
      </c>
      <c r="BJ129" s="22" t="s">
        <v>84</v>
      </c>
      <c r="BK129" s="202">
        <f t="shared" si="9"/>
        <v>0</v>
      </c>
      <c r="BL129" s="22" t="s">
        <v>184</v>
      </c>
      <c r="BM129" s="22" t="s">
        <v>422</v>
      </c>
    </row>
    <row r="130" spans="2:65" s="1" customFormat="1" ht="16.5" customHeight="1">
      <c r="B130" s="39"/>
      <c r="C130" s="191" t="s">
        <v>312</v>
      </c>
      <c r="D130" s="191" t="s">
        <v>179</v>
      </c>
      <c r="E130" s="192" t="s">
        <v>861</v>
      </c>
      <c r="F130" s="193" t="s">
        <v>862</v>
      </c>
      <c r="G130" s="194" t="s">
        <v>854</v>
      </c>
      <c r="H130" s="195">
        <v>10</v>
      </c>
      <c r="I130" s="196"/>
      <c r="J130" s="197">
        <f t="shared" si="0"/>
        <v>0</v>
      </c>
      <c r="K130" s="193" t="s">
        <v>21</v>
      </c>
      <c r="L130" s="59"/>
      <c r="M130" s="198" t="s">
        <v>21</v>
      </c>
      <c r="N130" s="199" t="s">
        <v>47</v>
      </c>
      <c r="O130" s="40"/>
      <c r="P130" s="200">
        <f t="shared" si="1"/>
        <v>0</v>
      </c>
      <c r="Q130" s="200">
        <v>0</v>
      </c>
      <c r="R130" s="200">
        <f t="shared" si="2"/>
        <v>0</v>
      </c>
      <c r="S130" s="200">
        <v>0</v>
      </c>
      <c r="T130" s="201">
        <f t="shared" si="3"/>
        <v>0</v>
      </c>
      <c r="AR130" s="22" t="s">
        <v>184</v>
      </c>
      <c r="AT130" s="22" t="s">
        <v>179</v>
      </c>
      <c r="AU130" s="22" t="s">
        <v>86</v>
      </c>
      <c r="AY130" s="22" t="s">
        <v>177</v>
      </c>
      <c r="BE130" s="202">
        <f t="shared" si="4"/>
        <v>0</v>
      </c>
      <c r="BF130" s="202">
        <f t="shared" si="5"/>
        <v>0</v>
      </c>
      <c r="BG130" s="202">
        <f t="shared" si="6"/>
        <v>0</v>
      </c>
      <c r="BH130" s="202">
        <f t="shared" si="7"/>
        <v>0</v>
      </c>
      <c r="BI130" s="202">
        <f t="shared" si="8"/>
        <v>0</v>
      </c>
      <c r="BJ130" s="22" t="s">
        <v>84</v>
      </c>
      <c r="BK130" s="202">
        <f t="shared" si="9"/>
        <v>0</v>
      </c>
      <c r="BL130" s="22" t="s">
        <v>184</v>
      </c>
      <c r="BM130" s="22" t="s">
        <v>433</v>
      </c>
    </row>
    <row r="131" spans="2:65" s="1" customFormat="1" ht="16.5" customHeight="1">
      <c r="B131" s="39"/>
      <c r="C131" s="191" t="s">
        <v>319</v>
      </c>
      <c r="D131" s="191" t="s">
        <v>179</v>
      </c>
      <c r="E131" s="192" t="s">
        <v>863</v>
      </c>
      <c r="F131" s="193" t="s">
        <v>820</v>
      </c>
      <c r="G131" s="194" t="s">
        <v>821</v>
      </c>
      <c r="H131" s="195">
        <v>10</v>
      </c>
      <c r="I131" s="196"/>
      <c r="J131" s="197">
        <f t="shared" si="0"/>
        <v>0</v>
      </c>
      <c r="K131" s="193" t="s">
        <v>21</v>
      </c>
      <c r="L131" s="59"/>
      <c r="M131" s="198" t="s">
        <v>21</v>
      </c>
      <c r="N131" s="199" t="s">
        <v>47</v>
      </c>
      <c r="O131" s="40"/>
      <c r="P131" s="200">
        <f t="shared" si="1"/>
        <v>0</v>
      </c>
      <c r="Q131" s="200">
        <v>0</v>
      </c>
      <c r="R131" s="200">
        <f t="shared" si="2"/>
        <v>0</v>
      </c>
      <c r="S131" s="200">
        <v>0</v>
      </c>
      <c r="T131" s="201">
        <f t="shared" si="3"/>
        <v>0</v>
      </c>
      <c r="AR131" s="22" t="s">
        <v>184</v>
      </c>
      <c r="AT131" s="22" t="s">
        <v>179</v>
      </c>
      <c r="AU131" s="22" t="s">
        <v>86</v>
      </c>
      <c r="AY131" s="22" t="s">
        <v>177</v>
      </c>
      <c r="BE131" s="202">
        <f t="shared" si="4"/>
        <v>0</v>
      </c>
      <c r="BF131" s="202">
        <f t="shared" si="5"/>
        <v>0</v>
      </c>
      <c r="BG131" s="202">
        <f t="shared" si="6"/>
        <v>0</v>
      </c>
      <c r="BH131" s="202">
        <f t="shared" si="7"/>
        <v>0</v>
      </c>
      <c r="BI131" s="202">
        <f t="shared" si="8"/>
        <v>0</v>
      </c>
      <c r="BJ131" s="22" t="s">
        <v>84</v>
      </c>
      <c r="BK131" s="202">
        <f t="shared" si="9"/>
        <v>0</v>
      </c>
      <c r="BL131" s="22" t="s">
        <v>184</v>
      </c>
      <c r="BM131" s="22" t="s">
        <v>444</v>
      </c>
    </row>
    <row r="132" spans="2:65" s="1" customFormat="1" ht="16.5" customHeight="1">
      <c r="B132" s="39"/>
      <c r="C132" s="191" t="s">
        <v>324</v>
      </c>
      <c r="D132" s="191" t="s">
        <v>179</v>
      </c>
      <c r="E132" s="192" t="s">
        <v>864</v>
      </c>
      <c r="F132" s="193" t="s">
        <v>833</v>
      </c>
      <c r="G132" s="194" t="s">
        <v>827</v>
      </c>
      <c r="H132" s="195">
        <v>4</v>
      </c>
      <c r="I132" s="196"/>
      <c r="J132" s="197">
        <f t="shared" si="0"/>
        <v>0</v>
      </c>
      <c r="K132" s="193" t="s">
        <v>21</v>
      </c>
      <c r="L132" s="59"/>
      <c r="M132" s="198" t="s">
        <v>21</v>
      </c>
      <c r="N132" s="199" t="s">
        <v>47</v>
      </c>
      <c r="O132" s="40"/>
      <c r="P132" s="200">
        <f t="shared" si="1"/>
        <v>0</v>
      </c>
      <c r="Q132" s="200">
        <v>0</v>
      </c>
      <c r="R132" s="200">
        <f t="shared" si="2"/>
        <v>0</v>
      </c>
      <c r="S132" s="200">
        <v>0</v>
      </c>
      <c r="T132" s="201">
        <f t="shared" si="3"/>
        <v>0</v>
      </c>
      <c r="AR132" s="22" t="s">
        <v>184</v>
      </c>
      <c r="AT132" s="22" t="s">
        <v>179</v>
      </c>
      <c r="AU132" s="22" t="s">
        <v>86</v>
      </c>
      <c r="AY132" s="22" t="s">
        <v>177</v>
      </c>
      <c r="BE132" s="202">
        <f t="shared" si="4"/>
        <v>0</v>
      </c>
      <c r="BF132" s="202">
        <f t="shared" si="5"/>
        <v>0</v>
      </c>
      <c r="BG132" s="202">
        <f t="shared" si="6"/>
        <v>0</v>
      </c>
      <c r="BH132" s="202">
        <f t="shared" si="7"/>
        <v>0</v>
      </c>
      <c r="BI132" s="202">
        <f t="shared" si="8"/>
        <v>0</v>
      </c>
      <c r="BJ132" s="22" t="s">
        <v>84</v>
      </c>
      <c r="BK132" s="202">
        <f t="shared" si="9"/>
        <v>0</v>
      </c>
      <c r="BL132" s="22" t="s">
        <v>184</v>
      </c>
      <c r="BM132" s="22" t="s">
        <v>454</v>
      </c>
    </row>
    <row r="133" spans="2:65" s="1" customFormat="1" ht="16.5" customHeight="1">
      <c r="B133" s="39"/>
      <c r="C133" s="191" t="s">
        <v>328</v>
      </c>
      <c r="D133" s="191" t="s">
        <v>179</v>
      </c>
      <c r="E133" s="192" t="s">
        <v>865</v>
      </c>
      <c r="F133" s="193" t="s">
        <v>866</v>
      </c>
      <c r="G133" s="194" t="s">
        <v>213</v>
      </c>
      <c r="H133" s="195">
        <v>30</v>
      </c>
      <c r="I133" s="196"/>
      <c r="J133" s="197">
        <f t="shared" si="0"/>
        <v>0</v>
      </c>
      <c r="K133" s="193" t="s">
        <v>21</v>
      </c>
      <c r="L133" s="59"/>
      <c r="M133" s="198" t="s">
        <v>21</v>
      </c>
      <c r="N133" s="199" t="s">
        <v>47</v>
      </c>
      <c r="O133" s="40"/>
      <c r="P133" s="200">
        <f t="shared" si="1"/>
        <v>0</v>
      </c>
      <c r="Q133" s="200">
        <v>0</v>
      </c>
      <c r="R133" s="200">
        <f t="shared" si="2"/>
        <v>0</v>
      </c>
      <c r="S133" s="200">
        <v>0</v>
      </c>
      <c r="T133" s="201">
        <f t="shared" si="3"/>
        <v>0</v>
      </c>
      <c r="AR133" s="22" t="s">
        <v>184</v>
      </c>
      <c r="AT133" s="22" t="s">
        <v>179</v>
      </c>
      <c r="AU133" s="22" t="s">
        <v>86</v>
      </c>
      <c r="AY133" s="22" t="s">
        <v>177</v>
      </c>
      <c r="BE133" s="202">
        <f t="shared" si="4"/>
        <v>0</v>
      </c>
      <c r="BF133" s="202">
        <f t="shared" si="5"/>
        <v>0</v>
      </c>
      <c r="BG133" s="202">
        <f t="shared" si="6"/>
        <v>0</v>
      </c>
      <c r="BH133" s="202">
        <f t="shared" si="7"/>
        <v>0</v>
      </c>
      <c r="BI133" s="202">
        <f t="shared" si="8"/>
        <v>0</v>
      </c>
      <c r="BJ133" s="22" t="s">
        <v>84</v>
      </c>
      <c r="BK133" s="202">
        <f t="shared" si="9"/>
        <v>0</v>
      </c>
      <c r="BL133" s="22" t="s">
        <v>184</v>
      </c>
      <c r="BM133" s="22" t="s">
        <v>462</v>
      </c>
    </row>
    <row r="134" spans="2:65" s="1" customFormat="1" ht="16.5" customHeight="1">
      <c r="B134" s="39"/>
      <c r="C134" s="191" t="s">
        <v>332</v>
      </c>
      <c r="D134" s="191" t="s">
        <v>179</v>
      </c>
      <c r="E134" s="192" t="s">
        <v>867</v>
      </c>
      <c r="F134" s="193" t="s">
        <v>868</v>
      </c>
      <c r="G134" s="194" t="s">
        <v>182</v>
      </c>
      <c r="H134" s="195">
        <v>24</v>
      </c>
      <c r="I134" s="196"/>
      <c r="J134" s="197">
        <f t="shared" si="0"/>
        <v>0</v>
      </c>
      <c r="K134" s="193" t="s">
        <v>21</v>
      </c>
      <c r="L134" s="59"/>
      <c r="M134" s="198" t="s">
        <v>21</v>
      </c>
      <c r="N134" s="199" t="s">
        <v>47</v>
      </c>
      <c r="O134" s="40"/>
      <c r="P134" s="200">
        <f t="shared" si="1"/>
        <v>0</v>
      </c>
      <c r="Q134" s="200">
        <v>0</v>
      </c>
      <c r="R134" s="200">
        <f t="shared" si="2"/>
        <v>0</v>
      </c>
      <c r="S134" s="200">
        <v>0</v>
      </c>
      <c r="T134" s="201">
        <f t="shared" si="3"/>
        <v>0</v>
      </c>
      <c r="AR134" s="22" t="s">
        <v>184</v>
      </c>
      <c r="AT134" s="22" t="s">
        <v>179</v>
      </c>
      <c r="AU134" s="22" t="s">
        <v>86</v>
      </c>
      <c r="AY134" s="22" t="s">
        <v>177</v>
      </c>
      <c r="BE134" s="202">
        <f t="shared" si="4"/>
        <v>0</v>
      </c>
      <c r="BF134" s="202">
        <f t="shared" si="5"/>
        <v>0</v>
      </c>
      <c r="BG134" s="202">
        <f t="shared" si="6"/>
        <v>0</v>
      </c>
      <c r="BH134" s="202">
        <f t="shared" si="7"/>
        <v>0</v>
      </c>
      <c r="BI134" s="202">
        <f t="shared" si="8"/>
        <v>0</v>
      </c>
      <c r="BJ134" s="22" t="s">
        <v>84</v>
      </c>
      <c r="BK134" s="202">
        <f t="shared" si="9"/>
        <v>0</v>
      </c>
      <c r="BL134" s="22" t="s">
        <v>184</v>
      </c>
      <c r="BM134" s="22" t="s">
        <v>470</v>
      </c>
    </row>
    <row r="135" spans="2:65" s="1" customFormat="1" ht="16.5" customHeight="1">
      <c r="B135" s="39"/>
      <c r="C135" s="191" t="s">
        <v>336</v>
      </c>
      <c r="D135" s="191" t="s">
        <v>179</v>
      </c>
      <c r="E135" s="192" t="s">
        <v>869</v>
      </c>
      <c r="F135" s="193" t="s">
        <v>870</v>
      </c>
      <c r="G135" s="194" t="s">
        <v>213</v>
      </c>
      <c r="H135" s="195">
        <v>30</v>
      </c>
      <c r="I135" s="196"/>
      <c r="J135" s="197">
        <f t="shared" si="0"/>
        <v>0</v>
      </c>
      <c r="K135" s="193" t="s">
        <v>21</v>
      </c>
      <c r="L135" s="59"/>
      <c r="M135" s="198" t="s">
        <v>21</v>
      </c>
      <c r="N135" s="199" t="s">
        <v>47</v>
      </c>
      <c r="O135" s="40"/>
      <c r="P135" s="200">
        <f t="shared" si="1"/>
        <v>0</v>
      </c>
      <c r="Q135" s="200">
        <v>0</v>
      </c>
      <c r="R135" s="200">
        <f t="shared" si="2"/>
        <v>0</v>
      </c>
      <c r="S135" s="200">
        <v>0</v>
      </c>
      <c r="T135" s="201">
        <f t="shared" si="3"/>
        <v>0</v>
      </c>
      <c r="AR135" s="22" t="s">
        <v>184</v>
      </c>
      <c r="AT135" s="22" t="s">
        <v>179</v>
      </c>
      <c r="AU135" s="22" t="s">
        <v>86</v>
      </c>
      <c r="AY135" s="22" t="s">
        <v>177</v>
      </c>
      <c r="BE135" s="202">
        <f t="shared" si="4"/>
        <v>0</v>
      </c>
      <c r="BF135" s="202">
        <f t="shared" si="5"/>
        <v>0</v>
      </c>
      <c r="BG135" s="202">
        <f t="shared" si="6"/>
        <v>0</v>
      </c>
      <c r="BH135" s="202">
        <f t="shared" si="7"/>
        <v>0</v>
      </c>
      <c r="BI135" s="202">
        <f t="shared" si="8"/>
        <v>0</v>
      </c>
      <c r="BJ135" s="22" t="s">
        <v>84</v>
      </c>
      <c r="BK135" s="202">
        <f t="shared" si="9"/>
        <v>0</v>
      </c>
      <c r="BL135" s="22" t="s">
        <v>184</v>
      </c>
      <c r="BM135" s="22" t="s">
        <v>481</v>
      </c>
    </row>
    <row r="136" spans="2:65" s="1" customFormat="1" ht="16.5" customHeight="1">
      <c r="B136" s="39"/>
      <c r="C136" s="191" t="s">
        <v>340</v>
      </c>
      <c r="D136" s="191" t="s">
        <v>179</v>
      </c>
      <c r="E136" s="192" t="s">
        <v>871</v>
      </c>
      <c r="F136" s="193" t="s">
        <v>842</v>
      </c>
      <c r="G136" s="194" t="s">
        <v>821</v>
      </c>
      <c r="H136" s="195">
        <v>6</v>
      </c>
      <c r="I136" s="196"/>
      <c r="J136" s="197">
        <f t="shared" si="0"/>
        <v>0</v>
      </c>
      <c r="K136" s="193" t="s">
        <v>21</v>
      </c>
      <c r="L136" s="59"/>
      <c r="M136" s="198" t="s">
        <v>21</v>
      </c>
      <c r="N136" s="199" t="s">
        <v>47</v>
      </c>
      <c r="O136" s="40"/>
      <c r="P136" s="200">
        <f t="shared" si="1"/>
        <v>0</v>
      </c>
      <c r="Q136" s="200">
        <v>0</v>
      </c>
      <c r="R136" s="200">
        <f t="shared" si="2"/>
        <v>0</v>
      </c>
      <c r="S136" s="200">
        <v>0</v>
      </c>
      <c r="T136" s="201">
        <f t="shared" si="3"/>
        <v>0</v>
      </c>
      <c r="AR136" s="22" t="s">
        <v>184</v>
      </c>
      <c r="AT136" s="22" t="s">
        <v>179</v>
      </c>
      <c r="AU136" s="22" t="s">
        <v>86</v>
      </c>
      <c r="AY136" s="22" t="s">
        <v>177</v>
      </c>
      <c r="BE136" s="202">
        <f t="shared" si="4"/>
        <v>0</v>
      </c>
      <c r="BF136" s="202">
        <f t="shared" si="5"/>
        <v>0</v>
      </c>
      <c r="BG136" s="202">
        <f t="shared" si="6"/>
        <v>0</v>
      </c>
      <c r="BH136" s="202">
        <f t="shared" si="7"/>
        <v>0</v>
      </c>
      <c r="BI136" s="202">
        <f t="shared" si="8"/>
        <v>0</v>
      </c>
      <c r="BJ136" s="22" t="s">
        <v>84</v>
      </c>
      <c r="BK136" s="202">
        <f t="shared" si="9"/>
        <v>0</v>
      </c>
      <c r="BL136" s="22" t="s">
        <v>184</v>
      </c>
      <c r="BM136" s="22" t="s">
        <v>492</v>
      </c>
    </row>
    <row r="137" spans="2:65" s="1" customFormat="1" ht="16.5" customHeight="1">
      <c r="B137" s="39"/>
      <c r="C137" s="191" t="s">
        <v>345</v>
      </c>
      <c r="D137" s="191" t="s">
        <v>179</v>
      </c>
      <c r="E137" s="192" t="s">
        <v>872</v>
      </c>
      <c r="F137" s="193" t="s">
        <v>873</v>
      </c>
      <c r="G137" s="194" t="s">
        <v>821</v>
      </c>
      <c r="H137" s="195">
        <v>4</v>
      </c>
      <c r="I137" s="196"/>
      <c r="J137" s="197">
        <f t="shared" si="0"/>
        <v>0</v>
      </c>
      <c r="K137" s="193" t="s">
        <v>21</v>
      </c>
      <c r="L137" s="59"/>
      <c r="M137" s="198" t="s">
        <v>21</v>
      </c>
      <c r="N137" s="199" t="s">
        <v>47</v>
      </c>
      <c r="O137" s="40"/>
      <c r="P137" s="200">
        <f t="shared" si="1"/>
        <v>0</v>
      </c>
      <c r="Q137" s="200">
        <v>0</v>
      </c>
      <c r="R137" s="200">
        <f t="shared" si="2"/>
        <v>0</v>
      </c>
      <c r="S137" s="200">
        <v>0</v>
      </c>
      <c r="T137" s="201">
        <f t="shared" si="3"/>
        <v>0</v>
      </c>
      <c r="AR137" s="22" t="s">
        <v>184</v>
      </c>
      <c r="AT137" s="22" t="s">
        <v>179</v>
      </c>
      <c r="AU137" s="22" t="s">
        <v>86</v>
      </c>
      <c r="AY137" s="22" t="s">
        <v>177</v>
      </c>
      <c r="BE137" s="202">
        <f t="shared" si="4"/>
        <v>0</v>
      </c>
      <c r="BF137" s="202">
        <f t="shared" si="5"/>
        <v>0</v>
      </c>
      <c r="BG137" s="202">
        <f t="shared" si="6"/>
        <v>0</v>
      </c>
      <c r="BH137" s="202">
        <f t="shared" si="7"/>
        <v>0</v>
      </c>
      <c r="BI137" s="202">
        <f t="shared" si="8"/>
        <v>0</v>
      </c>
      <c r="BJ137" s="22" t="s">
        <v>84</v>
      </c>
      <c r="BK137" s="202">
        <f t="shared" si="9"/>
        <v>0</v>
      </c>
      <c r="BL137" s="22" t="s">
        <v>184</v>
      </c>
      <c r="BM137" s="22" t="s">
        <v>503</v>
      </c>
    </row>
    <row r="138" spans="2:65" s="10" customFormat="1" ht="29.85" customHeight="1">
      <c r="B138" s="175"/>
      <c r="C138" s="176"/>
      <c r="D138" s="177" t="s">
        <v>75</v>
      </c>
      <c r="E138" s="189" t="s">
        <v>253</v>
      </c>
      <c r="F138" s="189" t="s">
        <v>837</v>
      </c>
      <c r="G138" s="176"/>
      <c r="H138" s="176"/>
      <c r="I138" s="179"/>
      <c r="J138" s="190">
        <f>BK138</f>
        <v>0</v>
      </c>
      <c r="K138" s="176"/>
      <c r="L138" s="181"/>
      <c r="M138" s="182"/>
      <c r="N138" s="183"/>
      <c r="O138" s="183"/>
      <c r="P138" s="184">
        <f>SUM(P139:P144)</f>
        <v>0</v>
      </c>
      <c r="Q138" s="183"/>
      <c r="R138" s="184">
        <f>SUM(R139:R144)</f>
        <v>0</v>
      </c>
      <c r="S138" s="183"/>
      <c r="T138" s="185">
        <f>SUM(T139:T144)</f>
        <v>0</v>
      </c>
      <c r="AR138" s="186" t="s">
        <v>84</v>
      </c>
      <c r="AT138" s="187" t="s">
        <v>75</v>
      </c>
      <c r="AU138" s="187" t="s">
        <v>84</v>
      </c>
      <c r="AY138" s="186" t="s">
        <v>177</v>
      </c>
      <c r="BK138" s="188">
        <f>SUM(BK139:BK144)</f>
        <v>0</v>
      </c>
    </row>
    <row r="139" spans="2:65" s="1" customFormat="1" ht="16.5" customHeight="1">
      <c r="B139" s="39"/>
      <c r="C139" s="191" t="s">
        <v>349</v>
      </c>
      <c r="D139" s="191" t="s">
        <v>179</v>
      </c>
      <c r="E139" s="192" t="s">
        <v>874</v>
      </c>
      <c r="F139" s="193" t="s">
        <v>823</v>
      </c>
      <c r="G139" s="194" t="s">
        <v>821</v>
      </c>
      <c r="H139" s="195">
        <v>1</v>
      </c>
      <c r="I139" s="196"/>
      <c r="J139" s="197">
        <f t="shared" ref="J139:J144" si="10">ROUND(I139*H139,2)</f>
        <v>0</v>
      </c>
      <c r="K139" s="193" t="s">
        <v>21</v>
      </c>
      <c r="L139" s="59"/>
      <c r="M139" s="198" t="s">
        <v>21</v>
      </c>
      <c r="N139" s="199" t="s">
        <v>47</v>
      </c>
      <c r="O139" s="40"/>
      <c r="P139" s="200">
        <f t="shared" ref="P139:P144" si="11">O139*H139</f>
        <v>0</v>
      </c>
      <c r="Q139" s="200">
        <v>0</v>
      </c>
      <c r="R139" s="200">
        <f t="shared" ref="R139:R144" si="12">Q139*H139</f>
        <v>0</v>
      </c>
      <c r="S139" s="200">
        <v>0</v>
      </c>
      <c r="T139" s="201">
        <f t="shared" ref="T139:T144" si="13">S139*H139</f>
        <v>0</v>
      </c>
      <c r="AR139" s="22" t="s">
        <v>184</v>
      </c>
      <c r="AT139" s="22" t="s">
        <v>179</v>
      </c>
      <c r="AU139" s="22" t="s">
        <v>86</v>
      </c>
      <c r="AY139" s="22" t="s">
        <v>177</v>
      </c>
      <c r="BE139" s="202">
        <f t="shared" ref="BE139:BE144" si="14">IF(N139="základní",J139,0)</f>
        <v>0</v>
      </c>
      <c r="BF139" s="202">
        <f t="shared" ref="BF139:BF144" si="15">IF(N139="snížená",J139,0)</f>
        <v>0</v>
      </c>
      <c r="BG139" s="202">
        <f t="shared" ref="BG139:BG144" si="16">IF(N139="zákl. přenesená",J139,0)</f>
        <v>0</v>
      </c>
      <c r="BH139" s="202">
        <f t="shared" ref="BH139:BH144" si="17">IF(N139="sníž. přenesená",J139,0)</f>
        <v>0</v>
      </c>
      <c r="BI139" s="202">
        <f t="shared" ref="BI139:BI144" si="18">IF(N139="nulová",J139,0)</f>
        <v>0</v>
      </c>
      <c r="BJ139" s="22" t="s">
        <v>84</v>
      </c>
      <c r="BK139" s="202">
        <f t="shared" ref="BK139:BK144" si="19">ROUND(I139*H139,2)</f>
        <v>0</v>
      </c>
      <c r="BL139" s="22" t="s">
        <v>184</v>
      </c>
      <c r="BM139" s="22" t="s">
        <v>513</v>
      </c>
    </row>
    <row r="140" spans="2:65" s="1" customFormat="1" ht="16.5" customHeight="1">
      <c r="B140" s="39"/>
      <c r="C140" s="191" t="s">
        <v>354</v>
      </c>
      <c r="D140" s="191" t="s">
        <v>179</v>
      </c>
      <c r="E140" s="192" t="s">
        <v>875</v>
      </c>
      <c r="F140" s="193" t="s">
        <v>820</v>
      </c>
      <c r="G140" s="194" t="s">
        <v>821</v>
      </c>
      <c r="H140" s="195">
        <v>10</v>
      </c>
      <c r="I140" s="196"/>
      <c r="J140" s="197">
        <f t="shared" si="10"/>
        <v>0</v>
      </c>
      <c r="K140" s="193" t="s">
        <v>21</v>
      </c>
      <c r="L140" s="59"/>
      <c r="M140" s="198" t="s">
        <v>21</v>
      </c>
      <c r="N140" s="199" t="s">
        <v>47</v>
      </c>
      <c r="O140" s="40"/>
      <c r="P140" s="200">
        <f t="shared" si="11"/>
        <v>0</v>
      </c>
      <c r="Q140" s="200">
        <v>0</v>
      </c>
      <c r="R140" s="200">
        <f t="shared" si="12"/>
        <v>0</v>
      </c>
      <c r="S140" s="200">
        <v>0</v>
      </c>
      <c r="T140" s="201">
        <f t="shared" si="13"/>
        <v>0</v>
      </c>
      <c r="AR140" s="22" t="s">
        <v>184</v>
      </c>
      <c r="AT140" s="22" t="s">
        <v>179</v>
      </c>
      <c r="AU140" s="22" t="s">
        <v>86</v>
      </c>
      <c r="AY140" s="22" t="s">
        <v>177</v>
      </c>
      <c r="BE140" s="202">
        <f t="shared" si="14"/>
        <v>0</v>
      </c>
      <c r="BF140" s="202">
        <f t="shared" si="15"/>
        <v>0</v>
      </c>
      <c r="BG140" s="202">
        <f t="shared" si="16"/>
        <v>0</v>
      </c>
      <c r="BH140" s="202">
        <f t="shared" si="17"/>
        <v>0</v>
      </c>
      <c r="BI140" s="202">
        <f t="shared" si="18"/>
        <v>0</v>
      </c>
      <c r="BJ140" s="22" t="s">
        <v>84</v>
      </c>
      <c r="BK140" s="202">
        <f t="shared" si="19"/>
        <v>0</v>
      </c>
      <c r="BL140" s="22" t="s">
        <v>184</v>
      </c>
      <c r="BM140" s="22" t="s">
        <v>528</v>
      </c>
    </row>
    <row r="141" spans="2:65" s="1" customFormat="1" ht="16.5" customHeight="1">
      <c r="B141" s="39"/>
      <c r="C141" s="191" t="s">
        <v>359</v>
      </c>
      <c r="D141" s="191" t="s">
        <v>179</v>
      </c>
      <c r="E141" s="192" t="s">
        <v>876</v>
      </c>
      <c r="F141" s="193" t="s">
        <v>873</v>
      </c>
      <c r="G141" s="194" t="s">
        <v>821</v>
      </c>
      <c r="H141" s="195">
        <v>11</v>
      </c>
      <c r="I141" s="196"/>
      <c r="J141" s="197">
        <f t="shared" si="10"/>
        <v>0</v>
      </c>
      <c r="K141" s="193" t="s">
        <v>21</v>
      </c>
      <c r="L141" s="59"/>
      <c r="M141" s="198" t="s">
        <v>21</v>
      </c>
      <c r="N141" s="199" t="s">
        <v>47</v>
      </c>
      <c r="O141" s="40"/>
      <c r="P141" s="200">
        <f t="shared" si="11"/>
        <v>0</v>
      </c>
      <c r="Q141" s="200">
        <v>0</v>
      </c>
      <c r="R141" s="200">
        <f t="shared" si="12"/>
        <v>0</v>
      </c>
      <c r="S141" s="200">
        <v>0</v>
      </c>
      <c r="T141" s="201">
        <f t="shared" si="13"/>
        <v>0</v>
      </c>
      <c r="AR141" s="22" t="s">
        <v>184</v>
      </c>
      <c r="AT141" s="22" t="s">
        <v>179</v>
      </c>
      <c r="AU141" s="22" t="s">
        <v>86</v>
      </c>
      <c r="AY141" s="22" t="s">
        <v>177</v>
      </c>
      <c r="BE141" s="202">
        <f t="shared" si="14"/>
        <v>0</v>
      </c>
      <c r="BF141" s="202">
        <f t="shared" si="15"/>
        <v>0</v>
      </c>
      <c r="BG141" s="202">
        <f t="shared" si="16"/>
        <v>0</v>
      </c>
      <c r="BH141" s="202">
        <f t="shared" si="17"/>
        <v>0</v>
      </c>
      <c r="BI141" s="202">
        <f t="shared" si="18"/>
        <v>0</v>
      </c>
      <c r="BJ141" s="22" t="s">
        <v>84</v>
      </c>
      <c r="BK141" s="202">
        <f t="shared" si="19"/>
        <v>0</v>
      </c>
      <c r="BL141" s="22" t="s">
        <v>184</v>
      </c>
      <c r="BM141" s="22" t="s">
        <v>544</v>
      </c>
    </row>
    <row r="142" spans="2:65" s="1" customFormat="1" ht="16.5" customHeight="1">
      <c r="B142" s="39"/>
      <c r="C142" s="191" t="s">
        <v>365</v>
      </c>
      <c r="D142" s="191" t="s">
        <v>179</v>
      </c>
      <c r="E142" s="192" t="s">
        <v>877</v>
      </c>
      <c r="F142" s="193" t="s">
        <v>878</v>
      </c>
      <c r="G142" s="194" t="s">
        <v>821</v>
      </c>
      <c r="H142" s="195">
        <v>3</v>
      </c>
      <c r="I142" s="196"/>
      <c r="J142" s="197">
        <f t="shared" si="10"/>
        <v>0</v>
      </c>
      <c r="K142" s="193" t="s">
        <v>21</v>
      </c>
      <c r="L142" s="59"/>
      <c r="M142" s="198" t="s">
        <v>21</v>
      </c>
      <c r="N142" s="199" t="s">
        <v>47</v>
      </c>
      <c r="O142" s="40"/>
      <c r="P142" s="200">
        <f t="shared" si="11"/>
        <v>0</v>
      </c>
      <c r="Q142" s="200">
        <v>0</v>
      </c>
      <c r="R142" s="200">
        <f t="shared" si="12"/>
        <v>0</v>
      </c>
      <c r="S142" s="200">
        <v>0</v>
      </c>
      <c r="T142" s="201">
        <f t="shared" si="13"/>
        <v>0</v>
      </c>
      <c r="AR142" s="22" t="s">
        <v>184</v>
      </c>
      <c r="AT142" s="22" t="s">
        <v>179</v>
      </c>
      <c r="AU142" s="22" t="s">
        <v>86</v>
      </c>
      <c r="AY142" s="22" t="s">
        <v>177</v>
      </c>
      <c r="BE142" s="202">
        <f t="shared" si="14"/>
        <v>0</v>
      </c>
      <c r="BF142" s="202">
        <f t="shared" si="15"/>
        <v>0</v>
      </c>
      <c r="BG142" s="202">
        <f t="shared" si="16"/>
        <v>0</v>
      </c>
      <c r="BH142" s="202">
        <f t="shared" si="17"/>
        <v>0</v>
      </c>
      <c r="BI142" s="202">
        <f t="shared" si="18"/>
        <v>0</v>
      </c>
      <c r="BJ142" s="22" t="s">
        <v>84</v>
      </c>
      <c r="BK142" s="202">
        <f t="shared" si="19"/>
        <v>0</v>
      </c>
      <c r="BL142" s="22" t="s">
        <v>184</v>
      </c>
      <c r="BM142" s="22" t="s">
        <v>555</v>
      </c>
    </row>
    <row r="143" spans="2:65" s="1" customFormat="1" ht="16.5" customHeight="1">
      <c r="B143" s="39"/>
      <c r="C143" s="191" t="s">
        <v>371</v>
      </c>
      <c r="D143" s="191" t="s">
        <v>179</v>
      </c>
      <c r="E143" s="192" t="s">
        <v>879</v>
      </c>
      <c r="F143" s="193" t="s">
        <v>826</v>
      </c>
      <c r="G143" s="194" t="s">
        <v>827</v>
      </c>
      <c r="H143" s="195">
        <v>3</v>
      </c>
      <c r="I143" s="196"/>
      <c r="J143" s="197">
        <f t="shared" si="10"/>
        <v>0</v>
      </c>
      <c r="K143" s="193" t="s">
        <v>21</v>
      </c>
      <c r="L143" s="59"/>
      <c r="M143" s="198" t="s">
        <v>21</v>
      </c>
      <c r="N143" s="199" t="s">
        <v>47</v>
      </c>
      <c r="O143" s="40"/>
      <c r="P143" s="200">
        <f t="shared" si="11"/>
        <v>0</v>
      </c>
      <c r="Q143" s="200">
        <v>0</v>
      </c>
      <c r="R143" s="200">
        <f t="shared" si="12"/>
        <v>0</v>
      </c>
      <c r="S143" s="200">
        <v>0</v>
      </c>
      <c r="T143" s="201">
        <f t="shared" si="13"/>
        <v>0</v>
      </c>
      <c r="AR143" s="22" t="s">
        <v>184</v>
      </c>
      <c r="AT143" s="22" t="s">
        <v>179</v>
      </c>
      <c r="AU143" s="22" t="s">
        <v>86</v>
      </c>
      <c r="AY143" s="22" t="s">
        <v>177</v>
      </c>
      <c r="BE143" s="202">
        <f t="shared" si="14"/>
        <v>0</v>
      </c>
      <c r="BF143" s="202">
        <f t="shared" si="15"/>
        <v>0</v>
      </c>
      <c r="BG143" s="202">
        <f t="shared" si="16"/>
        <v>0</v>
      </c>
      <c r="BH143" s="202">
        <f t="shared" si="17"/>
        <v>0</v>
      </c>
      <c r="BI143" s="202">
        <f t="shared" si="18"/>
        <v>0</v>
      </c>
      <c r="BJ143" s="22" t="s">
        <v>84</v>
      </c>
      <c r="BK143" s="202">
        <f t="shared" si="19"/>
        <v>0</v>
      </c>
      <c r="BL143" s="22" t="s">
        <v>184</v>
      </c>
      <c r="BM143" s="22" t="s">
        <v>563</v>
      </c>
    </row>
    <row r="144" spans="2:65" s="1" customFormat="1" ht="16.5" customHeight="1">
      <c r="B144" s="39"/>
      <c r="C144" s="191" t="s">
        <v>376</v>
      </c>
      <c r="D144" s="191" t="s">
        <v>179</v>
      </c>
      <c r="E144" s="192" t="s">
        <v>880</v>
      </c>
      <c r="F144" s="193" t="s">
        <v>823</v>
      </c>
      <c r="G144" s="194" t="s">
        <v>821</v>
      </c>
      <c r="H144" s="195">
        <v>2</v>
      </c>
      <c r="I144" s="196"/>
      <c r="J144" s="197">
        <f t="shared" si="10"/>
        <v>0</v>
      </c>
      <c r="K144" s="193" t="s">
        <v>21</v>
      </c>
      <c r="L144" s="59"/>
      <c r="M144" s="198" t="s">
        <v>21</v>
      </c>
      <c r="N144" s="199" t="s">
        <v>47</v>
      </c>
      <c r="O144" s="40"/>
      <c r="P144" s="200">
        <f t="shared" si="11"/>
        <v>0</v>
      </c>
      <c r="Q144" s="200">
        <v>0</v>
      </c>
      <c r="R144" s="200">
        <f t="shared" si="12"/>
        <v>0</v>
      </c>
      <c r="S144" s="200">
        <v>0</v>
      </c>
      <c r="T144" s="201">
        <f t="shared" si="13"/>
        <v>0</v>
      </c>
      <c r="AR144" s="22" t="s">
        <v>184</v>
      </c>
      <c r="AT144" s="22" t="s">
        <v>179</v>
      </c>
      <c r="AU144" s="22" t="s">
        <v>86</v>
      </c>
      <c r="AY144" s="22" t="s">
        <v>177</v>
      </c>
      <c r="BE144" s="202">
        <f t="shared" si="14"/>
        <v>0</v>
      </c>
      <c r="BF144" s="202">
        <f t="shared" si="15"/>
        <v>0</v>
      </c>
      <c r="BG144" s="202">
        <f t="shared" si="16"/>
        <v>0</v>
      </c>
      <c r="BH144" s="202">
        <f t="shared" si="17"/>
        <v>0</v>
      </c>
      <c r="BI144" s="202">
        <f t="shared" si="18"/>
        <v>0</v>
      </c>
      <c r="BJ144" s="22" t="s">
        <v>84</v>
      </c>
      <c r="BK144" s="202">
        <f t="shared" si="19"/>
        <v>0</v>
      </c>
      <c r="BL144" s="22" t="s">
        <v>184</v>
      </c>
      <c r="BM144" s="22" t="s">
        <v>578</v>
      </c>
    </row>
    <row r="145" spans="2:65" s="10" customFormat="1" ht="37.35" customHeight="1">
      <c r="B145" s="175"/>
      <c r="C145" s="176"/>
      <c r="D145" s="177" t="s">
        <v>75</v>
      </c>
      <c r="E145" s="178" t="s">
        <v>881</v>
      </c>
      <c r="F145" s="178" t="s">
        <v>882</v>
      </c>
      <c r="G145" s="176"/>
      <c r="H145" s="176"/>
      <c r="I145" s="179"/>
      <c r="J145" s="180">
        <f>BK145</f>
        <v>0</v>
      </c>
      <c r="K145" s="176"/>
      <c r="L145" s="181"/>
      <c r="M145" s="182"/>
      <c r="N145" s="183"/>
      <c r="O145" s="183"/>
      <c r="P145" s="184">
        <f>P146+P148+P163</f>
        <v>0</v>
      </c>
      <c r="Q145" s="183"/>
      <c r="R145" s="184">
        <f>R146+R148+R163</f>
        <v>0</v>
      </c>
      <c r="S145" s="183"/>
      <c r="T145" s="185">
        <f>T146+T148+T163</f>
        <v>0</v>
      </c>
      <c r="AR145" s="186" t="s">
        <v>84</v>
      </c>
      <c r="AT145" s="187" t="s">
        <v>75</v>
      </c>
      <c r="AU145" s="187" t="s">
        <v>76</v>
      </c>
      <c r="AY145" s="186" t="s">
        <v>177</v>
      </c>
      <c r="BK145" s="188">
        <f>BK146+BK148+BK163</f>
        <v>0</v>
      </c>
    </row>
    <row r="146" spans="2:65" s="10" customFormat="1" ht="19.899999999999999" customHeight="1">
      <c r="B146" s="175"/>
      <c r="C146" s="176"/>
      <c r="D146" s="177" t="s">
        <v>75</v>
      </c>
      <c r="E146" s="189" t="s">
        <v>242</v>
      </c>
      <c r="F146" s="189" t="s">
        <v>818</v>
      </c>
      <c r="G146" s="176"/>
      <c r="H146" s="176"/>
      <c r="I146" s="179"/>
      <c r="J146" s="190">
        <f>BK146</f>
        <v>0</v>
      </c>
      <c r="K146" s="176"/>
      <c r="L146" s="181"/>
      <c r="M146" s="182"/>
      <c r="N146" s="183"/>
      <c r="O146" s="183"/>
      <c r="P146" s="184">
        <f>P147</f>
        <v>0</v>
      </c>
      <c r="Q146" s="183"/>
      <c r="R146" s="184">
        <f>R147</f>
        <v>0</v>
      </c>
      <c r="S146" s="183"/>
      <c r="T146" s="185">
        <f>T147</f>
        <v>0</v>
      </c>
      <c r="AR146" s="186" t="s">
        <v>84</v>
      </c>
      <c r="AT146" s="187" t="s">
        <v>75</v>
      </c>
      <c r="AU146" s="187" t="s">
        <v>84</v>
      </c>
      <c r="AY146" s="186" t="s">
        <v>177</v>
      </c>
      <c r="BK146" s="188">
        <f>BK147</f>
        <v>0</v>
      </c>
    </row>
    <row r="147" spans="2:65" s="1" customFormat="1" ht="16.5" customHeight="1">
      <c r="B147" s="39"/>
      <c r="C147" s="191" t="s">
        <v>382</v>
      </c>
      <c r="D147" s="191" t="s">
        <v>179</v>
      </c>
      <c r="E147" s="192" t="s">
        <v>883</v>
      </c>
      <c r="F147" s="193" t="s">
        <v>823</v>
      </c>
      <c r="G147" s="194" t="s">
        <v>824</v>
      </c>
      <c r="H147" s="195">
        <v>1</v>
      </c>
      <c r="I147" s="196"/>
      <c r="J147" s="197">
        <f>ROUND(I147*H147,2)</f>
        <v>0</v>
      </c>
      <c r="K147" s="193" t="s">
        <v>21</v>
      </c>
      <c r="L147" s="59"/>
      <c r="M147" s="198" t="s">
        <v>21</v>
      </c>
      <c r="N147" s="199" t="s">
        <v>47</v>
      </c>
      <c r="O147" s="40"/>
      <c r="P147" s="200">
        <f>O147*H147</f>
        <v>0</v>
      </c>
      <c r="Q147" s="200">
        <v>0</v>
      </c>
      <c r="R147" s="200">
        <f>Q147*H147</f>
        <v>0</v>
      </c>
      <c r="S147" s="200">
        <v>0</v>
      </c>
      <c r="T147" s="201">
        <f>S147*H147</f>
        <v>0</v>
      </c>
      <c r="AR147" s="22" t="s">
        <v>184</v>
      </c>
      <c r="AT147" s="22" t="s">
        <v>179</v>
      </c>
      <c r="AU147" s="22" t="s">
        <v>86</v>
      </c>
      <c r="AY147" s="22" t="s">
        <v>177</v>
      </c>
      <c r="BE147" s="202">
        <f>IF(N147="základní",J147,0)</f>
        <v>0</v>
      </c>
      <c r="BF147" s="202">
        <f>IF(N147="snížená",J147,0)</f>
        <v>0</v>
      </c>
      <c r="BG147" s="202">
        <f>IF(N147="zákl. přenesená",J147,0)</f>
        <v>0</v>
      </c>
      <c r="BH147" s="202">
        <f>IF(N147="sníž. přenesená",J147,0)</f>
        <v>0</v>
      </c>
      <c r="BI147" s="202">
        <f>IF(N147="nulová",J147,0)</f>
        <v>0</v>
      </c>
      <c r="BJ147" s="22" t="s">
        <v>84</v>
      </c>
      <c r="BK147" s="202">
        <f>ROUND(I147*H147,2)</f>
        <v>0</v>
      </c>
      <c r="BL147" s="22" t="s">
        <v>184</v>
      </c>
      <c r="BM147" s="22" t="s">
        <v>884</v>
      </c>
    </row>
    <row r="148" spans="2:65" s="10" customFormat="1" ht="29.85" customHeight="1">
      <c r="B148" s="175"/>
      <c r="C148" s="176"/>
      <c r="D148" s="177" t="s">
        <v>75</v>
      </c>
      <c r="E148" s="189" t="s">
        <v>248</v>
      </c>
      <c r="F148" s="189" t="s">
        <v>830</v>
      </c>
      <c r="G148" s="176"/>
      <c r="H148" s="176"/>
      <c r="I148" s="179"/>
      <c r="J148" s="190">
        <f>BK148</f>
        <v>0</v>
      </c>
      <c r="K148" s="176"/>
      <c r="L148" s="181"/>
      <c r="M148" s="182"/>
      <c r="N148" s="183"/>
      <c r="O148" s="183"/>
      <c r="P148" s="184">
        <f>SUM(P149:P162)</f>
        <v>0</v>
      </c>
      <c r="Q148" s="183"/>
      <c r="R148" s="184">
        <f>SUM(R149:R162)</f>
        <v>0</v>
      </c>
      <c r="S148" s="183"/>
      <c r="T148" s="185">
        <f>SUM(T149:T162)</f>
        <v>0</v>
      </c>
      <c r="AR148" s="186" t="s">
        <v>84</v>
      </c>
      <c r="AT148" s="187" t="s">
        <v>75</v>
      </c>
      <c r="AU148" s="187" t="s">
        <v>84</v>
      </c>
      <c r="AY148" s="186" t="s">
        <v>177</v>
      </c>
      <c r="BK148" s="188">
        <f>SUM(BK149:BK162)</f>
        <v>0</v>
      </c>
    </row>
    <row r="149" spans="2:65" s="1" customFormat="1" ht="16.5" customHeight="1">
      <c r="B149" s="39"/>
      <c r="C149" s="191" t="s">
        <v>387</v>
      </c>
      <c r="D149" s="191" t="s">
        <v>179</v>
      </c>
      <c r="E149" s="192" t="s">
        <v>885</v>
      </c>
      <c r="F149" s="193" t="s">
        <v>853</v>
      </c>
      <c r="G149" s="194" t="s">
        <v>854</v>
      </c>
      <c r="H149" s="195">
        <v>10</v>
      </c>
      <c r="I149" s="196"/>
      <c r="J149" s="197">
        <f t="shared" ref="J149:J162" si="20">ROUND(I149*H149,2)</f>
        <v>0</v>
      </c>
      <c r="K149" s="193" t="s">
        <v>21</v>
      </c>
      <c r="L149" s="59"/>
      <c r="M149" s="198" t="s">
        <v>21</v>
      </c>
      <c r="N149" s="199" t="s">
        <v>47</v>
      </c>
      <c r="O149" s="40"/>
      <c r="P149" s="200">
        <f t="shared" ref="P149:P162" si="21">O149*H149</f>
        <v>0</v>
      </c>
      <c r="Q149" s="200">
        <v>0</v>
      </c>
      <c r="R149" s="200">
        <f t="shared" ref="R149:R162" si="22">Q149*H149</f>
        <v>0</v>
      </c>
      <c r="S149" s="200">
        <v>0</v>
      </c>
      <c r="T149" s="201">
        <f t="shared" ref="T149:T162" si="23">S149*H149</f>
        <v>0</v>
      </c>
      <c r="AR149" s="22" t="s">
        <v>184</v>
      </c>
      <c r="AT149" s="22" t="s">
        <v>179</v>
      </c>
      <c r="AU149" s="22" t="s">
        <v>86</v>
      </c>
      <c r="AY149" s="22" t="s">
        <v>177</v>
      </c>
      <c r="BE149" s="202">
        <f t="shared" ref="BE149:BE162" si="24">IF(N149="základní",J149,0)</f>
        <v>0</v>
      </c>
      <c r="BF149" s="202">
        <f t="shared" ref="BF149:BF162" si="25">IF(N149="snížená",J149,0)</f>
        <v>0</v>
      </c>
      <c r="BG149" s="202">
        <f t="shared" ref="BG149:BG162" si="26">IF(N149="zákl. přenesená",J149,0)</f>
        <v>0</v>
      </c>
      <c r="BH149" s="202">
        <f t="shared" ref="BH149:BH162" si="27">IF(N149="sníž. přenesená",J149,0)</f>
        <v>0</v>
      </c>
      <c r="BI149" s="202">
        <f t="shared" ref="BI149:BI162" si="28">IF(N149="nulová",J149,0)</f>
        <v>0</v>
      </c>
      <c r="BJ149" s="22" t="s">
        <v>84</v>
      </c>
      <c r="BK149" s="202">
        <f t="shared" ref="BK149:BK162" si="29">ROUND(I149*H149,2)</f>
        <v>0</v>
      </c>
      <c r="BL149" s="22" t="s">
        <v>184</v>
      </c>
      <c r="BM149" s="22" t="s">
        <v>886</v>
      </c>
    </row>
    <row r="150" spans="2:65" s="1" customFormat="1" ht="16.5" customHeight="1">
      <c r="B150" s="39"/>
      <c r="C150" s="191" t="s">
        <v>393</v>
      </c>
      <c r="D150" s="191" t="s">
        <v>179</v>
      </c>
      <c r="E150" s="192" t="s">
        <v>887</v>
      </c>
      <c r="F150" s="193" t="s">
        <v>856</v>
      </c>
      <c r="G150" s="194" t="s">
        <v>854</v>
      </c>
      <c r="H150" s="195">
        <v>5</v>
      </c>
      <c r="I150" s="196"/>
      <c r="J150" s="197">
        <f t="shared" si="20"/>
        <v>0</v>
      </c>
      <c r="K150" s="193" t="s">
        <v>21</v>
      </c>
      <c r="L150" s="59"/>
      <c r="M150" s="198" t="s">
        <v>21</v>
      </c>
      <c r="N150" s="199" t="s">
        <v>47</v>
      </c>
      <c r="O150" s="40"/>
      <c r="P150" s="200">
        <f t="shared" si="21"/>
        <v>0</v>
      </c>
      <c r="Q150" s="200">
        <v>0</v>
      </c>
      <c r="R150" s="200">
        <f t="shared" si="22"/>
        <v>0</v>
      </c>
      <c r="S150" s="200">
        <v>0</v>
      </c>
      <c r="T150" s="201">
        <f t="shared" si="23"/>
        <v>0</v>
      </c>
      <c r="AR150" s="22" t="s">
        <v>184</v>
      </c>
      <c r="AT150" s="22" t="s">
        <v>179</v>
      </c>
      <c r="AU150" s="22" t="s">
        <v>86</v>
      </c>
      <c r="AY150" s="22" t="s">
        <v>177</v>
      </c>
      <c r="BE150" s="202">
        <f t="shared" si="24"/>
        <v>0</v>
      </c>
      <c r="BF150" s="202">
        <f t="shared" si="25"/>
        <v>0</v>
      </c>
      <c r="BG150" s="202">
        <f t="shared" si="26"/>
        <v>0</v>
      </c>
      <c r="BH150" s="202">
        <f t="shared" si="27"/>
        <v>0</v>
      </c>
      <c r="BI150" s="202">
        <f t="shared" si="28"/>
        <v>0</v>
      </c>
      <c r="BJ150" s="22" t="s">
        <v>84</v>
      </c>
      <c r="BK150" s="202">
        <f t="shared" si="29"/>
        <v>0</v>
      </c>
      <c r="BL150" s="22" t="s">
        <v>184</v>
      </c>
      <c r="BM150" s="22" t="s">
        <v>888</v>
      </c>
    </row>
    <row r="151" spans="2:65" s="1" customFormat="1" ht="16.5" customHeight="1">
      <c r="B151" s="39"/>
      <c r="C151" s="191" t="s">
        <v>400</v>
      </c>
      <c r="D151" s="191" t="s">
        <v>179</v>
      </c>
      <c r="E151" s="192" t="s">
        <v>889</v>
      </c>
      <c r="F151" s="193" t="s">
        <v>890</v>
      </c>
      <c r="G151" s="194" t="s">
        <v>821</v>
      </c>
      <c r="H151" s="195">
        <v>3</v>
      </c>
      <c r="I151" s="196"/>
      <c r="J151" s="197">
        <f t="shared" si="20"/>
        <v>0</v>
      </c>
      <c r="K151" s="193" t="s">
        <v>21</v>
      </c>
      <c r="L151" s="59"/>
      <c r="M151" s="198" t="s">
        <v>21</v>
      </c>
      <c r="N151" s="199" t="s">
        <v>47</v>
      </c>
      <c r="O151" s="40"/>
      <c r="P151" s="200">
        <f t="shared" si="21"/>
        <v>0</v>
      </c>
      <c r="Q151" s="200">
        <v>0</v>
      </c>
      <c r="R151" s="200">
        <f t="shared" si="22"/>
        <v>0</v>
      </c>
      <c r="S151" s="200">
        <v>0</v>
      </c>
      <c r="T151" s="201">
        <f t="shared" si="23"/>
        <v>0</v>
      </c>
      <c r="AR151" s="22" t="s">
        <v>184</v>
      </c>
      <c r="AT151" s="22" t="s">
        <v>179</v>
      </c>
      <c r="AU151" s="22" t="s">
        <v>86</v>
      </c>
      <c r="AY151" s="22" t="s">
        <v>177</v>
      </c>
      <c r="BE151" s="202">
        <f t="shared" si="24"/>
        <v>0</v>
      </c>
      <c r="BF151" s="202">
        <f t="shared" si="25"/>
        <v>0</v>
      </c>
      <c r="BG151" s="202">
        <f t="shared" si="26"/>
        <v>0</v>
      </c>
      <c r="BH151" s="202">
        <f t="shared" si="27"/>
        <v>0</v>
      </c>
      <c r="BI151" s="202">
        <f t="shared" si="28"/>
        <v>0</v>
      </c>
      <c r="BJ151" s="22" t="s">
        <v>84</v>
      </c>
      <c r="BK151" s="202">
        <f t="shared" si="29"/>
        <v>0</v>
      </c>
      <c r="BL151" s="22" t="s">
        <v>184</v>
      </c>
      <c r="BM151" s="22" t="s">
        <v>891</v>
      </c>
    </row>
    <row r="152" spans="2:65" s="1" customFormat="1" ht="16.5" customHeight="1">
      <c r="B152" s="39"/>
      <c r="C152" s="191" t="s">
        <v>405</v>
      </c>
      <c r="D152" s="191" t="s">
        <v>179</v>
      </c>
      <c r="E152" s="192" t="s">
        <v>892</v>
      </c>
      <c r="F152" s="193" t="s">
        <v>858</v>
      </c>
      <c r="G152" s="194" t="s">
        <v>854</v>
      </c>
      <c r="H152" s="195">
        <v>10</v>
      </c>
      <c r="I152" s="196"/>
      <c r="J152" s="197">
        <f t="shared" si="20"/>
        <v>0</v>
      </c>
      <c r="K152" s="193" t="s">
        <v>21</v>
      </c>
      <c r="L152" s="59"/>
      <c r="M152" s="198" t="s">
        <v>21</v>
      </c>
      <c r="N152" s="199" t="s">
        <v>47</v>
      </c>
      <c r="O152" s="40"/>
      <c r="P152" s="200">
        <f t="shared" si="21"/>
        <v>0</v>
      </c>
      <c r="Q152" s="200">
        <v>0</v>
      </c>
      <c r="R152" s="200">
        <f t="shared" si="22"/>
        <v>0</v>
      </c>
      <c r="S152" s="200">
        <v>0</v>
      </c>
      <c r="T152" s="201">
        <f t="shared" si="23"/>
        <v>0</v>
      </c>
      <c r="AR152" s="22" t="s">
        <v>184</v>
      </c>
      <c r="AT152" s="22" t="s">
        <v>179</v>
      </c>
      <c r="AU152" s="22" t="s">
        <v>86</v>
      </c>
      <c r="AY152" s="22" t="s">
        <v>177</v>
      </c>
      <c r="BE152" s="202">
        <f t="shared" si="24"/>
        <v>0</v>
      </c>
      <c r="BF152" s="202">
        <f t="shared" si="25"/>
        <v>0</v>
      </c>
      <c r="BG152" s="202">
        <f t="shared" si="26"/>
        <v>0</v>
      </c>
      <c r="BH152" s="202">
        <f t="shared" si="27"/>
        <v>0</v>
      </c>
      <c r="BI152" s="202">
        <f t="shared" si="28"/>
        <v>0</v>
      </c>
      <c r="BJ152" s="22" t="s">
        <v>84</v>
      </c>
      <c r="BK152" s="202">
        <f t="shared" si="29"/>
        <v>0</v>
      </c>
      <c r="BL152" s="22" t="s">
        <v>184</v>
      </c>
      <c r="BM152" s="22" t="s">
        <v>893</v>
      </c>
    </row>
    <row r="153" spans="2:65" s="1" customFormat="1" ht="16.5" customHeight="1">
      <c r="B153" s="39"/>
      <c r="C153" s="191" t="s">
        <v>411</v>
      </c>
      <c r="D153" s="191" t="s">
        <v>179</v>
      </c>
      <c r="E153" s="192" t="s">
        <v>894</v>
      </c>
      <c r="F153" s="193" t="s">
        <v>860</v>
      </c>
      <c r="G153" s="194" t="s">
        <v>854</v>
      </c>
      <c r="H153" s="195">
        <v>10</v>
      </c>
      <c r="I153" s="196"/>
      <c r="J153" s="197">
        <f t="shared" si="20"/>
        <v>0</v>
      </c>
      <c r="K153" s="193" t="s">
        <v>21</v>
      </c>
      <c r="L153" s="59"/>
      <c r="M153" s="198" t="s">
        <v>21</v>
      </c>
      <c r="N153" s="199" t="s">
        <v>47</v>
      </c>
      <c r="O153" s="40"/>
      <c r="P153" s="200">
        <f t="shared" si="21"/>
        <v>0</v>
      </c>
      <c r="Q153" s="200">
        <v>0</v>
      </c>
      <c r="R153" s="200">
        <f t="shared" si="22"/>
        <v>0</v>
      </c>
      <c r="S153" s="200">
        <v>0</v>
      </c>
      <c r="T153" s="201">
        <f t="shared" si="23"/>
        <v>0</v>
      </c>
      <c r="AR153" s="22" t="s">
        <v>184</v>
      </c>
      <c r="AT153" s="22" t="s">
        <v>179</v>
      </c>
      <c r="AU153" s="22" t="s">
        <v>86</v>
      </c>
      <c r="AY153" s="22" t="s">
        <v>177</v>
      </c>
      <c r="BE153" s="202">
        <f t="shared" si="24"/>
        <v>0</v>
      </c>
      <c r="BF153" s="202">
        <f t="shared" si="25"/>
        <v>0</v>
      </c>
      <c r="BG153" s="202">
        <f t="shared" si="26"/>
        <v>0</v>
      </c>
      <c r="BH153" s="202">
        <f t="shared" si="27"/>
        <v>0</v>
      </c>
      <c r="BI153" s="202">
        <f t="shared" si="28"/>
        <v>0</v>
      </c>
      <c r="BJ153" s="22" t="s">
        <v>84</v>
      </c>
      <c r="BK153" s="202">
        <f t="shared" si="29"/>
        <v>0</v>
      </c>
      <c r="BL153" s="22" t="s">
        <v>184</v>
      </c>
      <c r="BM153" s="22" t="s">
        <v>895</v>
      </c>
    </row>
    <row r="154" spans="2:65" s="1" customFormat="1" ht="16.5" customHeight="1">
      <c r="B154" s="39"/>
      <c r="C154" s="191" t="s">
        <v>416</v>
      </c>
      <c r="D154" s="191" t="s">
        <v>179</v>
      </c>
      <c r="E154" s="192" t="s">
        <v>896</v>
      </c>
      <c r="F154" s="193" t="s">
        <v>862</v>
      </c>
      <c r="G154" s="194" t="s">
        <v>854</v>
      </c>
      <c r="H154" s="195">
        <v>10</v>
      </c>
      <c r="I154" s="196"/>
      <c r="J154" s="197">
        <f t="shared" si="20"/>
        <v>0</v>
      </c>
      <c r="K154" s="193" t="s">
        <v>21</v>
      </c>
      <c r="L154" s="59"/>
      <c r="M154" s="198" t="s">
        <v>21</v>
      </c>
      <c r="N154" s="199" t="s">
        <v>47</v>
      </c>
      <c r="O154" s="40"/>
      <c r="P154" s="200">
        <f t="shared" si="21"/>
        <v>0</v>
      </c>
      <c r="Q154" s="200">
        <v>0</v>
      </c>
      <c r="R154" s="200">
        <f t="shared" si="22"/>
        <v>0</v>
      </c>
      <c r="S154" s="200">
        <v>0</v>
      </c>
      <c r="T154" s="201">
        <f t="shared" si="23"/>
        <v>0</v>
      </c>
      <c r="AR154" s="22" t="s">
        <v>184</v>
      </c>
      <c r="AT154" s="22" t="s">
        <v>179</v>
      </c>
      <c r="AU154" s="22" t="s">
        <v>86</v>
      </c>
      <c r="AY154" s="22" t="s">
        <v>177</v>
      </c>
      <c r="BE154" s="202">
        <f t="shared" si="24"/>
        <v>0</v>
      </c>
      <c r="BF154" s="202">
        <f t="shared" si="25"/>
        <v>0</v>
      </c>
      <c r="BG154" s="202">
        <f t="shared" si="26"/>
        <v>0</v>
      </c>
      <c r="BH154" s="202">
        <f t="shared" si="27"/>
        <v>0</v>
      </c>
      <c r="BI154" s="202">
        <f t="shared" si="28"/>
        <v>0</v>
      </c>
      <c r="BJ154" s="22" t="s">
        <v>84</v>
      </c>
      <c r="BK154" s="202">
        <f t="shared" si="29"/>
        <v>0</v>
      </c>
      <c r="BL154" s="22" t="s">
        <v>184</v>
      </c>
      <c r="BM154" s="22" t="s">
        <v>897</v>
      </c>
    </row>
    <row r="155" spans="2:65" s="1" customFormat="1" ht="16.5" customHeight="1">
      <c r="B155" s="39"/>
      <c r="C155" s="191" t="s">
        <v>422</v>
      </c>
      <c r="D155" s="191" t="s">
        <v>179</v>
      </c>
      <c r="E155" s="192" t="s">
        <v>898</v>
      </c>
      <c r="F155" s="193" t="s">
        <v>823</v>
      </c>
      <c r="G155" s="194" t="s">
        <v>821</v>
      </c>
      <c r="H155" s="195">
        <v>2</v>
      </c>
      <c r="I155" s="196"/>
      <c r="J155" s="197">
        <f t="shared" si="20"/>
        <v>0</v>
      </c>
      <c r="K155" s="193" t="s">
        <v>21</v>
      </c>
      <c r="L155" s="59"/>
      <c r="M155" s="198" t="s">
        <v>21</v>
      </c>
      <c r="N155" s="199" t="s">
        <v>47</v>
      </c>
      <c r="O155" s="40"/>
      <c r="P155" s="200">
        <f t="shared" si="21"/>
        <v>0</v>
      </c>
      <c r="Q155" s="200">
        <v>0</v>
      </c>
      <c r="R155" s="200">
        <f t="shared" si="22"/>
        <v>0</v>
      </c>
      <c r="S155" s="200">
        <v>0</v>
      </c>
      <c r="T155" s="201">
        <f t="shared" si="23"/>
        <v>0</v>
      </c>
      <c r="AR155" s="22" t="s">
        <v>184</v>
      </c>
      <c r="AT155" s="22" t="s">
        <v>179</v>
      </c>
      <c r="AU155" s="22" t="s">
        <v>86</v>
      </c>
      <c r="AY155" s="22" t="s">
        <v>177</v>
      </c>
      <c r="BE155" s="202">
        <f t="shared" si="24"/>
        <v>0</v>
      </c>
      <c r="BF155" s="202">
        <f t="shared" si="25"/>
        <v>0</v>
      </c>
      <c r="BG155" s="202">
        <f t="shared" si="26"/>
        <v>0</v>
      </c>
      <c r="BH155" s="202">
        <f t="shared" si="27"/>
        <v>0</v>
      </c>
      <c r="BI155" s="202">
        <f t="shared" si="28"/>
        <v>0</v>
      </c>
      <c r="BJ155" s="22" t="s">
        <v>84</v>
      </c>
      <c r="BK155" s="202">
        <f t="shared" si="29"/>
        <v>0</v>
      </c>
      <c r="BL155" s="22" t="s">
        <v>184</v>
      </c>
      <c r="BM155" s="22" t="s">
        <v>899</v>
      </c>
    </row>
    <row r="156" spans="2:65" s="1" customFormat="1" ht="16.5" customHeight="1">
      <c r="B156" s="39"/>
      <c r="C156" s="191" t="s">
        <v>427</v>
      </c>
      <c r="D156" s="191" t="s">
        <v>179</v>
      </c>
      <c r="E156" s="192" t="s">
        <v>900</v>
      </c>
      <c r="F156" s="193" t="s">
        <v>842</v>
      </c>
      <c r="G156" s="194" t="s">
        <v>821</v>
      </c>
      <c r="H156" s="195">
        <v>4</v>
      </c>
      <c r="I156" s="196"/>
      <c r="J156" s="197">
        <f t="shared" si="20"/>
        <v>0</v>
      </c>
      <c r="K156" s="193" t="s">
        <v>21</v>
      </c>
      <c r="L156" s="59"/>
      <c r="M156" s="198" t="s">
        <v>21</v>
      </c>
      <c r="N156" s="199" t="s">
        <v>47</v>
      </c>
      <c r="O156" s="40"/>
      <c r="P156" s="200">
        <f t="shared" si="21"/>
        <v>0</v>
      </c>
      <c r="Q156" s="200">
        <v>0</v>
      </c>
      <c r="R156" s="200">
        <f t="shared" si="22"/>
        <v>0</v>
      </c>
      <c r="S156" s="200">
        <v>0</v>
      </c>
      <c r="T156" s="201">
        <f t="shared" si="23"/>
        <v>0</v>
      </c>
      <c r="AR156" s="22" t="s">
        <v>184</v>
      </c>
      <c r="AT156" s="22" t="s">
        <v>179</v>
      </c>
      <c r="AU156" s="22" t="s">
        <v>86</v>
      </c>
      <c r="AY156" s="22" t="s">
        <v>177</v>
      </c>
      <c r="BE156" s="202">
        <f t="shared" si="24"/>
        <v>0</v>
      </c>
      <c r="BF156" s="202">
        <f t="shared" si="25"/>
        <v>0</v>
      </c>
      <c r="BG156" s="202">
        <f t="shared" si="26"/>
        <v>0</v>
      </c>
      <c r="BH156" s="202">
        <f t="shared" si="27"/>
        <v>0</v>
      </c>
      <c r="BI156" s="202">
        <f t="shared" si="28"/>
        <v>0</v>
      </c>
      <c r="BJ156" s="22" t="s">
        <v>84</v>
      </c>
      <c r="BK156" s="202">
        <f t="shared" si="29"/>
        <v>0</v>
      </c>
      <c r="BL156" s="22" t="s">
        <v>184</v>
      </c>
      <c r="BM156" s="22" t="s">
        <v>901</v>
      </c>
    </row>
    <row r="157" spans="2:65" s="1" customFormat="1" ht="16.5" customHeight="1">
      <c r="B157" s="39"/>
      <c r="C157" s="191" t="s">
        <v>433</v>
      </c>
      <c r="D157" s="191" t="s">
        <v>179</v>
      </c>
      <c r="E157" s="192" t="s">
        <v>902</v>
      </c>
      <c r="F157" s="193" t="s">
        <v>836</v>
      </c>
      <c r="G157" s="194" t="s">
        <v>821</v>
      </c>
      <c r="H157" s="195">
        <v>1</v>
      </c>
      <c r="I157" s="196"/>
      <c r="J157" s="197">
        <f t="shared" si="20"/>
        <v>0</v>
      </c>
      <c r="K157" s="193" t="s">
        <v>21</v>
      </c>
      <c r="L157" s="59"/>
      <c r="M157" s="198" t="s">
        <v>21</v>
      </c>
      <c r="N157" s="199" t="s">
        <v>47</v>
      </c>
      <c r="O157" s="40"/>
      <c r="P157" s="200">
        <f t="shared" si="21"/>
        <v>0</v>
      </c>
      <c r="Q157" s="200">
        <v>0</v>
      </c>
      <c r="R157" s="200">
        <f t="shared" si="22"/>
        <v>0</v>
      </c>
      <c r="S157" s="200">
        <v>0</v>
      </c>
      <c r="T157" s="201">
        <f t="shared" si="23"/>
        <v>0</v>
      </c>
      <c r="AR157" s="22" t="s">
        <v>184</v>
      </c>
      <c r="AT157" s="22" t="s">
        <v>179</v>
      </c>
      <c r="AU157" s="22" t="s">
        <v>86</v>
      </c>
      <c r="AY157" s="22" t="s">
        <v>177</v>
      </c>
      <c r="BE157" s="202">
        <f t="shared" si="24"/>
        <v>0</v>
      </c>
      <c r="BF157" s="202">
        <f t="shared" si="25"/>
        <v>0</v>
      </c>
      <c r="BG157" s="202">
        <f t="shared" si="26"/>
        <v>0</v>
      </c>
      <c r="BH157" s="202">
        <f t="shared" si="27"/>
        <v>0</v>
      </c>
      <c r="BI157" s="202">
        <f t="shared" si="28"/>
        <v>0</v>
      </c>
      <c r="BJ157" s="22" t="s">
        <v>84</v>
      </c>
      <c r="BK157" s="202">
        <f t="shared" si="29"/>
        <v>0</v>
      </c>
      <c r="BL157" s="22" t="s">
        <v>184</v>
      </c>
      <c r="BM157" s="22" t="s">
        <v>903</v>
      </c>
    </row>
    <row r="158" spans="2:65" s="1" customFormat="1" ht="16.5" customHeight="1">
      <c r="B158" s="39"/>
      <c r="C158" s="191" t="s">
        <v>439</v>
      </c>
      <c r="D158" s="191" t="s">
        <v>179</v>
      </c>
      <c r="E158" s="192" t="s">
        <v>904</v>
      </c>
      <c r="F158" s="193" t="s">
        <v>820</v>
      </c>
      <c r="G158" s="194" t="s">
        <v>821</v>
      </c>
      <c r="H158" s="195">
        <v>8</v>
      </c>
      <c r="I158" s="196"/>
      <c r="J158" s="197">
        <f t="shared" si="20"/>
        <v>0</v>
      </c>
      <c r="K158" s="193" t="s">
        <v>21</v>
      </c>
      <c r="L158" s="59"/>
      <c r="M158" s="198" t="s">
        <v>21</v>
      </c>
      <c r="N158" s="199" t="s">
        <v>47</v>
      </c>
      <c r="O158" s="40"/>
      <c r="P158" s="200">
        <f t="shared" si="21"/>
        <v>0</v>
      </c>
      <c r="Q158" s="200">
        <v>0</v>
      </c>
      <c r="R158" s="200">
        <f t="shared" si="22"/>
        <v>0</v>
      </c>
      <c r="S158" s="200">
        <v>0</v>
      </c>
      <c r="T158" s="201">
        <f t="shared" si="23"/>
        <v>0</v>
      </c>
      <c r="AR158" s="22" t="s">
        <v>184</v>
      </c>
      <c r="AT158" s="22" t="s">
        <v>179</v>
      </c>
      <c r="AU158" s="22" t="s">
        <v>86</v>
      </c>
      <c r="AY158" s="22" t="s">
        <v>177</v>
      </c>
      <c r="BE158" s="202">
        <f t="shared" si="24"/>
        <v>0</v>
      </c>
      <c r="BF158" s="202">
        <f t="shared" si="25"/>
        <v>0</v>
      </c>
      <c r="BG158" s="202">
        <f t="shared" si="26"/>
        <v>0</v>
      </c>
      <c r="BH158" s="202">
        <f t="shared" si="27"/>
        <v>0</v>
      </c>
      <c r="BI158" s="202">
        <f t="shared" si="28"/>
        <v>0</v>
      </c>
      <c r="BJ158" s="22" t="s">
        <v>84</v>
      </c>
      <c r="BK158" s="202">
        <f t="shared" si="29"/>
        <v>0</v>
      </c>
      <c r="BL158" s="22" t="s">
        <v>184</v>
      </c>
      <c r="BM158" s="22" t="s">
        <v>905</v>
      </c>
    </row>
    <row r="159" spans="2:65" s="1" customFormat="1" ht="16.5" customHeight="1">
      <c r="B159" s="39"/>
      <c r="C159" s="191" t="s">
        <v>444</v>
      </c>
      <c r="D159" s="191" t="s">
        <v>179</v>
      </c>
      <c r="E159" s="192" t="s">
        <v>906</v>
      </c>
      <c r="F159" s="193" t="s">
        <v>833</v>
      </c>
      <c r="G159" s="194" t="s">
        <v>827</v>
      </c>
      <c r="H159" s="195">
        <v>4</v>
      </c>
      <c r="I159" s="196"/>
      <c r="J159" s="197">
        <f t="shared" si="20"/>
        <v>0</v>
      </c>
      <c r="K159" s="193" t="s">
        <v>21</v>
      </c>
      <c r="L159" s="59"/>
      <c r="M159" s="198" t="s">
        <v>21</v>
      </c>
      <c r="N159" s="199" t="s">
        <v>47</v>
      </c>
      <c r="O159" s="40"/>
      <c r="P159" s="200">
        <f t="shared" si="21"/>
        <v>0</v>
      </c>
      <c r="Q159" s="200">
        <v>0</v>
      </c>
      <c r="R159" s="200">
        <f t="shared" si="22"/>
        <v>0</v>
      </c>
      <c r="S159" s="200">
        <v>0</v>
      </c>
      <c r="T159" s="201">
        <f t="shared" si="23"/>
        <v>0</v>
      </c>
      <c r="AR159" s="22" t="s">
        <v>184</v>
      </c>
      <c r="AT159" s="22" t="s">
        <v>179</v>
      </c>
      <c r="AU159" s="22" t="s">
        <v>86</v>
      </c>
      <c r="AY159" s="22" t="s">
        <v>177</v>
      </c>
      <c r="BE159" s="202">
        <f t="shared" si="24"/>
        <v>0</v>
      </c>
      <c r="BF159" s="202">
        <f t="shared" si="25"/>
        <v>0</v>
      </c>
      <c r="BG159" s="202">
        <f t="shared" si="26"/>
        <v>0</v>
      </c>
      <c r="BH159" s="202">
        <f t="shared" si="27"/>
        <v>0</v>
      </c>
      <c r="BI159" s="202">
        <f t="shared" si="28"/>
        <v>0</v>
      </c>
      <c r="BJ159" s="22" t="s">
        <v>84</v>
      </c>
      <c r="BK159" s="202">
        <f t="shared" si="29"/>
        <v>0</v>
      </c>
      <c r="BL159" s="22" t="s">
        <v>184</v>
      </c>
      <c r="BM159" s="22" t="s">
        <v>907</v>
      </c>
    </row>
    <row r="160" spans="2:65" s="1" customFormat="1" ht="16.5" customHeight="1">
      <c r="B160" s="39"/>
      <c r="C160" s="191" t="s">
        <v>450</v>
      </c>
      <c r="D160" s="191" t="s">
        <v>179</v>
      </c>
      <c r="E160" s="192" t="s">
        <v>908</v>
      </c>
      <c r="F160" s="193" t="s">
        <v>866</v>
      </c>
      <c r="G160" s="194" t="s">
        <v>213</v>
      </c>
      <c r="H160" s="195">
        <v>30</v>
      </c>
      <c r="I160" s="196"/>
      <c r="J160" s="197">
        <f t="shared" si="20"/>
        <v>0</v>
      </c>
      <c r="K160" s="193" t="s">
        <v>21</v>
      </c>
      <c r="L160" s="59"/>
      <c r="M160" s="198" t="s">
        <v>21</v>
      </c>
      <c r="N160" s="199" t="s">
        <v>47</v>
      </c>
      <c r="O160" s="40"/>
      <c r="P160" s="200">
        <f t="shared" si="21"/>
        <v>0</v>
      </c>
      <c r="Q160" s="200">
        <v>0</v>
      </c>
      <c r="R160" s="200">
        <f t="shared" si="22"/>
        <v>0</v>
      </c>
      <c r="S160" s="200">
        <v>0</v>
      </c>
      <c r="T160" s="201">
        <f t="shared" si="23"/>
        <v>0</v>
      </c>
      <c r="AR160" s="22" t="s">
        <v>184</v>
      </c>
      <c r="AT160" s="22" t="s">
        <v>179</v>
      </c>
      <c r="AU160" s="22" t="s">
        <v>86</v>
      </c>
      <c r="AY160" s="22" t="s">
        <v>177</v>
      </c>
      <c r="BE160" s="202">
        <f t="shared" si="24"/>
        <v>0</v>
      </c>
      <c r="BF160" s="202">
        <f t="shared" si="25"/>
        <v>0</v>
      </c>
      <c r="BG160" s="202">
        <f t="shared" si="26"/>
        <v>0</v>
      </c>
      <c r="BH160" s="202">
        <f t="shared" si="27"/>
        <v>0</v>
      </c>
      <c r="BI160" s="202">
        <f t="shared" si="28"/>
        <v>0</v>
      </c>
      <c r="BJ160" s="22" t="s">
        <v>84</v>
      </c>
      <c r="BK160" s="202">
        <f t="shared" si="29"/>
        <v>0</v>
      </c>
      <c r="BL160" s="22" t="s">
        <v>184</v>
      </c>
      <c r="BM160" s="22" t="s">
        <v>909</v>
      </c>
    </row>
    <row r="161" spans="2:65" s="1" customFormat="1" ht="16.5" customHeight="1">
      <c r="B161" s="39"/>
      <c r="C161" s="191" t="s">
        <v>454</v>
      </c>
      <c r="D161" s="191" t="s">
        <v>179</v>
      </c>
      <c r="E161" s="192" t="s">
        <v>910</v>
      </c>
      <c r="F161" s="193" t="s">
        <v>868</v>
      </c>
      <c r="G161" s="194" t="s">
        <v>182</v>
      </c>
      <c r="H161" s="195">
        <v>24</v>
      </c>
      <c r="I161" s="196"/>
      <c r="J161" s="197">
        <f t="shared" si="20"/>
        <v>0</v>
      </c>
      <c r="K161" s="193" t="s">
        <v>21</v>
      </c>
      <c r="L161" s="59"/>
      <c r="M161" s="198" t="s">
        <v>21</v>
      </c>
      <c r="N161" s="199" t="s">
        <v>47</v>
      </c>
      <c r="O161" s="40"/>
      <c r="P161" s="200">
        <f t="shared" si="21"/>
        <v>0</v>
      </c>
      <c r="Q161" s="200">
        <v>0</v>
      </c>
      <c r="R161" s="200">
        <f t="shared" si="22"/>
        <v>0</v>
      </c>
      <c r="S161" s="200">
        <v>0</v>
      </c>
      <c r="T161" s="201">
        <f t="shared" si="23"/>
        <v>0</v>
      </c>
      <c r="AR161" s="22" t="s">
        <v>184</v>
      </c>
      <c r="AT161" s="22" t="s">
        <v>179</v>
      </c>
      <c r="AU161" s="22" t="s">
        <v>86</v>
      </c>
      <c r="AY161" s="22" t="s">
        <v>177</v>
      </c>
      <c r="BE161" s="202">
        <f t="shared" si="24"/>
        <v>0</v>
      </c>
      <c r="BF161" s="202">
        <f t="shared" si="25"/>
        <v>0</v>
      </c>
      <c r="BG161" s="202">
        <f t="shared" si="26"/>
        <v>0</v>
      </c>
      <c r="BH161" s="202">
        <f t="shared" si="27"/>
        <v>0</v>
      </c>
      <c r="BI161" s="202">
        <f t="shared" si="28"/>
        <v>0</v>
      </c>
      <c r="BJ161" s="22" t="s">
        <v>84</v>
      </c>
      <c r="BK161" s="202">
        <f t="shared" si="29"/>
        <v>0</v>
      </c>
      <c r="BL161" s="22" t="s">
        <v>184</v>
      </c>
      <c r="BM161" s="22" t="s">
        <v>911</v>
      </c>
    </row>
    <row r="162" spans="2:65" s="1" customFormat="1" ht="16.5" customHeight="1">
      <c r="B162" s="39"/>
      <c r="C162" s="191" t="s">
        <v>458</v>
      </c>
      <c r="D162" s="191" t="s">
        <v>179</v>
      </c>
      <c r="E162" s="192" t="s">
        <v>912</v>
      </c>
      <c r="F162" s="193" t="s">
        <v>870</v>
      </c>
      <c r="G162" s="194" t="s">
        <v>213</v>
      </c>
      <c r="H162" s="195">
        <v>30</v>
      </c>
      <c r="I162" s="196"/>
      <c r="J162" s="197">
        <f t="shared" si="20"/>
        <v>0</v>
      </c>
      <c r="K162" s="193" t="s">
        <v>21</v>
      </c>
      <c r="L162" s="59"/>
      <c r="M162" s="198" t="s">
        <v>21</v>
      </c>
      <c r="N162" s="199" t="s">
        <v>47</v>
      </c>
      <c r="O162" s="40"/>
      <c r="P162" s="200">
        <f t="shared" si="21"/>
        <v>0</v>
      </c>
      <c r="Q162" s="200">
        <v>0</v>
      </c>
      <c r="R162" s="200">
        <f t="shared" si="22"/>
        <v>0</v>
      </c>
      <c r="S162" s="200">
        <v>0</v>
      </c>
      <c r="T162" s="201">
        <f t="shared" si="23"/>
        <v>0</v>
      </c>
      <c r="AR162" s="22" t="s">
        <v>184</v>
      </c>
      <c r="AT162" s="22" t="s">
        <v>179</v>
      </c>
      <c r="AU162" s="22" t="s">
        <v>86</v>
      </c>
      <c r="AY162" s="22" t="s">
        <v>177</v>
      </c>
      <c r="BE162" s="202">
        <f t="shared" si="24"/>
        <v>0</v>
      </c>
      <c r="BF162" s="202">
        <f t="shared" si="25"/>
        <v>0</v>
      </c>
      <c r="BG162" s="202">
        <f t="shared" si="26"/>
        <v>0</v>
      </c>
      <c r="BH162" s="202">
        <f t="shared" si="27"/>
        <v>0</v>
      </c>
      <c r="BI162" s="202">
        <f t="shared" si="28"/>
        <v>0</v>
      </c>
      <c r="BJ162" s="22" t="s">
        <v>84</v>
      </c>
      <c r="BK162" s="202">
        <f t="shared" si="29"/>
        <v>0</v>
      </c>
      <c r="BL162" s="22" t="s">
        <v>184</v>
      </c>
      <c r="BM162" s="22" t="s">
        <v>913</v>
      </c>
    </row>
    <row r="163" spans="2:65" s="10" customFormat="1" ht="29.85" customHeight="1">
      <c r="B163" s="175"/>
      <c r="C163" s="176"/>
      <c r="D163" s="177" t="s">
        <v>75</v>
      </c>
      <c r="E163" s="189" t="s">
        <v>253</v>
      </c>
      <c r="F163" s="189" t="s">
        <v>837</v>
      </c>
      <c r="G163" s="176"/>
      <c r="H163" s="176"/>
      <c r="I163" s="179"/>
      <c r="J163" s="190">
        <f>BK163</f>
        <v>0</v>
      </c>
      <c r="K163" s="176"/>
      <c r="L163" s="181"/>
      <c r="M163" s="182"/>
      <c r="N163" s="183"/>
      <c r="O163" s="183"/>
      <c r="P163" s="184">
        <f>SUM(P164:P166)</f>
        <v>0</v>
      </c>
      <c r="Q163" s="183"/>
      <c r="R163" s="184">
        <f>SUM(R164:R166)</f>
        <v>0</v>
      </c>
      <c r="S163" s="183"/>
      <c r="T163" s="185">
        <f>SUM(T164:T166)</f>
        <v>0</v>
      </c>
      <c r="AR163" s="186" t="s">
        <v>84</v>
      </c>
      <c r="AT163" s="187" t="s">
        <v>75</v>
      </c>
      <c r="AU163" s="187" t="s">
        <v>84</v>
      </c>
      <c r="AY163" s="186" t="s">
        <v>177</v>
      </c>
      <c r="BK163" s="188">
        <f>SUM(BK164:BK166)</f>
        <v>0</v>
      </c>
    </row>
    <row r="164" spans="2:65" s="1" customFormat="1" ht="16.5" customHeight="1">
      <c r="B164" s="39"/>
      <c r="C164" s="191" t="s">
        <v>462</v>
      </c>
      <c r="D164" s="191" t="s">
        <v>179</v>
      </c>
      <c r="E164" s="192" t="s">
        <v>914</v>
      </c>
      <c r="F164" s="193" t="s">
        <v>823</v>
      </c>
      <c r="G164" s="194" t="s">
        <v>821</v>
      </c>
      <c r="H164" s="195">
        <v>2</v>
      </c>
      <c r="I164" s="196"/>
      <c r="J164" s="197">
        <f>ROUND(I164*H164,2)</f>
        <v>0</v>
      </c>
      <c r="K164" s="193" t="s">
        <v>21</v>
      </c>
      <c r="L164" s="59"/>
      <c r="M164" s="198" t="s">
        <v>21</v>
      </c>
      <c r="N164" s="199" t="s">
        <v>47</v>
      </c>
      <c r="O164" s="40"/>
      <c r="P164" s="200">
        <f>O164*H164</f>
        <v>0</v>
      </c>
      <c r="Q164" s="200">
        <v>0</v>
      </c>
      <c r="R164" s="200">
        <f>Q164*H164</f>
        <v>0</v>
      </c>
      <c r="S164" s="200">
        <v>0</v>
      </c>
      <c r="T164" s="201">
        <f>S164*H164</f>
        <v>0</v>
      </c>
      <c r="AR164" s="22" t="s">
        <v>184</v>
      </c>
      <c r="AT164" s="22" t="s">
        <v>179</v>
      </c>
      <c r="AU164" s="22" t="s">
        <v>86</v>
      </c>
      <c r="AY164" s="22" t="s">
        <v>177</v>
      </c>
      <c r="BE164" s="202">
        <f>IF(N164="základní",J164,0)</f>
        <v>0</v>
      </c>
      <c r="BF164" s="202">
        <f>IF(N164="snížená",J164,0)</f>
        <v>0</v>
      </c>
      <c r="BG164" s="202">
        <f>IF(N164="zákl. přenesená",J164,0)</f>
        <v>0</v>
      </c>
      <c r="BH164" s="202">
        <f>IF(N164="sníž. přenesená",J164,0)</f>
        <v>0</v>
      </c>
      <c r="BI164" s="202">
        <f>IF(N164="nulová",J164,0)</f>
        <v>0</v>
      </c>
      <c r="BJ164" s="22" t="s">
        <v>84</v>
      </c>
      <c r="BK164" s="202">
        <f>ROUND(I164*H164,2)</f>
        <v>0</v>
      </c>
      <c r="BL164" s="22" t="s">
        <v>184</v>
      </c>
      <c r="BM164" s="22" t="s">
        <v>915</v>
      </c>
    </row>
    <row r="165" spans="2:65" s="1" customFormat="1" ht="16.5" customHeight="1">
      <c r="B165" s="39"/>
      <c r="C165" s="191" t="s">
        <v>466</v>
      </c>
      <c r="D165" s="191" t="s">
        <v>179</v>
      </c>
      <c r="E165" s="192" t="s">
        <v>916</v>
      </c>
      <c r="F165" s="193" t="s">
        <v>820</v>
      </c>
      <c r="G165" s="194" t="s">
        <v>821</v>
      </c>
      <c r="H165" s="195">
        <v>2</v>
      </c>
      <c r="I165" s="196"/>
      <c r="J165" s="197">
        <f>ROUND(I165*H165,2)</f>
        <v>0</v>
      </c>
      <c r="K165" s="193" t="s">
        <v>21</v>
      </c>
      <c r="L165" s="59"/>
      <c r="M165" s="198" t="s">
        <v>21</v>
      </c>
      <c r="N165" s="199" t="s">
        <v>47</v>
      </c>
      <c r="O165" s="40"/>
      <c r="P165" s="200">
        <f>O165*H165</f>
        <v>0</v>
      </c>
      <c r="Q165" s="200">
        <v>0</v>
      </c>
      <c r="R165" s="200">
        <f>Q165*H165</f>
        <v>0</v>
      </c>
      <c r="S165" s="200">
        <v>0</v>
      </c>
      <c r="T165" s="201">
        <f>S165*H165</f>
        <v>0</v>
      </c>
      <c r="AR165" s="22" t="s">
        <v>184</v>
      </c>
      <c r="AT165" s="22" t="s">
        <v>179</v>
      </c>
      <c r="AU165" s="22" t="s">
        <v>86</v>
      </c>
      <c r="AY165" s="22" t="s">
        <v>177</v>
      </c>
      <c r="BE165" s="202">
        <f>IF(N165="základní",J165,0)</f>
        <v>0</v>
      </c>
      <c r="BF165" s="202">
        <f>IF(N165="snížená",J165,0)</f>
        <v>0</v>
      </c>
      <c r="BG165" s="202">
        <f>IF(N165="zákl. přenesená",J165,0)</f>
        <v>0</v>
      </c>
      <c r="BH165" s="202">
        <f>IF(N165="sníž. přenesená",J165,0)</f>
        <v>0</v>
      </c>
      <c r="BI165" s="202">
        <f>IF(N165="nulová",J165,0)</f>
        <v>0</v>
      </c>
      <c r="BJ165" s="22" t="s">
        <v>84</v>
      </c>
      <c r="BK165" s="202">
        <f>ROUND(I165*H165,2)</f>
        <v>0</v>
      </c>
      <c r="BL165" s="22" t="s">
        <v>184</v>
      </c>
      <c r="BM165" s="22" t="s">
        <v>917</v>
      </c>
    </row>
    <row r="166" spans="2:65" s="1" customFormat="1" ht="16.5" customHeight="1">
      <c r="B166" s="39"/>
      <c r="C166" s="191" t="s">
        <v>470</v>
      </c>
      <c r="D166" s="191" t="s">
        <v>179</v>
      </c>
      <c r="E166" s="192" t="s">
        <v>918</v>
      </c>
      <c r="F166" s="193" t="s">
        <v>873</v>
      </c>
      <c r="G166" s="194" t="s">
        <v>821</v>
      </c>
      <c r="H166" s="195">
        <v>2</v>
      </c>
      <c r="I166" s="196"/>
      <c r="J166" s="197">
        <f>ROUND(I166*H166,2)</f>
        <v>0</v>
      </c>
      <c r="K166" s="193" t="s">
        <v>21</v>
      </c>
      <c r="L166" s="59"/>
      <c r="M166" s="198" t="s">
        <v>21</v>
      </c>
      <c r="N166" s="199" t="s">
        <v>47</v>
      </c>
      <c r="O166" s="40"/>
      <c r="P166" s="200">
        <f>O166*H166</f>
        <v>0</v>
      </c>
      <c r="Q166" s="200">
        <v>0</v>
      </c>
      <c r="R166" s="200">
        <f>Q166*H166</f>
        <v>0</v>
      </c>
      <c r="S166" s="200">
        <v>0</v>
      </c>
      <c r="T166" s="201">
        <f>S166*H166</f>
        <v>0</v>
      </c>
      <c r="AR166" s="22" t="s">
        <v>184</v>
      </c>
      <c r="AT166" s="22" t="s">
        <v>179</v>
      </c>
      <c r="AU166" s="22" t="s">
        <v>86</v>
      </c>
      <c r="AY166" s="22" t="s">
        <v>177</v>
      </c>
      <c r="BE166" s="202">
        <f>IF(N166="základní",J166,0)</f>
        <v>0</v>
      </c>
      <c r="BF166" s="202">
        <f>IF(N166="snížená",J166,0)</f>
        <v>0</v>
      </c>
      <c r="BG166" s="202">
        <f>IF(N166="zákl. přenesená",J166,0)</f>
        <v>0</v>
      </c>
      <c r="BH166" s="202">
        <f>IF(N166="sníž. přenesená",J166,0)</f>
        <v>0</v>
      </c>
      <c r="BI166" s="202">
        <f>IF(N166="nulová",J166,0)</f>
        <v>0</v>
      </c>
      <c r="BJ166" s="22" t="s">
        <v>84</v>
      </c>
      <c r="BK166" s="202">
        <f>ROUND(I166*H166,2)</f>
        <v>0</v>
      </c>
      <c r="BL166" s="22" t="s">
        <v>184</v>
      </c>
      <c r="BM166" s="22" t="s">
        <v>919</v>
      </c>
    </row>
    <row r="167" spans="2:65" s="10" customFormat="1" ht="37.35" customHeight="1">
      <c r="B167" s="175"/>
      <c r="C167" s="176"/>
      <c r="D167" s="177" t="s">
        <v>75</v>
      </c>
      <c r="E167" s="178" t="s">
        <v>920</v>
      </c>
      <c r="F167" s="178" t="s">
        <v>921</v>
      </c>
      <c r="G167" s="176"/>
      <c r="H167" s="176"/>
      <c r="I167" s="179"/>
      <c r="J167" s="180">
        <f>BK167</f>
        <v>0</v>
      </c>
      <c r="K167" s="176"/>
      <c r="L167" s="181"/>
      <c r="M167" s="182"/>
      <c r="N167" s="183"/>
      <c r="O167" s="183"/>
      <c r="P167" s="184">
        <f>P168+P170+P185</f>
        <v>0</v>
      </c>
      <c r="Q167" s="183"/>
      <c r="R167" s="184">
        <f>R168+R170+R185</f>
        <v>0</v>
      </c>
      <c r="S167" s="183"/>
      <c r="T167" s="185">
        <f>T168+T170+T185</f>
        <v>0</v>
      </c>
      <c r="AR167" s="186" t="s">
        <v>84</v>
      </c>
      <c r="AT167" s="187" t="s">
        <v>75</v>
      </c>
      <c r="AU167" s="187" t="s">
        <v>76</v>
      </c>
      <c r="AY167" s="186" t="s">
        <v>177</v>
      </c>
      <c r="BK167" s="188">
        <f>BK168+BK170+BK185</f>
        <v>0</v>
      </c>
    </row>
    <row r="168" spans="2:65" s="10" customFormat="1" ht="19.899999999999999" customHeight="1">
      <c r="B168" s="175"/>
      <c r="C168" s="176"/>
      <c r="D168" s="177" t="s">
        <v>75</v>
      </c>
      <c r="E168" s="189" t="s">
        <v>242</v>
      </c>
      <c r="F168" s="189" t="s">
        <v>818</v>
      </c>
      <c r="G168" s="176"/>
      <c r="H168" s="176"/>
      <c r="I168" s="179"/>
      <c r="J168" s="190">
        <f>BK168</f>
        <v>0</v>
      </c>
      <c r="K168" s="176"/>
      <c r="L168" s="181"/>
      <c r="M168" s="182"/>
      <c r="N168" s="183"/>
      <c r="O168" s="183"/>
      <c r="P168" s="184">
        <f>P169</f>
        <v>0</v>
      </c>
      <c r="Q168" s="183"/>
      <c r="R168" s="184">
        <f>R169</f>
        <v>0</v>
      </c>
      <c r="S168" s="183"/>
      <c r="T168" s="185">
        <f>T169</f>
        <v>0</v>
      </c>
      <c r="AR168" s="186" t="s">
        <v>84</v>
      </c>
      <c r="AT168" s="187" t="s">
        <v>75</v>
      </c>
      <c r="AU168" s="187" t="s">
        <v>84</v>
      </c>
      <c r="AY168" s="186" t="s">
        <v>177</v>
      </c>
      <c r="BK168" s="188">
        <f>BK169</f>
        <v>0</v>
      </c>
    </row>
    <row r="169" spans="2:65" s="1" customFormat="1" ht="16.5" customHeight="1">
      <c r="B169" s="39"/>
      <c r="C169" s="191" t="s">
        <v>476</v>
      </c>
      <c r="D169" s="191" t="s">
        <v>179</v>
      </c>
      <c r="E169" s="192" t="s">
        <v>922</v>
      </c>
      <c r="F169" s="193" t="s">
        <v>823</v>
      </c>
      <c r="G169" s="194" t="s">
        <v>824</v>
      </c>
      <c r="H169" s="195">
        <v>1</v>
      </c>
      <c r="I169" s="196"/>
      <c r="J169" s="197">
        <f>ROUND(I169*H169,2)</f>
        <v>0</v>
      </c>
      <c r="K169" s="193" t="s">
        <v>21</v>
      </c>
      <c r="L169" s="59"/>
      <c r="M169" s="198" t="s">
        <v>21</v>
      </c>
      <c r="N169" s="199" t="s">
        <v>47</v>
      </c>
      <c r="O169" s="40"/>
      <c r="P169" s="200">
        <f>O169*H169</f>
        <v>0</v>
      </c>
      <c r="Q169" s="200">
        <v>0</v>
      </c>
      <c r="R169" s="200">
        <f>Q169*H169</f>
        <v>0</v>
      </c>
      <c r="S169" s="200">
        <v>0</v>
      </c>
      <c r="T169" s="201">
        <f>S169*H169</f>
        <v>0</v>
      </c>
      <c r="AR169" s="22" t="s">
        <v>184</v>
      </c>
      <c r="AT169" s="22" t="s">
        <v>179</v>
      </c>
      <c r="AU169" s="22" t="s">
        <v>86</v>
      </c>
      <c r="AY169" s="22" t="s">
        <v>177</v>
      </c>
      <c r="BE169" s="202">
        <f>IF(N169="základní",J169,0)</f>
        <v>0</v>
      </c>
      <c r="BF169" s="202">
        <f>IF(N169="snížená",J169,0)</f>
        <v>0</v>
      </c>
      <c r="BG169" s="202">
        <f>IF(N169="zákl. přenesená",J169,0)</f>
        <v>0</v>
      </c>
      <c r="BH169" s="202">
        <f>IF(N169="sníž. přenesená",J169,0)</f>
        <v>0</v>
      </c>
      <c r="BI169" s="202">
        <f>IF(N169="nulová",J169,0)</f>
        <v>0</v>
      </c>
      <c r="BJ169" s="22" t="s">
        <v>84</v>
      </c>
      <c r="BK169" s="202">
        <f>ROUND(I169*H169,2)</f>
        <v>0</v>
      </c>
      <c r="BL169" s="22" t="s">
        <v>184</v>
      </c>
      <c r="BM169" s="22" t="s">
        <v>923</v>
      </c>
    </row>
    <row r="170" spans="2:65" s="10" customFormat="1" ht="29.85" customHeight="1">
      <c r="B170" s="175"/>
      <c r="C170" s="176"/>
      <c r="D170" s="177" t="s">
        <v>75</v>
      </c>
      <c r="E170" s="189" t="s">
        <v>248</v>
      </c>
      <c r="F170" s="189" t="s">
        <v>830</v>
      </c>
      <c r="G170" s="176"/>
      <c r="H170" s="176"/>
      <c r="I170" s="179"/>
      <c r="J170" s="190">
        <f>BK170</f>
        <v>0</v>
      </c>
      <c r="K170" s="176"/>
      <c r="L170" s="181"/>
      <c r="M170" s="182"/>
      <c r="N170" s="183"/>
      <c r="O170" s="183"/>
      <c r="P170" s="184">
        <f>SUM(P171:P184)</f>
        <v>0</v>
      </c>
      <c r="Q170" s="183"/>
      <c r="R170" s="184">
        <f>SUM(R171:R184)</f>
        <v>0</v>
      </c>
      <c r="S170" s="183"/>
      <c r="T170" s="185">
        <f>SUM(T171:T184)</f>
        <v>0</v>
      </c>
      <c r="AR170" s="186" t="s">
        <v>84</v>
      </c>
      <c r="AT170" s="187" t="s">
        <v>75</v>
      </c>
      <c r="AU170" s="187" t="s">
        <v>84</v>
      </c>
      <c r="AY170" s="186" t="s">
        <v>177</v>
      </c>
      <c r="BK170" s="188">
        <f>SUM(BK171:BK184)</f>
        <v>0</v>
      </c>
    </row>
    <row r="171" spans="2:65" s="1" customFormat="1" ht="16.5" customHeight="1">
      <c r="B171" s="39"/>
      <c r="C171" s="191" t="s">
        <v>481</v>
      </c>
      <c r="D171" s="191" t="s">
        <v>179</v>
      </c>
      <c r="E171" s="192" t="s">
        <v>924</v>
      </c>
      <c r="F171" s="193" t="s">
        <v>853</v>
      </c>
      <c r="G171" s="194" t="s">
        <v>854</v>
      </c>
      <c r="H171" s="195">
        <v>10</v>
      </c>
      <c r="I171" s="196"/>
      <c r="J171" s="197">
        <f t="shared" ref="J171:J184" si="30">ROUND(I171*H171,2)</f>
        <v>0</v>
      </c>
      <c r="K171" s="193" t="s">
        <v>21</v>
      </c>
      <c r="L171" s="59"/>
      <c r="M171" s="198" t="s">
        <v>21</v>
      </c>
      <c r="N171" s="199" t="s">
        <v>47</v>
      </c>
      <c r="O171" s="40"/>
      <c r="P171" s="200">
        <f t="shared" ref="P171:P184" si="31">O171*H171</f>
        <v>0</v>
      </c>
      <c r="Q171" s="200">
        <v>0</v>
      </c>
      <c r="R171" s="200">
        <f t="shared" ref="R171:R184" si="32">Q171*H171</f>
        <v>0</v>
      </c>
      <c r="S171" s="200">
        <v>0</v>
      </c>
      <c r="T171" s="201">
        <f t="shared" ref="T171:T184" si="33">S171*H171</f>
        <v>0</v>
      </c>
      <c r="AR171" s="22" t="s">
        <v>184</v>
      </c>
      <c r="AT171" s="22" t="s">
        <v>179</v>
      </c>
      <c r="AU171" s="22" t="s">
        <v>86</v>
      </c>
      <c r="AY171" s="22" t="s">
        <v>177</v>
      </c>
      <c r="BE171" s="202">
        <f t="shared" ref="BE171:BE184" si="34">IF(N171="základní",J171,0)</f>
        <v>0</v>
      </c>
      <c r="BF171" s="202">
        <f t="shared" ref="BF171:BF184" si="35">IF(N171="snížená",J171,0)</f>
        <v>0</v>
      </c>
      <c r="BG171" s="202">
        <f t="shared" ref="BG171:BG184" si="36">IF(N171="zákl. přenesená",J171,0)</f>
        <v>0</v>
      </c>
      <c r="BH171" s="202">
        <f t="shared" ref="BH171:BH184" si="37">IF(N171="sníž. přenesená",J171,0)</f>
        <v>0</v>
      </c>
      <c r="BI171" s="202">
        <f t="shared" ref="BI171:BI184" si="38">IF(N171="nulová",J171,0)</f>
        <v>0</v>
      </c>
      <c r="BJ171" s="22" t="s">
        <v>84</v>
      </c>
      <c r="BK171" s="202">
        <f t="shared" ref="BK171:BK184" si="39">ROUND(I171*H171,2)</f>
        <v>0</v>
      </c>
      <c r="BL171" s="22" t="s">
        <v>184</v>
      </c>
      <c r="BM171" s="22" t="s">
        <v>925</v>
      </c>
    </row>
    <row r="172" spans="2:65" s="1" customFormat="1" ht="16.5" customHeight="1">
      <c r="B172" s="39"/>
      <c r="C172" s="191" t="s">
        <v>486</v>
      </c>
      <c r="D172" s="191" t="s">
        <v>179</v>
      </c>
      <c r="E172" s="192" t="s">
        <v>926</v>
      </c>
      <c r="F172" s="193" t="s">
        <v>858</v>
      </c>
      <c r="G172" s="194" t="s">
        <v>854</v>
      </c>
      <c r="H172" s="195">
        <v>10</v>
      </c>
      <c r="I172" s="196"/>
      <c r="J172" s="197">
        <f t="shared" si="30"/>
        <v>0</v>
      </c>
      <c r="K172" s="193" t="s">
        <v>21</v>
      </c>
      <c r="L172" s="59"/>
      <c r="M172" s="198" t="s">
        <v>21</v>
      </c>
      <c r="N172" s="199" t="s">
        <v>47</v>
      </c>
      <c r="O172" s="40"/>
      <c r="P172" s="200">
        <f t="shared" si="31"/>
        <v>0</v>
      </c>
      <c r="Q172" s="200">
        <v>0</v>
      </c>
      <c r="R172" s="200">
        <f t="shared" si="32"/>
        <v>0</v>
      </c>
      <c r="S172" s="200">
        <v>0</v>
      </c>
      <c r="T172" s="201">
        <f t="shared" si="33"/>
        <v>0</v>
      </c>
      <c r="AR172" s="22" t="s">
        <v>184</v>
      </c>
      <c r="AT172" s="22" t="s">
        <v>179</v>
      </c>
      <c r="AU172" s="22" t="s">
        <v>86</v>
      </c>
      <c r="AY172" s="22" t="s">
        <v>177</v>
      </c>
      <c r="BE172" s="202">
        <f t="shared" si="34"/>
        <v>0</v>
      </c>
      <c r="BF172" s="202">
        <f t="shared" si="35"/>
        <v>0</v>
      </c>
      <c r="BG172" s="202">
        <f t="shared" si="36"/>
        <v>0</v>
      </c>
      <c r="BH172" s="202">
        <f t="shared" si="37"/>
        <v>0</v>
      </c>
      <c r="BI172" s="202">
        <f t="shared" si="38"/>
        <v>0</v>
      </c>
      <c r="BJ172" s="22" t="s">
        <v>84</v>
      </c>
      <c r="BK172" s="202">
        <f t="shared" si="39"/>
        <v>0</v>
      </c>
      <c r="BL172" s="22" t="s">
        <v>184</v>
      </c>
      <c r="BM172" s="22" t="s">
        <v>927</v>
      </c>
    </row>
    <row r="173" spans="2:65" s="1" customFormat="1" ht="16.5" customHeight="1">
      <c r="B173" s="39"/>
      <c r="C173" s="191" t="s">
        <v>492</v>
      </c>
      <c r="D173" s="191" t="s">
        <v>179</v>
      </c>
      <c r="E173" s="192" t="s">
        <v>928</v>
      </c>
      <c r="F173" s="193" t="s">
        <v>860</v>
      </c>
      <c r="G173" s="194" t="s">
        <v>854</v>
      </c>
      <c r="H173" s="195">
        <v>10</v>
      </c>
      <c r="I173" s="196"/>
      <c r="J173" s="197">
        <f t="shared" si="30"/>
        <v>0</v>
      </c>
      <c r="K173" s="193" t="s">
        <v>21</v>
      </c>
      <c r="L173" s="59"/>
      <c r="M173" s="198" t="s">
        <v>21</v>
      </c>
      <c r="N173" s="199" t="s">
        <v>47</v>
      </c>
      <c r="O173" s="40"/>
      <c r="P173" s="200">
        <f t="shared" si="31"/>
        <v>0</v>
      </c>
      <c r="Q173" s="200">
        <v>0</v>
      </c>
      <c r="R173" s="200">
        <f t="shared" si="32"/>
        <v>0</v>
      </c>
      <c r="S173" s="200">
        <v>0</v>
      </c>
      <c r="T173" s="201">
        <f t="shared" si="33"/>
        <v>0</v>
      </c>
      <c r="AR173" s="22" t="s">
        <v>184</v>
      </c>
      <c r="AT173" s="22" t="s">
        <v>179</v>
      </c>
      <c r="AU173" s="22" t="s">
        <v>86</v>
      </c>
      <c r="AY173" s="22" t="s">
        <v>177</v>
      </c>
      <c r="BE173" s="202">
        <f t="shared" si="34"/>
        <v>0</v>
      </c>
      <c r="BF173" s="202">
        <f t="shared" si="35"/>
        <v>0</v>
      </c>
      <c r="BG173" s="202">
        <f t="shared" si="36"/>
        <v>0</v>
      </c>
      <c r="BH173" s="202">
        <f t="shared" si="37"/>
        <v>0</v>
      </c>
      <c r="BI173" s="202">
        <f t="shared" si="38"/>
        <v>0</v>
      </c>
      <c r="BJ173" s="22" t="s">
        <v>84</v>
      </c>
      <c r="BK173" s="202">
        <f t="shared" si="39"/>
        <v>0</v>
      </c>
      <c r="BL173" s="22" t="s">
        <v>184</v>
      </c>
      <c r="BM173" s="22" t="s">
        <v>929</v>
      </c>
    </row>
    <row r="174" spans="2:65" s="1" customFormat="1" ht="16.5" customHeight="1">
      <c r="B174" s="39"/>
      <c r="C174" s="191" t="s">
        <v>497</v>
      </c>
      <c r="D174" s="191" t="s">
        <v>179</v>
      </c>
      <c r="E174" s="192" t="s">
        <v>930</v>
      </c>
      <c r="F174" s="193" t="s">
        <v>890</v>
      </c>
      <c r="G174" s="194" t="s">
        <v>821</v>
      </c>
      <c r="H174" s="195">
        <v>1</v>
      </c>
      <c r="I174" s="196"/>
      <c r="J174" s="197">
        <f t="shared" si="30"/>
        <v>0</v>
      </c>
      <c r="K174" s="193" t="s">
        <v>21</v>
      </c>
      <c r="L174" s="59"/>
      <c r="M174" s="198" t="s">
        <v>21</v>
      </c>
      <c r="N174" s="199" t="s">
        <v>47</v>
      </c>
      <c r="O174" s="40"/>
      <c r="P174" s="200">
        <f t="shared" si="31"/>
        <v>0</v>
      </c>
      <c r="Q174" s="200">
        <v>0</v>
      </c>
      <c r="R174" s="200">
        <f t="shared" si="32"/>
        <v>0</v>
      </c>
      <c r="S174" s="200">
        <v>0</v>
      </c>
      <c r="T174" s="201">
        <f t="shared" si="33"/>
        <v>0</v>
      </c>
      <c r="AR174" s="22" t="s">
        <v>184</v>
      </c>
      <c r="AT174" s="22" t="s">
        <v>179</v>
      </c>
      <c r="AU174" s="22" t="s">
        <v>86</v>
      </c>
      <c r="AY174" s="22" t="s">
        <v>177</v>
      </c>
      <c r="BE174" s="202">
        <f t="shared" si="34"/>
        <v>0</v>
      </c>
      <c r="BF174" s="202">
        <f t="shared" si="35"/>
        <v>0</v>
      </c>
      <c r="BG174" s="202">
        <f t="shared" si="36"/>
        <v>0</v>
      </c>
      <c r="BH174" s="202">
        <f t="shared" si="37"/>
        <v>0</v>
      </c>
      <c r="BI174" s="202">
        <f t="shared" si="38"/>
        <v>0</v>
      </c>
      <c r="BJ174" s="22" t="s">
        <v>84</v>
      </c>
      <c r="BK174" s="202">
        <f t="shared" si="39"/>
        <v>0</v>
      </c>
      <c r="BL174" s="22" t="s">
        <v>184</v>
      </c>
      <c r="BM174" s="22" t="s">
        <v>931</v>
      </c>
    </row>
    <row r="175" spans="2:65" s="1" customFormat="1" ht="16.5" customHeight="1">
      <c r="B175" s="39"/>
      <c r="C175" s="191" t="s">
        <v>503</v>
      </c>
      <c r="D175" s="191" t="s">
        <v>179</v>
      </c>
      <c r="E175" s="192" t="s">
        <v>932</v>
      </c>
      <c r="F175" s="193" t="s">
        <v>862</v>
      </c>
      <c r="G175" s="194" t="s">
        <v>854</v>
      </c>
      <c r="H175" s="195">
        <v>10</v>
      </c>
      <c r="I175" s="196"/>
      <c r="J175" s="197">
        <f t="shared" si="30"/>
        <v>0</v>
      </c>
      <c r="K175" s="193" t="s">
        <v>21</v>
      </c>
      <c r="L175" s="59"/>
      <c r="M175" s="198" t="s">
        <v>21</v>
      </c>
      <c r="N175" s="199" t="s">
        <v>47</v>
      </c>
      <c r="O175" s="40"/>
      <c r="P175" s="200">
        <f t="shared" si="31"/>
        <v>0</v>
      </c>
      <c r="Q175" s="200">
        <v>0</v>
      </c>
      <c r="R175" s="200">
        <f t="shared" si="32"/>
        <v>0</v>
      </c>
      <c r="S175" s="200">
        <v>0</v>
      </c>
      <c r="T175" s="201">
        <f t="shared" si="33"/>
        <v>0</v>
      </c>
      <c r="AR175" s="22" t="s">
        <v>184</v>
      </c>
      <c r="AT175" s="22" t="s">
        <v>179</v>
      </c>
      <c r="AU175" s="22" t="s">
        <v>86</v>
      </c>
      <c r="AY175" s="22" t="s">
        <v>177</v>
      </c>
      <c r="BE175" s="202">
        <f t="shared" si="34"/>
        <v>0</v>
      </c>
      <c r="BF175" s="202">
        <f t="shared" si="35"/>
        <v>0</v>
      </c>
      <c r="BG175" s="202">
        <f t="shared" si="36"/>
        <v>0</v>
      </c>
      <c r="BH175" s="202">
        <f t="shared" si="37"/>
        <v>0</v>
      </c>
      <c r="BI175" s="202">
        <f t="shared" si="38"/>
        <v>0</v>
      </c>
      <c r="BJ175" s="22" t="s">
        <v>84</v>
      </c>
      <c r="BK175" s="202">
        <f t="shared" si="39"/>
        <v>0</v>
      </c>
      <c r="BL175" s="22" t="s">
        <v>184</v>
      </c>
      <c r="BM175" s="22" t="s">
        <v>933</v>
      </c>
    </row>
    <row r="176" spans="2:65" s="1" customFormat="1" ht="16.5" customHeight="1">
      <c r="B176" s="39"/>
      <c r="C176" s="191" t="s">
        <v>508</v>
      </c>
      <c r="D176" s="191" t="s">
        <v>179</v>
      </c>
      <c r="E176" s="192" t="s">
        <v>934</v>
      </c>
      <c r="F176" s="193" t="s">
        <v>823</v>
      </c>
      <c r="G176" s="194" t="s">
        <v>821</v>
      </c>
      <c r="H176" s="195">
        <v>2</v>
      </c>
      <c r="I176" s="196"/>
      <c r="J176" s="197">
        <f t="shared" si="30"/>
        <v>0</v>
      </c>
      <c r="K176" s="193" t="s">
        <v>21</v>
      </c>
      <c r="L176" s="59"/>
      <c r="M176" s="198" t="s">
        <v>21</v>
      </c>
      <c r="N176" s="199" t="s">
        <v>47</v>
      </c>
      <c r="O176" s="40"/>
      <c r="P176" s="200">
        <f t="shared" si="31"/>
        <v>0</v>
      </c>
      <c r="Q176" s="200">
        <v>0</v>
      </c>
      <c r="R176" s="200">
        <f t="shared" si="32"/>
        <v>0</v>
      </c>
      <c r="S176" s="200">
        <v>0</v>
      </c>
      <c r="T176" s="201">
        <f t="shared" si="33"/>
        <v>0</v>
      </c>
      <c r="AR176" s="22" t="s">
        <v>184</v>
      </c>
      <c r="AT176" s="22" t="s">
        <v>179</v>
      </c>
      <c r="AU176" s="22" t="s">
        <v>86</v>
      </c>
      <c r="AY176" s="22" t="s">
        <v>177</v>
      </c>
      <c r="BE176" s="202">
        <f t="shared" si="34"/>
        <v>0</v>
      </c>
      <c r="BF176" s="202">
        <f t="shared" si="35"/>
        <v>0</v>
      </c>
      <c r="BG176" s="202">
        <f t="shared" si="36"/>
        <v>0</v>
      </c>
      <c r="BH176" s="202">
        <f t="shared" si="37"/>
        <v>0</v>
      </c>
      <c r="BI176" s="202">
        <f t="shared" si="38"/>
        <v>0</v>
      </c>
      <c r="BJ176" s="22" t="s">
        <v>84</v>
      </c>
      <c r="BK176" s="202">
        <f t="shared" si="39"/>
        <v>0</v>
      </c>
      <c r="BL176" s="22" t="s">
        <v>184</v>
      </c>
      <c r="BM176" s="22" t="s">
        <v>935</v>
      </c>
    </row>
    <row r="177" spans="2:65" s="1" customFormat="1" ht="16.5" customHeight="1">
      <c r="B177" s="39"/>
      <c r="C177" s="191" t="s">
        <v>513</v>
      </c>
      <c r="D177" s="191" t="s">
        <v>179</v>
      </c>
      <c r="E177" s="192" t="s">
        <v>936</v>
      </c>
      <c r="F177" s="193" t="s">
        <v>842</v>
      </c>
      <c r="G177" s="194" t="s">
        <v>821</v>
      </c>
      <c r="H177" s="195">
        <v>4</v>
      </c>
      <c r="I177" s="196"/>
      <c r="J177" s="197">
        <f t="shared" si="30"/>
        <v>0</v>
      </c>
      <c r="K177" s="193" t="s">
        <v>21</v>
      </c>
      <c r="L177" s="59"/>
      <c r="M177" s="198" t="s">
        <v>21</v>
      </c>
      <c r="N177" s="199" t="s">
        <v>47</v>
      </c>
      <c r="O177" s="40"/>
      <c r="P177" s="200">
        <f t="shared" si="31"/>
        <v>0</v>
      </c>
      <c r="Q177" s="200">
        <v>0</v>
      </c>
      <c r="R177" s="200">
        <f t="shared" si="32"/>
        <v>0</v>
      </c>
      <c r="S177" s="200">
        <v>0</v>
      </c>
      <c r="T177" s="201">
        <f t="shared" si="33"/>
        <v>0</v>
      </c>
      <c r="AR177" s="22" t="s">
        <v>184</v>
      </c>
      <c r="AT177" s="22" t="s">
        <v>179</v>
      </c>
      <c r="AU177" s="22" t="s">
        <v>86</v>
      </c>
      <c r="AY177" s="22" t="s">
        <v>177</v>
      </c>
      <c r="BE177" s="202">
        <f t="shared" si="34"/>
        <v>0</v>
      </c>
      <c r="BF177" s="202">
        <f t="shared" si="35"/>
        <v>0</v>
      </c>
      <c r="BG177" s="202">
        <f t="shared" si="36"/>
        <v>0</v>
      </c>
      <c r="BH177" s="202">
        <f t="shared" si="37"/>
        <v>0</v>
      </c>
      <c r="BI177" s="202">
        <f t="shared" si="38"/>
        <v>0</v>
      </c>
      <c r="BJ177" s="22" t="s">
        <v>84</v>
      </c>
      <c r="BK177" s="202">
        <f t="shared" si="39"/>
        <v>0</v>
      </c>
      <c r="BL177" s="22" t="s">
        <v>184</v>
      </c>
      <c r="BM177" s="22" t="s">
        <v>937</v>
      </c>
    </row>
    <row r="178" spans="2:65" s="1" customFormat="1" ht="16.5" customHeight="1">
      <c r="B178" s="39"/>
      <c r="C178" s="191" t="s">
        <v>520</v>
      </c>
      <c r="D178" s="191" t="s">
        <v>179</v>
      </c>
      <c r="E178" s="192" t="s">
        <v>938</v>
      </c>
      <c r="F178" s="193" t="s">
        <v>873</v>
      </c>
      <c r="G178" s="194" t="s">
        <v>821</v>
      </c>
      <c r="H178" s="195">
        <v>6</v>
      </c>
      <c r="I178" s="196"/>
      <c r="J178" s="197">
        <f t="shared" si="30"/>
        <v>0</v>
      </c>
      <c r="K178" s="193" t="s">
        <v>21</v>
      </c>
      <c r="L178" s="59"/>
      <c r="M178" s="198" t="s">
        <v>21</v>
      </c>
      <c r="N178" s="199" t="s">
        <v>47</v>
      </c>
      <c r="O178" s="40"/>
      <c r="P178" s="200">
        <f t="shared" si="31"/>
        <v>0</v>
      </c>
      <c r="Q178" s="200">
        <v>0</v>
      </c>
      <c r="R178" s="200">
        <f t="shared" si="32"/>
        <v>0</v>
      </c>
      <c r="S178" s="200">
        <v>0</v>
      </c>
      <c r="T178" s="201">
        <f t="shared" si="33"/>
        <v>0</v>
      </c>
      <c r="AR178" s="22" t="s">
        <v>184</v>
      </c>
      <c r="AT178" s="22" t="s">
        <v>179</v>
      </c>
      <c r="AU178" s="22" t="s">
        <v>86</v>
      </c>
      <c r="AY178" s="22" t="s">
        <v>177</v>
      </c>
      <c r="BE178" s="202">
        <f t="shared" si="34"/>
        <v>0</v>
      </c>
      <c r="BF178" s="202">
        <f t="shared" si="35"/>
        <v>0</v>
      </c>
      <c r="BG178" s="202">
        <f t="shared" si="36"/>
        <v>0</v>
      </c>
      <c r="BH178" s="202">
        <f t="shared" si="37"/>
        <v>0</v>
      </c>
      <c r="BI178" s="202">
        <f t="shared" si="38"/>
        <v>0</v>
      </c>
      <c r="BJ178" s="22" t="s">
        <v>84</v>
      </c>
      <c r="BK178" s="202">
        <f t="shared" si="39"/>
        <v>0</v>
      </c>
      <c r="BL178" s="22" t="s">
        <v>184</v>
      </c>
      <c r="BM178" s="22" t="s">
        <v>939</v>
      </c>
    </row>
    <row r="179" spans="2:65" s="1" customFormat="1" ht="16.5" customHeight="1">
      <c r="B179" s="39"/>
      <c r="C179" s="191" t="s">
        <v>528</v>
      </c>
      <c r="D179" s="191" t="s">
        <v>179</v>
      </c>
      <c r="E179" s="192" t="s">
        <v>940</v>
      </c>
      <c r="F179" s="193" t="s">
        <v>941</v>
      </c>
      <c r="G179" s="194" t="s">
        <v>821</v>
      </c>
      <c r="H179" s="195">
        <v>4</v>
      </c>
      <c r="I179" s="196"/>
      <c r="J179" s="197">
        <f t="shared" si="30"/>
        <v>0</v>
      </c>
      <c r="K179" s="193" t="s">
        <v>21</v>
      </c>
      <c r="L179" s="59"/>
      <c r="M179" s="198" t="s">
        <v>21</v>
      </c>
      <c r="N179" s="199" t="s">
        <v>47</v>
      </c>
      <c r="O179" s="40"/>
      <c r="P179" s="200">
        <f t="shared" si="31"/>
        <v>0</v>
      </c>
      <c r="Q179" s="200">
        <v>0</v>
      </c>
      <c r="R179" s="200">
        <f t="shared" si="32"/>
        <v>0</v>
      </c>
      <c r="S179" s="200">
        <v>0</v>
      </c>
      <c r="T179" s="201">
        <f t="shared" si="33"/>
        <v>0</v>
      </c>
      <c r="AR179" s="22" t="s">
        <v>184</v>
      </c>
      <c r="AT179" s="22" t="s">
        <v>179</v>
      </c>
      <c r="AU179" s="22" t="s">
        <v>86</v>
      </c>
      <c r="AY179" s="22" t="s">
        <v>177</v>
      </c>
      <c r="BE179" s="202">
        <f t="shared" si="34"/>
        <v>0</v>
      </c>
      <c r="BF179" s="202">
        <f t="shared" si="35"/>
        <v>0</v>
      </c>
      <c r="BG179" s="202">
        <f t="shared" si="36"/>
        <v>0</v>
      </c>
      <c r="BH179" s="202">
        <f t="shared" si="37"/>
        <v>0</v>
      </c>
      <c r="BI179" s="202">
        <f t="shared" si="38"/>
        <v>0</v>
      </c>
      <c r="BJ179" s="22" t="s">
        <v>84</v>
      </c>
      <c r="BK179" s="202">
        <f t="shared" si="39"/>
        <v>0</v>
      </c>
      <c r="BL179" s="22" t="s">
        <v>184</v>
      </c>
      <c r="BM179" s="22" t="s">
        <v>942</v>
      </c>
    </row>
    <row r="180" spans="2:65" s="1" customFormat="1" ht="16.5" customHeight="1">
      <c r="B180" s="39"/>
      <c r="C180" s="191" t="s">
        <v>534</v>
      </c>
      <c r="D180" s="191" t="s">
        <v>179</v>
      </c>
      <c r="E180" s="192" t="s">
        <v>943</v>
      </c>
      <c r="F180" s="193" t="s">
        <v>826</v>
      </c>
      <c r="G180" s="194" t="s">
        <v>827</v>
      </c>
      <c r="H180" s="195">
        <v>3</v>
      </c>
      <c r="I180" s="196"/>
      <c r="J180" s="197">
        <f t="shared" si="30"/>
        <v>0</v>
      </c>
      <c r="K180" s="193" t="s">
        <v>21</v>
      </c>
      <c r="L180" s="59"/>
      <c r="M180" s="198" t="s">
        <v>21</v>
      </c>
      <c r="N180" s="199" t="s">
        <v>47</v>
      </c>
      <c r="O180" s="40"/>
      <c r="P180" s="200">
        <f t="shared" si="31"/>
        <v>0</v>
      </c>
      <c r="Q180" s="200">
        <v>0</v>
      </c>
      <c r="R180" s="200">
        <f t="shared" si="32"/>
        <v>0</v>
      </c>
      <c r="S180" s="200">
        <v>0</v>
      </c>
      <c r="T180" s="201">
        <f t="shared" si="33"/>
        <v>0</v>
      </c>
      <c r="AR180" s="22" t="s">
        <v>184</v>
      </c>
      <c r="AT180" s="22" t="s">
        <v>179</v>
      </c>
      <c r="AU180" s="22" t="s">
        <v>86</v>
      </c>
      <c r="AY180" s="22" t="s">
        <v>177</v>
      </c>
      <c r="BE180" s="202">
        <f t="shared" si="34"/>
        <v>0</v>
      </c>
      <c r="BF180" s="202">
        <f t="shared" si="35"/>
        <v>0</v>
      </c>
      <c r="BG180" s="202">
        <f t="shared" si="36"/>
        <v>0</v>
      </c>
      <c r="BH180" s="202">
        <f t="shared" si="37"/>
        <v>0</v>
      </c>
      <c r="BI180" s="202">
        <f t="shared" si="38"/>
        <v>0</v>
      </c>
      <c r="BJ180" s="22" t="s">
        <v>84</v>
      </c>
      <c r="BK180" s="202">
        <f t="shared" si="39"/>
        <v>0</v>
      </c>
      <c r="BL180" s="22" t="s">
        <v>184</v>
      </c>
      <c r="BM180" s="22" t="s">
        <v>944</v>
      </c>
    </row>
    <row r="181" spans="2:65" s="1" customFormat="1" ht="16.5" customHeight="1">
      <c r="B181" s="39"/>
      <c r="C181" s="191" t="s">
        <v>544</v>
      </c>
      <c r="D181" s="191" t="s">
        <v>179</v>
      </c>
      <c r="E181" s="192" t="s">
        <v>945</v>
      </c>
      <c r="F181" s="193" t="s">
        <v>833</v>
      </c>
      <c r="G181" s="194" t="s">
        <v>827</v>
      </c>
      <c r="H181" s="195">
        <v>3</v>
      </c>
      <c r="I181" s="196"/>
      <c r="J181" s="197">
        <f t="shared" si="30"/>
        <v>0</v>
      </c>
      <c r="K181" s="193" t="s">
        <v>21</v>
      </c>
      <c r="L181" s="59"/>
      <c r="M181" s="198" t="s">
        <v>21</v>
      </c>
      <c r="N181" s="199" t="s">
        <v>47</v>
      </c>
      <c r="O181" s="40"/>
      <c r="P181" s="200">
        <f t="shared" si="31"/>
        <v>0</v>
      </c>
      <c r="Q181" s="200">
        <v>0</v>
      </c>
      <c r="R181" s="200">
        <f t="shared" si="32"/>
        <v>0</v>
      </c>
      <c r="S181" s="200">
        <v>0</v>
      </c>
      <c r="T181" s="201">
        <f t="shared" si="33"/>
        <v>0</v>
      </c>
      <c r="AR181" s="22" t="s">
        <v>184</v>
      </c>
      <c r="AT181" s="22" t="s">
        <v>179</v>
      </c>
      <c r="AU181" s="22" t="s">
        <v>86</v>
      </c>
      <c r="AY181" s="22" t="s">
        <v>177</v>
      </c>
      <c r="BE181" s="202">
        <f t="shared" si="34"/>
        <v>0</v>
      </c>
      <c r="BF181" s="202">
        <f t="shared" si="35"/>
        <v>0</v>
      </c>
      <c r="BG181" s="202">
        <f t="shared" si="36"/>
        <v>0</v>
      </c>
      <c r="BH181" s="202">
        <f t="shared" si="37"/>
        <v>0</v>
      </c>
      <c r="BI181" s="202">
        <f t="shared" si="38"/>
        <v>0</v>
      </c>
      <c r="BJ181" s="22" t="s">
        <v>84</v>
      </c>
      <c r="BK181" s="202">
        <f t="shared" si="39"/>
        <v>0</v>
      </c>
      <c r="BL181" s="22" t="s">
        <v>184</v>
      </c>
      <c r="BM181" s="22" t="s">
        <v>946</v>
      </c>
    </row>
    <row r="182" spans="2:65" s="1" customFormat="1" ht="16.5" customHeight="1">
      <c r="B182" s="39"/>
      <c r="C182" s="191" t="s">
        <v>550</v>
      </c>
      <c r="D182" s="191" t="s">
        <v>179</v>
      </c>
      <c r="E182" s="192" t="s">
        <v>947</v>
      </c>
      <c r="F182" s="193" t="s">
        <v>866</v>
      </c>
      <c r="G182" s="194" t="s">
        <v>213</v>
      </c>
      <c r="H182" s="195">
        <v>10</v>
      </c>
      <c r="I182" s="196"/>
      <c r="J182" s="197">
        <f t="shared" si="30"/>
        <v>0</v>
      </c>
      <c r="K182" s="193" t="s">
        <v>21</v>
      </c>
      <c r="L182" s="59"/>
      <c r="M182" s="198" t="s">
        <v>21</v>
      </c>
      <c r="N182" s="199" t="s">
        <v>47</v>
      </c>
      <c r="O182" s="40"/>
      <c r="P182" s="200">
        <f t="shared" si="31"/>
        <v>0</v>
      </c>
      <c r="Q182" s="200">
        <v>0</v>
      </c>
      <c r="R182" s="200">
        <f t="shared" si="32"/>
        <v>0</v>
      </c>
      <c r="S182" s="200">
        <v>0</v>
      </c>
      <c r="T182" s="201">
        <f t="shared" si="33"/>
        <v>0</v>
      </c>
      <c r="AR182" s="22" t="s">
        <v>184</v>
      </c>
      <c r="AT182" s="22" t="s">
        <v>179</v>
      </c>
      <c r="AU182" s="22" t="s">
        <v>86</v>
      </c>
      <c r="AY182" s="22" t="s">
        <v>177</v>
      </c>
      <c r="BE182" s="202">
        <f t="shared" si="34"/>
        <v>0</v>
      </c>
      <c r="BF182" s="202">
        <f t="shared" si="35"/>
        <v>0</v>
      </c>
      <c r="BG182" s="202">
        <f t="shared" si="36"/>
        <v>0</v>
      </c>
      <c r="BH182" s="202">
        <f t="shared" si="37"/>
        <v>0</v>
      </c>
      <c r="BI182" s="202">
        <f t="shared" si="38"/>
        <v>0</v>
      </c>
      <c r="BJ182" s="22" t="s">
        <v>84</v>
      </c>
      <c r="BK182" s="202">
        <f t="shared" si="39"/>
        <v>0</v>
      </c>
      <c r="BL182" s="22" t="s">
        <v>184</v>
      </c>
      <c r="BM182" s="22" t="s">
        <v>948</v>
      </c>
    </row>
    <row r="183" spans="2:65" s="1" customFormat="1" ht="16.5" customHeight="1">
      <c r="B183" s="39"/>
      <c r="C183" s="191" t="s">
        <v>555</v>
      </c>
      <c r="D183" s="191" t="s">
        <v>179</v>
      </c>
      <c r="E183" s="192" t="s">
        <v>949</v>
      </c>
      <c r="F183" s="193" t="s">
        <v>868</v>
      </c>
      <c r="G183" s="194" t="s">
        <v>182</v>
      </c>
      <c r="H183" s="195">
        <v>12</v>
      </c>
      <c r="I183" s="196"/>
      <c r="J183" s="197">
        <f t="shared" si="30"/>
        <v>0</v>
      </c>
      <c r="K183" s="193" t="s">
        <v>21</v>
      </c>
      <c r="L183" s="59"/>
      <c r="M183" s="198" t="s">
        <v>21</v>
      </c>
      <c r="N183" s="199" t="s">
        <v>47</v>
      </c>
      <c r="O183" s="40"/>
      <c r="P183" s="200">
        <f t="shared" si="31"/>
        <v>0</v>
      </c>
      <c r="Q183" s="200">
        <v>0</v>
      </c>
      <c r="R183" s="200">
        <f t="shared" si="32"/>
        <v>0</v>
      </c>
      <c r="S183" s="200">
        <v>0</v>
      </c>
      <c r="T183" s="201">
        <f t="shared" si="33"/>
        <v>0</v>
      </c>
      <c r="AR183" s="22" t="s">
        <v>184</v>
      </c>
      <c r="AT183" s="22" t="s">
        <v>179</v>
      </c>
      <c r="AU183" s="22" t="s">
        <v>86</v>
      </c>
      <c r="AY183" s="22" t="s">
        <v>177</v>
      </c>
      <c r="BE183" s="202">
        <f t="shared" si="34"/>
        <v>0</v>
      </c>
      <c r="BF183" s="202">
        <f t="shared" si="35"/>
        <v>0</v>
      </c>
      <c r="BG183" s="202">
        <f t="shared" si="36"/>
        <v>0</v>
      </c>
      <c r="BH183" s="202">
        <f t="shared" si="37"/>
        <v>0</v>
      </c>
      <c r="BI183" s="202">
        <f t="shared" si="38"/>
        <v>0</v>
      </c>
      <c r="BJ183" s="22" t="s">
        <v>84</v>
      </c>
      <c r="BK183" s="202">
        <f t="shared" si="39"/>
        <v>0</v>
      </c>
      <c r="BL183" s="22" t="s">
        <v>184</v>
      </c>
      <c r="BM183" s="22" t="s">
        <v>950</v>
      </c>
    </row>
    <row r="184" spans="2:65" s="1" customFormat="1" ht="16.5" customHeight="1">
      <c r="B184" s="39"/>
      <c r="C184" s="191" t="s">
        <v>559</v>
      </c>
      <c r="D184" s="191" t="s">
        <v>179</v>
      </c>
      <c r="E184" s="192" t="s">
        <v>951</v>
      </c>
      <c r="F184" s="193" t="s">
        <v>870</v>
      </c>
      <c r="G184" s="194" t="s">
        <v>213</v>
      </c>
      <c r="H184" s="195">
        <v>10</v>
      </c>
      <c r="I184" s="196"/>
      <c r="J184" s="197">
        <f t="shared" si="30"/>
        <v>0</v>
      </c>
      <c r="K184" s="193" t="s">
        <v>21</v>
      </c>
      <c r="L184" s="59"/>
      <c r="M184" s="198" t="s">
        <v>21</v>
      </c>
      <c r="N184" s="199" t="s">
        <v>47</v>
      </c>
      <c r="O184" s="40"/>
      <c r="P184" s="200">
        <f t="shared" si="31"/>
        <v>0</v>
      </c>
      <c r="Q184" s="200">
        <v>0</v>
      </c>
      <c r="R184" s="200">
        <f t="shared" si="32"/>
        <v>0</v>
      </c>
      <c r="S184" s="200">
        <v>0</v>
      </c>
      <c r="T184" s="201">
        <f t="shared" si="33"/>
        <v>0</v>
      </c>
      <c r="AR184" s="22" t="s">
        <v>184</v>
      </c>
      <c r="AT184" s="22" t="s">
        <v>179</v>
      </c>
      <c r="AU184" s="22" t="s">
        <v>86</v>
      </c>
      <c r="AY184" s="22" t="s">
        <v>177</v>
      </c>
      <c r="BE184" s="202">
        <f t="shared" si="34"/>
        <v>0</v>
      </c>
      <c r="BF184" s="202">
        <f t="shared" si="35"/>
        <v>0</v>
      </c>
      <c r="BG184" s="202">
        <f t="shared" si="36"/>
        <v>0</v>
      </c>
      <c r="BH184" s="202">
        <f t="shared" si="37"/>
        <v>0</v>
      </c>
      <c r="BI184" s="202">
        <f t="shared" si="38"/>
        <v>0</v>
      </c>
      <c r="BJ184" s="22" t="s">
        <v>84</v>
      </c>
      <c r="BK184" s="202">
        <f t="shared" si="39"/>
        <v>0</v>
      </c>
      <c r="BL184" s="22" t="s">
        <v>184</v>
      </c>
      <c r="BM184" s="22" t="s">
        <v>952</v>
      </c>
    </row>
    <row r="185" spans="2:65" s="10" customFormat="1" ht="29.85" customHeight="1">
      <c r="B185" s="175"/>
      <c r="C185" s="176"/>
      <c r="D185" s="177" t="s">
        <v>75</v>
      </c>
      <c r="E185" s="189" t="s">
        <v>253</v>
      </c>
      <c r="F185" s="189" t="s">
        <v>837</v>
      </c>
      <c r="G185" s="176"/>
      <c r="H185" s="176"/>
      <c r="I185" s="179"/>
      <c r="J185" s="190">
        <f>BK185</f>
        <v>0</v>
      </c>
      <c r="K185" s="176"/>
      <c r="L185" s="181"/>
      <c r="M185" s="182"/>
      <c r="N185" s="183"/>
      <c r="O185" s="183"/>
      <c r="P185" s="184">
        <f>SUM(P186:P197)</f>
        <v>0</v>
      </c>
      <c r="Q185" s="183"/>
      <c r="R185" s="184">
        <f>SUM(R186:R197)</f>
        <v>0</v>
      </c>
      <c r="S185" s="183"/>
      <c r="T185" s="185">
        <f>SUM(T186:T197)</f>
        <v>0</v>
      </c>
      <c r="AR185" s="186" t="s">
        <v>84</v>
      </c>
      <c r="AT185" s="187" t="s">
        <v>75</v>
      </c>
      <c r="AU185" s="187" t="s">
        <v>84</v>
      </c>
      <c r="AY185" s="186" t="s">
        <v>177</v>
      </c>
      <c r="BK185" s="188">
        <f>SUM(BK186:BK197)</f>
        <v>0</v>
      </c>
    </row>
    <row r="186" spans="2:65" s="1" customFormat="1" ht="16.5" customHeight="1">
      <c r="B186" s="39"/>
      <c r="C186" s="191" t="s">
        <v>563</v>
      </c>
      <c r="D186" s="191" t="s">
        <v>179</v>
      </c>
      <c r="E186" s="192" t="s">
        <v>953</v>
      </c>
      <c r="F186" s="193" t="s">
        <v>853</v>
      </c>
      <c r="G186" s="194" t="s">
        <v>854</v>
      </c>
      <c r="H186" s="195">
        <v>5</v>
      </c>
      <c r="I186" s="196"/>
      <c r="J186" s="197">
        <f t="shared" ref="J186:J197" si="40">ROUND(I186*H186,2)</f>
        <v>0</v>
      </c>
      <c r="K186" s="193" t="s">
        <v>21</v>
      </c>
      <c r="L186" s="59"/>
      <c r="M186" s="198" t="s">
        <v>21</v>
      </c>
      <c r="N186" s="199" t="s">
        <v>47</v>
      </c>
      <c r="O186" s="40"/>
      <c r="P186" s="200">
        <f t="shared" ref="P186:P197" si="41">O186*H186</f>
        <v>0</v>
      </c>
      <c r="Q186" s="200">
        <v>0</v>
      </c>
      <c r="R186" s="200">
        <f t="shared" ref="R186:R197" si="42">Q186*H186</f>
        <v>0</v>
      </c>
      <c r="S186" s="200">
        <v>0</v>
      </c>
      <c r="T186" s="201">
        <f t="shared" ref="T186:T197" si="43">S186*H186</f>
        <v>0</v>
      </c>
      <c r="AR186" s="22" t="s">
        <v>184</v>
      </c>
      <c r="AT186" s="22" t="s">
        <v>179</v>
      </c>
      <c r="AU186" s="22" t="s">
        <v>86</v>
      </c>
      <c r="AY186" s="22" t="s">
        <v>177</v>
      </c>
      <c r="BE186" s="202">
        <f t="shared" ref="BE186:BE197" si="44">IF(N186="základní",J186,0)</f>
        <v>0</v>
      </c>
      <c r="BF186" s="202">
        <f t="shared" ref="BF186:BF197" si="45">IF(N186="snížená",J186,0)</f>
        <v>0</v>
      </c>
      <c r="BG186" s="202">
        <f t="shared" ref="BG186:BG197" si="46">IF(N186="zákl. přenesená",J186,0)</f>
        <v>0</v>
      </c>
      <c r="BH186" s="202">
        <f t="shared" ref="BH186:BH197" si="47">IF(N186="sníž. přenesená",J186,0)</f>
        <v>0</v>
      </c>
      <c r="BI186" s="202">
        <f t="shared" ref="BI186:BI197" si="48">IF(N186="nulová",J186,0)</f>
        <v>0</v>
      </c>
      <c r="BJ186" s="22" t="s">
        <v>84</v>
      </c>
      <c r="BK186" s="202">
        <f t="shared" ref="BK186:BK197" si="49">ROUND(I186*H186,2)</f>
        <v>0</v>
      </c>
      <c r="BL186" s="22" t="s">
        <v>184</v>
      </c>
      <c r="BM186" s="22" t="s">
        <v>954</v>
      </c>
    </row>
    <row r="187" spans="2:65" s="1" customFormat="1" ht="16.5" customHeight="1">
      <c r="B187" s="39"/>
      <c r="C187" s="191" t="s">
        <v>569</v>
      </c>
      <c r="D187" s="191" t="s">
        <v>179</v>
      </c>
      <c r="E187" s="192" t="s">
        <v>955</v>
      </c>
      <c r="F187" s="193" t="s">
        <v>858</v>
      </c>
      <c r="G187" s="194" t="s">
        <v>854</v>
      </c>
      <c r="H187" s="195">
        <v>5</v>
      </c>
      <c r="I187" s="196"/>
      <c r="J187" s="197">
        <f t="shared" si="40"/>
        <v>0</v>
      </c>
      <c r="K187" s="193" t="s">
        <v>21</v>
      </c>
      <c r="L187" s="59"/>
      <c r="M187" s="198" t="s">
        <v>21</v>
      </c>
      <c r="N187" s="199" t="s">
        <v>47</v>
      </c>
      <c r="O187" s="40"/>
      <c r="P187" s="200">
        <f t="shared" si="41"/>
        <v>0</v>
      </c>
      <c r="Q187" s="200">
        <v>0</v>
      </c>
      <c r="R187" s="200">
        <f t="shared" si="42"/>
        <v>0</v>
      </c>
      <c r="S187" s="200">
        <v>0</v>
      </c>
      <c r="T187" s="201">
        <f t="shared" si="43"/>
        <v>0</v>
      </c>
      <c r="AR187" s="22" t="s">
        <v>184</v>
      </c>
      <c r="AT187" s="22" t="s">
        <v>179</v>
      </c>
      <c r="AU187" s="22" t="s">
        <v>86</v>
      </c>
      <c r="AY187" s="22" t="s">
        <v>177</v>
      </c>
      <c r="BE187" s="202">
        <f t="shared" si="44"/>
        <v>0</v>
      </c>
      <c r="BF187" s="202">
        <f t="shared" si="45"/>
        <v>0</v>
      </c>
      <c r="BG187" s="202">
        <f t="shared" si="46"/>
        <v>0</v>
      </c>
      <c r="BH187" s="202">
        <f t="shared" si="47"/>
        <v>0</v>
      </c>
      <c r="BI187" s="202">
        <f t="shared" si="48"/>
        <v>0</v>
      </c>
      <c r="BJ187" s="22" t="s">
        <v>84</v>
      </c>
      <c r="BK187" s="202">
        <f t="shared" si="49"/>
        <v>0</v>
      </c>
      <c r="BL187" s="22" t="s">
        <v>184</v>
      </c>
      <c r="BM187" s="22" t="s">
        <v>956</v>
      </c>
    </row>
    <row r="188" spans="2:65" s="1" customFormat="1" ht="16.5" customHeight="1">
      <c r="B188" s="39"/>
      <c r="C188" s="191" t="s">
        <v>578</v>
      </c>
      <c r="D188" s="191" t="s">
        <v>179</v>
      </c>
      <c r="E188" s="192" t="s">
        <v>957</v>
      </c>
      <c r="F188" s="193" t="s">
        <v>842</v>
      </c>
      <c r="G188" s="194" t="s">
        <v>821</v>
      </c>
      <c r="H188" s="195">
        <v>3</v>
      </c>
      <c r="I188" s="196"/>
      <c r="J188" s="197">
        <f t="shared" si="40"/>
        <v>0</v>
      </c>
      <c r="K188" s="193" t="s">
        <v>21</v>
      </c>
      <c r="L188" s="59"/>
      <c r="M188" s="198" t="s">
        <v>21</v>
      </c>
      <c r="N188" s="199" t="s">
        <v>47</v>
      </c>
      <c r="O188" s="40"/>
      <c r="P188" s="200">
        <f t="shared" si="41"/>
        <v>0</v>
      </c>
      <c r="Q188" s="200">
        <v>0</v>
      </c>
      <c r="R188" s="200">
        <f t="shared" si="42"/>
        <v>0</v>
      </c>
      <c r="S188" s="200">
        <v>0</v>
      </c>
      <c r="T188" s="201">
        <f t="shared" si="43"/>
        <v>0</v>
      </c>
      <c r="AR188" s="22" t="s">
        <v>184</v>
      </c>
      <c r="AT188" s="22" t="s">
        <v>179</v>
      </c>
      <c r="AU188" s="22" t="s">
        <v>86</v>
      </c>
      <c r="AY188" s="22" t="s">
        <v>177</v>
      </c>
      <c r="BE188" s="202">
        <f t="shared" si="44"/>
        <v>0</v>
      </c>
      <c r="BF188" s="202">
        <f t="shared" si="45"/>
        <v>0</v>
      </c>
      <c r="BG188" s="202">
        <f t="shared" si="46"/>
        <v>0</v>
      </c>
      <c r="BH188" s="202">
        <f t="shared" si="47"/>
        <v>0</v>
      </c>
      <c r="BI188" s="202">
        <f t="shared" si="48"/>
        <v>0</v>
      </c>
      <c r="BJ188" s="22" t="s">
        <v>84</v>
      </c>
      <c r="BK188" s="202">
        <f t="shared" si="49"/>
        <v>0</v>
      </c>
      <c r="BL188" s="22" t="s">
        <v>184</v>
      </c>
      <c r="BM188" s="22" t="s">
        <v>958</v>
      </c>
    </row>
    <row r="189" spans="2:65" s="1" customFormat="1" ht="16.5" customHeight="1">
      <c r="B189" s="39"/>
      <c r="C189" s="191" t="s">
        <v>582</v>
      </c>
      <c r="D189" s="191" t="s">
        <v>179</v>
      </c>
      <c r="E189" s="192" t="s">
        <v>959</v>
      </c>
      <c r="F189" s="193" t="s">
        <v>836</v>
      </c>
      <c r="G189" s="194" t="s">
        <v>821</v>
      </c>
      <c r="H189" s="195">
        <v>2</v>
      </c>
      <c r="I189" s="196"/>
      <c r="J189" s="197">
        <f t="shared" si="40"/>
        <v>0</v>
      </c>
      <c r="K189" s="193" t="s">
        <v>21</v>
      </c>
      <c r="L189" s="59"/>
      <c r="M189" s="198" t="s">
        <v>21</v>
      </c>
      <c r="N189" s="199" t="s">
        <v>47</v>
      </c>
      <c r="O189" s="40"/>
      <c r="P189" s="200">
        <f t="shared" si="41"/>
        <v>0</v>
      </c>
      <c r="Q189" s="200">
        <v>0</v>
      </c>
      <c r="R189" s="200">
        <f t="shared" si="42"/>
        <v>0</v>
      </c>
      <c r="S189" s="200">
        <v>0</v>
      </c>
      <c r="T189" s="201">
        <f t="shared" si="43"/>
        <v>0</v>
      </c>
      <c r="AR189" s="22" t="s">
        <v>184</v>
      </c>
      <c r="AT189" s="22" t="s">
        <v>179</v>
      </c>
      <c r="AU189" s="22" t="s">
        <v>86</v>
      </c>
      <c r="AY189" s="22" t="s">
        <v>177</v>
      </c>
      <c r="BE189" s="202">
        <f t="shared" si="44"/>
        <v>0</v>
      </c>
      <c r="BF189" s="202">
        <f t="shared" si="45"/>
        <v>0</v>
      </c>
      <c r="BG189" s="202">
        <f t="shared" si="46"/>
        <v>0</v>
      </c>
      <c r="BH189" s="202">
        <f t="shared" si="47"/>
        <v>0</v>
      </c>
      <c r="BI189" s="202">
        <f t="shared" si="48"/>
        <v>0</v>
      </c>
      <c r="BJ189" s="22" t="s">
        <v>84</v>
      </c>
      <c r="BK189" s="202">
        <f t="shared" si="49"/>
        <v>0</v>
      </c>
      <c r="BL189" s="22" t="s">
        <v>184</v>
      </c>
      <c r="BM189" s="22" t="s">
        <v>960</v>
      </c>
    </row>
    <row r="190" spans="2:65" s="1" customFormat="1" ht="16.5" customHeight="1">
      <c r="B190" s="39"/>
      <c r="C190" s="191" t="s">
        <v>884</v>
      </c>
      <c r="D190" s="191" t="s">
        <v>179</v>
      </c>
      <c r="E190" s="192" t="s">
        <v>961</v>
      </c>
      <c r="F190" s="193" t="s">
        <v>873</v>
      </c>
      <c r="G190" s="194" t="s">
        <v>821</v>
      </c>
      <c r="H190" s="195">
        <v>1</v>
      </c>
      <c r="I190" s="196"/>
      <c r="J190" s="197">
        <f t="shared" si="40"/>
        <v>0</v>
      </c>
      <c r="K190" s="193" t="s">
        <v>21</v>
      </c>
      <c r="L190" s="59"/>
      <c r="M190" s="198" t="s">
        <v>21</v>
      </c>
      <c r="N190" s="199" t="s">
        <v>47</v>
      </c>
      <c r="O190" s="40"/>
      <c r="P190" s="200">
        <f t="shared" si="41"/>
        <v>0</v>
      </c>
      <c r="Q190" s="200">
        <v>0</v>
      </c>
      <c r="R190" s="200">
        <f t="shared" si="42"/>
        <v>0</v>
      </c>
      <c r="S190" s="200">
        <v>0</v>
      </c>
      <c r="T190" s="201">
        <f t="shared" si="43"/>
        <v>0</v>
      </c>
      <c r="AR190" s="22" t="s">
        <v>184</v>
      </c>
      <c r="AT190" s="22" t="s">
        <v>179</v>
      </c>
      <c r="AU190" s="22" t="s">
        <v>86</v>
      </c>
      <c r="AY190" s="22" t="s">
        <v>177</v>
      </c>
      <c r="BE190" s="202">
        <f t="shared" si="44"/>
        <v>0</v>
      </c>
      <c r="BF190" s="202">
        <f t="shared" si="45"/>
        <v>0</v>
      </c>
      <c r="BG190" s="202">
        <f t="shared" si="46"/>
        <v>0</v>
      </c>
      <c r="BH190" s="202">
        <f t="shared" si="47"/>
        <v>0</v>
      </c>
      <c r="BI190" s="202">
        <f t="shared" si="48"/>
        <v>0</v>
      </c>
      <c r="BJ190" s="22" t="s">
        <v>84</v>
      </c>
      <c r="BK190" s="202">
        <f t="shared" si="49"/>
        <v>0</v>
      </c>
      <c r="BL190" s="22" t="s">
        <v>184</v>
      </c>
      <c r="BM190" s="22" t="s">
        <v>962</v>
      </c>
    </row>
    <row r="191" spans="2:65" s="1" customFormat="1" ht="16.5" customHeight="1">
      <c r="B191" s="39"/>
      <c r="C191" s="191" t="s">
        <v>963</v>
      </c>
      <c r="D191" s="191" t="s">
        <v>179</v>
      </c>
      <c r="E191" s="192" t="s">
        <v>964</v>
      </c>
      <c r="F191" s="193" t="s">
        <v>862</v>
      </c>
      <c r="G191" s="194" t="s">
        <v>854</v>
      </c>
      <c r="H191" s="195">
        <v>5</v>
      </c>
      <c r="I191" s="196"/>
      <c r="J191" s="197">
        <f t="shared" si="40"/>
        <v>0</v>
      </c>
      <c r="K191" s="193" t="s">
        <v>21</v>
      </c>
      <c r="L191" s="59"/>
      <c r="M191" s="198" t="s">
        <v>21</v>
      </c>
      <c r="N191" s="199" t="s">
        <v>47</v>
      </c>
      <c r="O191" s="40"/>
      <c r="P191" s="200">
        <f t="shared" si="41"/>
        <v>0</v>
      </c>
      <c r="Q191" s="200">
        <v>0</v>
      </c>
      <c r="R191" s="200">
        <f t="shared" si="42"/>
        <v>0</v>
      </c>
      <c r="S191" s="200">
        <v>0</v>
      </c>
      <c r="T191" s="201">
        <f t="shared" si="43"/>
        <v>0</v>
      </c>
      <c r="AR191" s="22" t="s">
        <v>184</v>
      </c>
      <c r="AT191" s="22" t="s">
        <v>179</v>
      </c>
      <c r="AU191" s="22" t="s">
        <v>86</v>
      </c>
      <c r="AY191" s="22" t="s">
        <v>177</v>
      </c>
      <c r="BE191" s="202">
        <f t="shared" si="44"/>
        <v>0</v>
      </c>
      <c r="BF191" s="202">
        <f t="shared" si="45"/>
        <v>0</v>
      </c>
      <c r="BG191" s="202">
        <f t="shared" si="46"/>
        <v>0</v>
      </c>
      <c r="BH191" s="202">
        <f t="shared" si="47"/>
        <v>0</v>
      </c>
      <c r="BI191" s="202">
        <f t="shared" si="48"/>
        <v>0</v>
      </c>
      <c r="BJ191" s="22" t="s">
        <v>84</v>
      </c>
      <c r="BK191" s="202">
        <f t="shared" si="49"/>
        <v>0</v>
      </c>
      <c r="BL191" s="22" t="s">
        <v>184</v>
      </c>
      <c r="BM191" s="22" t="s">
        <v>965</v>
      </c>
    </row>
    <row r="192" spans="2:65" s="1" customFormat="1" ht="16.5" customHeight="1">
      <c r="B192" s="39"/>
      <c r="C192" s="191" t="s">
        <v>886</v>
      </c>
      <c r="D192" s="191" t="s">
        <v>179</v>
      </c>
      <c r="E192" s="192" t="s">
        <v>966</v>
      </c>
      <c r="F192" s="193" t="s">
        <v>820</v>
      </c>
      <c r="G192" s="194" t="s">
        <v>821</v>
      </c>
      <c r="H192" s="195">
        <v>5</v>
      </c>
      <c r="I192" s="196"/>
      <c r="J192" s="197">
        <f t="shared" si="40"/>
        <v>0</v>
      </c>
      <c r="K192" s="193" t="s">
        <v>21</v>
      </c>
      <c r="L192" s="59"/>
      <c r="M192" s="198" t="s">
        <v>21</v>
      </c>
      <c r="N192" s="199" t="s">
        <v>47</v>
      </c>
      <c r="O192" s="40"/>
      <c r="P192" s="200">
        <f t="shared" si="41"/>
        <v>0</v>
      </c>
      <c r="Q192" s="200">
        <v>0</v>
      </c>
      <c r="R192" s="200">
        <f t="shared" si="42"/>
        <v>0</v>
      </c>
      <c r="S192" s="200">
        <v>0</v>
      </c>
      <c r="T192" s="201">
        <f t="shared" si="43"/>
        <v>0</v>
      </c>
      <c r="AR192" s="22" t="s">
        <v>184</v>
      </c>
      <c r="AT192" s="22" t="s">
        <v>179</v>
      </c>
      <c r="AU192" s="22" t="s">
        <v>86</v>
      </c>
      <c r="AY192" s="22" t="s">
        <v>177</v>
      </c>
      <c r="BE192" s="202">
        <f t="shared" si="44"/>
        <v>0</v>
      </c>
      <c r="BF192" s="202">
        <f t="shared" si="45"/>
        <v>0</v>
      </c>
      <c r="BG192" s="202">
        <f t="shared" si="46"/>
        <v>0</v>
      </c>
      <c r="BH192" s="202">
        <f t="shared" si="47"/>
        <v>0</v>
      </c>
      <c r="BI192" s="202">
        <f t="shared" si="48"/>
        <v>0</v>
      </c>
      <c r="BJ192" s="22" t="s">
        <v>84</v>
      </c>
      <c r="BK192" s="202">
        <f t="shared" si="49"/>
        <v>0</v>
      </c>
      <c r="BL192" s="22" t="s">
        <v>184</v>
      </c>
      <c r="BM192" s="22" t="s">
        <v>967</v>
      </c>
    </row>
    <row r="193" spans="2:65" s="1" customFormat="1" ht="16.5" customHeight="1">
      <c r="B193" s="39"/>
      <c r="C193" s="191" t="s">
        <v>968</v>
      </c>
      <c r="D193" s="191" t="s">
        <v>179</v>
      </c>
      <c r="E193" s="192" t="s">
        <v>969</v>
      </c>
      <c r="F193" s="193" t="s">
        <v>833</v>
      </c>
      <c r="G193" s="194" t="s">
        <v>827</v>
      </c>
      <c r="H193" s="195">
        <v>2</v>
      </c>
      <c r="I193" s="196"/>
      <c r="J193" s="197">
        <f t="shared" si="40"/>
        <v>0</v>
      </c>
      <c r="K193" s="193" t="s">
        <v>21</v>
      </c>
      <c r="L193" s="59"/>
      <c r="M193" s="198" t="s">
        <v>21</v>
      </c>
      <c r="N193" s="199" t="s">
        <v>47</v>
      </c>
      <c r="O193" s="40"/>
      <c r="P193" s="200">
        <f t="shared" si="41"/>
        <v>0</v>
      </c>
      <c r="Q193" s="200">
        <v>0</v>
      </c>
      <c r="R193" s="200">
        <f t="shared" si="42"/>
        <v>0</v>
      </c>
      <c r="S193" s="200">
        <v>0</v>
      </c>
      <c r="T193" s="201">
        <f t="shared" si="43"/>
        <v>0</v>
      </c>
      <c r="AR193" s="22" t="s">
        <v>184</v>
      </c>
      <c r="AT193" s="22" t="s">
        <v>179</v>
      </c>
      <c r="AU193" s="22" t="s">
        <v>86</v>
      </c>
      <c r="AY193" s="22" t="s">
        <v>177</v>
      </c>
      <c r="BE193" s="202">
        <f t="shared" si="44"/>
        <v>0</v>
      </c>
      <c r="BF193" s="202">
        <f t="shared" si="45"/>
        <v>0</v>
      </c>
      <c r="BG193" s="202">
        <f t="shared" si="46"/>
        <v>0</v>
      </c>
      <c r="BH193" s="202">
        <f t="shared" si="47"/>
        <v>0</v>
      </c>
      <c r="BI193" s="202">
        <f t="shared" si="48"/>
        <v>0</v>
      </c>
      <c r="BJ193" s="22" t="s">
        <v>84</v>
      </c>
      <c r="BK193" s="202">
        <f t="shared" si="49"/>
        <v>0</v>
      </c>
      <c r="BL193" s="22" t="s">
        <v>184</v>
      </c>
      <c r="BM193" s="22" t="s">
        <v>970</v>
      </c>
    </row>
    <row r="194" spans="2:65" s="1" customFormat="1" ht="16.5" customHeight="1">
      <c r="B194" s="39"/>
      <c r="C194" s="191" t="s">
        <v>888</v>
      </c>
      <c r="D194" s="191" t="s">
        <v>179</v>
      </c>
      <c r="E194" s="192" t="s">
        <v>971</v>
      </c>
      <c r="F194" s="193" t="s">
        <v>866</v>
      </c>
      <c r="G194" s="194" t="s">
        <v>213</v>
      </c>
      <c r="H194" s="195">
        <v>5</v>
      </c>
      <c r="I194" s="196"/>
      <c r="J194" s="197">
        <f t="shared" si="40"/>
        <v>0</v>
      </c>
      <c r="K194" s="193" t="s">
        <v>21</v>
      </c>
      <c r="L194" s="59"/>
      <c r="M194" s="198" t="s">
        <v>21</v>
      </c>
      <c r="N194" s="199" t="s">
        <v>47</v>
      </c>
      <c r="O194" s="40"/>
      <c r="P194" s="200">
        <f t="shared" si="41"/>
        <v>0</v>
      </c>
      <c r="Q194" s="200">
        <v>0</v>
      </c>
      <c r="R194" s="200">
        <f t="shared" si="42"/>
        <v>0</v>
      </c>
      <c r="S194" s="200">
        <v>0</v>
      </c>
      <c r="T194" s="201">
        <f t="shared" si="43"/>
        <v>0</v>
      </c>
      <c r="AR194" s="22" t="s">
        <v>184</v>
      </c>
      <c r="AT194" s="22" t="s">
        <v>179</v>
      </c>
      <c r="AU194" s="22" t="s">
        <v>86</v>
      </c>
      <c r="AY194" s="22" t="s">
        <v>177</v>
      </c>
      <c r="BE194" s="202">
        <f t="shared" si="44"/>
        <v>0</v>
      </c>
      <c r="BF194" s="202">
        <f t="shared" si="45"/>
        <v>0</v>
      </c>
      <c r="BG194" s="202">
        <f t="shared" si="46"/>
        <v>0</v>
      </c>
      <c r="BH194" s="202">
        <f t="shared" si="47"/>
        <v>0</v>
      </c>
      <c r="BI194" s="202">
        <f t="shared" si="48"/>
        <v>0</v>
      </c>
      <c r="BJ194" s="22" t="s">
        <v>84</v>
      </c>
      <c r="BK194" s="202">
        <f t="shared" si="49"/>
        <v>0</v>
      </c>
      <c r="BL194" s="22" t="s">
        <v>184</v>
      </c>
      <c r="BM194" s="22" t="s">
        <v>972</v>
      </c>
    </row>
    <row r="195" spans="2:65" s="1" customFormat="1" ht="16.5" customHeight="1">
      <c r="B195" s="39"/>
      <c r="C195" s="191" t="s">
        <v>973</v>
      </c>
      <c r="D195" s="191" t="s">
        <v>179</v>
      </c>
      <c r="E195" s="192" t="s">
        <v>974</v>
      </c>
      <c r="F195" s="193" t="s">
        <v>868</v>
      </c>
      <c r="G195" s="194" t="s">
        <v>182</v>
      </c>
      <c r="H195" s="195">
        <v>10</v>
      </c>
      <c r="I195" s="196"/>
      <c r="J195" s="197">
        <f t="shared" si="40"/>
        <v>0</v>
      </c>
      <c r="K195" s="193" t="s">
        <v>21</v>
      </c>
      <c r="L195" s="59"/>
      <c r="M195" s="198" t="s">
        <v>21</v>
      </c>
      <c r="N195" s="199" t="s">
        <v>47</v>
      </c>
      <c r="O195" s="40"/>
      <c r="P195" s="200">
        <f t="shared" si="41"/>
        <v>0</v>
      </c>
      <c r="Q195" s="200">
        <v>0</v>
      </c>
      <c r="R195" s="200">
        <f t="shared" si="42"/>
        <v>0</v>
      </c>
      <c r="S195" s="200">
        <v>0</v>
      </c>
      <c r="T195" s="201">
        <f t="shared" si="43"/>
        <v>0</v>
      </c>
      <c r="AR195" s="22" t="s">
        <v>184</v>
      </c>
      <c r="AT195" s="22" t="s">
        <v>179</v>
      </c>
      <c r="AU195" s="22" t="s">
        <v>86</v>
      </c>
      <c r="AY195" s="22" t="s">
        <v>177</v>
      </c>
      <c r="BE195" s="202">
        <f t="shared" si="44"/>
        <v>0</v>
      </c>
      <c r="BF195" s="202">
        <f t="shared" si="45"/>
        <v>0</v>
      </c>
      <c r="BG195" s="202">
        <f t="shared" si="46"/>
        <v>0</v>
      </c>
      <c r="BH195" s="202">
        <f t="shared" si="47"/>
        <v>0</v>
      </c>
      <c r="BI195" s="202">
        <f t="shared" si="48"/>
        <v>0</v>
      </c>
      <c r="BJ195" s="22" t="s">
        <v>84</v>
      </c>
      <c r="BK195" s="202">
        <f t="shared" si="49"/>
        <v>0</v>
      </c>
      <c r="BL195" s="22" t="s">
        <v>184</v>
      </c>
      <c r="BM195" s="22" t="s">
        <v>975</v>
      </c>
    </row>
    <row r="196" spans="2:65" s="1" customFormat="1" ht="16.5" customHeight="1">
      <c r="B196" s="39"/>
      <c r="C196" s="191" t="s">
        <v>891</v>
      </c>
      <c r="D196" s="191" t="s">
        <v>179</v>
      </c>
      <c r="E196" s="192" t="s">
        <v>976</v>
      </c>
      <c r="F196" s="193" t="s">
        <v>870</v>
      </c>
      <c r="G196" s="194" t="s">
        <v>213</v>
      </c>
      <c r="H196" s="195">
        <v>5</v>
      </c>
      <c r="I196" s="196"/>
      <c r="J196" s="197">
        <f t="shared" si="40"/>
        <v>0</v>
      </c>
      <c r="K196" s="193" t="s">
        <v>21</v>
      </c>
      <c r="L196" s="59"/>
      <c r="M196" s="198" t="s">
        <v>21</v>
      </c>
      <c r="N196" s="199" t="s">
        <v>47</v>
      </c>
      <c r="O196" s="40"/>
      <c r="P196" s="200">
        <f t="shared" si="41"/>
        <v>0</v>
      </c>
      <c r="Q196" s="200">
        <v>0</v>
      </c>
      <c r="R196" s="200">
        <f t="shared" si="42"/>
        <v>0</v>
      </c>
      <c r="S196" s="200">
        <v>0</v>
      </c>
      <c r="T196" s="201">
        <f t="shared" si="43"/>
        <v>0</v>
      </c>
      <c r="AR196" s="22" t="s">
        <v>184</v>
      </c>
      <c r="AT196" s="22" t="s">
        <v>179</v>
      </c>
      <c r="AU196" s="22" t="s">
        <v>86</v>
      </c>
      <c r="AY196" s="22" t="s">
        <v>177</v>
      </c>
      <c r="BE196" s="202">
        <f t="shared" si="44"/>
        <v>0</v>
      </c>
      <c r="BF196" s="202">
        <f t="shared" si="45"/>
        <v>0</v>
      </c>
      <c r="BG196" s="202">
        <f t="shared" si="46"/>
        <v>0</v>
      </c>
      <c r="BH196" s="202">
        <f t="shared" si="47"/>
        <v>0</v>
      </c>
      <c r="BI196" s="202">
        <f t="shared" si="48"/>
        <v>0</v>
      </c>
      <c r="BJ196" s="22" t="s">
        <v>84</v>
      </c>
      <c r="BK196" s="202">
        <f t="shared" si="49"/>
        <v>0</v>
      </c>
      <c r="BL196" s="22" t="s">
        <v>184</v>
      </c>
      <c r="BM196" s="22" t="s">
        <v>977</v>
      </c>
    </row>
    <row r="197" spans="2:65" s="1" customFormat="1" ht="16.5" customHeight="1">
      <c r="B197" s="39"/>
      <c r="C197" s="191" t="s">
        <v>978</v>
      </c>
      <c r="D197" s="191" t="s">
        <v>179</v>
      </c>
      <c r="E197" s="192" t="s">
        <v>979</v>
      </c>
      <c r="F197" s="193" t="s">
        <v>823</v>
      </c>
      <c r="G197" s="194" t="s">
        <v>821</v>
      </c>
      <c r="H197" s="195">
        <v>2</v>
      </c>
      <c r="I197" s="196"/>
      <c r="J197" s="197">
        <f t="shared" si="40"/>
        <v>0</v>
      </c>
      <c r="K197" s="193" t="s">
        <v>21</v>
      </c>
      <c r="L197" s="59"/>
      <c r="M197" s="198" t="s">
        <v>21</v>
      </c>
      <c r="N197" s="199" t="s">
        <v>47</v>
      </c>
      <c r="O197" s="40"/>
      <c r="P197" s="200">
        <f t="shared" si="41"/>
        <v>0</v>
      </c>
      <c r="Q197" s="200">
        <v>0</v>
      </c>
      <c r="R197" s="200">
        <f t="shared" si="42"/>
        <v>0</v>
      </c>
      <c r="S197" s="200">
        <v>0</v>
      </c>
      <c r="T197" s="201">
        <f t="shared" si="43"/>
        <v>0</v>
      </c>
      <c r="AR197" s="22" t="s">
        <v>184</v>
      </c>
      <c r="AT197" s="22" t="s">
        <v>179</v>
      </c>
      <c r="AU197" s="22" t="s">
        <v>86</v>
      </c>
      <c r="AY197" s="22" t="s">
        <v>177</v>
      </c>
      <c r="BE197" s="202">
        <f t="shared" si="44"/>
        <v>0</v>
      </c>
      <c r="BF197" s="202">
        <f t="shared" si="45"/>
        <v>0</v>
      </c>
      <c r="BG197" s="202">
        <f t="shared" si="46"/>
        <v>0</v>
      </c>
      <c r="BH197" s="202">
        <f t="shared" si="47"/>
        <v>0</v>
      </c>
      <c r="BI197" s="202">
        <f t="shared" si="48"/>
        <v>0</v>
      </c>
      <c r="BJ197" s="22" t="s">
        <v>84</v>
      </c>
      <c r="BK197" s="202">
        <f t="shared" si="49"/>
        <v>0</v>
      </c>
      <c r="BL197" s="22" t="s">
        <v>184</v>
      </c>
      <c r="BM197" s="22" t="s">
        <v>980</v>
      </c>
    </row>
    <row r="198" spans="2:65" s="10" customFormat="1" ht="37.35" customHeight="1">
      <c r="B198" s="175"/>
      <c r="C198" s="176"/>
      <c r="D198" s="177" t="s">
        <v>75</v>
      </c>
      <c r="E198" s="178" t="s">
        <v>981</v>
      </c>
      <c r="F198" s="178" t="s">
        <v>982</v>
      </c>
      <c r="G198" s="176"/>
      <c r="H198" s="176"/>
      <c r="I198" s="179"/>
      <c r="J198" s="180">
        <f>BK198</f>
        <v>0</v>
      </c>
      <c r="K198" s="176"/>
      <c r="L198" s="181"/>
      <c r="M198" s="182"/>
      <c r="N198" s="183"/>
      <c r="O198" s="183"/>
      <c r="P198" s="184">
        <f>P199+P201+P215</f>
        <v>0</v>
      </c>
      <c r="Q198" s="183"/>
      <c r="R198" s="184">
        <f>R199+R201+R215</f>
        <v>0</v>
      </c>
      <c r="S198" s="183"/>
      <c r="T198" s="185">
        <f>T199+T201+T215</f>
        <v>0</v>
      </c>
      <c r="AR198" s="186" t="s">
        <v>84</v>
      </c>
      <c r="AT198" s="187" t="s">
        <v>75</v>
      </c>
      <c r="AU198" s="187" t="s">
        <v>76</v>
      </c>
      <c r="AY198" s="186" t="s">
        <v>177</v>
      </c>
      <c r="BK198" s="188">
        <f>BK199+BK201+BK215</f>
        <v>0</v>
      </c>
    </row>
    <row r="199" spans="2:65" s="10" customFormat="1" ht="19.899999999999999" customHeight="1">
      <c r="B199" s="175"/>
      <c r="C199" s="176"/>
      <c r="D199" s="177" t="s">
        <v>75</v>
      </c>
      <c r="E199" s="189" t="s">
        <v>242</v>
      </c>
      <c r="F199" s="189" t="s">
        <v>818</v>
      </c>
      <c r="G199" s="176"/>
      <c r="H199" s="176"/>
      <c r="I199" s="179"/>
      <c r="J199" s="190">
        <f>BK199</f>
        <v>0</v>
      </c>
      <c r="K199" s="176"/>
      <c r="L199" s="181"/>
      <c r="M199" s="182"/>
      <c r="N199" s="183"/>
      <c r="O199" s="183"/>
      <c r="P199" s="184">
        <f>P200</f>
        <v>0</v>
      </c>
      <c r="Q199" s="183"/>
      <c r="R199" s="184">
        <f>R200</f>
        <v>0</v>
      </c>
      <c r="S199" s="183"/>
      <c r="T199" s="185">
        <f>T200</f>
        <v>0</v>
      </c>
      <c r="AR199" s="186" t="s">
        <v>84</v>
      </c>
      <c r="AT199" s="187" t="s">
        <v>75</v>
      </c>
      <c r="AU199" s="187" t="s">
        <v>84</v>
      </c>
      <c r="AY199" s="186" t="s">
        <v>177</v>
      </c>
      <c r="BK199" s="188">
        <f>BK200</f>
        <v>0</v>
      </c>
    </row>
    <row r="200" spans="2:65" s="1" customFormat="1" ht="16.5" customHeight="1">
      <c r="B200" s="39"/>
      <c r="C200" s="191" t="s">
        <v>893</v>
      </c>
      <c r="D200" s="191" t="s">
        <v>179</v>
      </c>
      <c r="E200" s="192" t="s">
        <v>983</v>
      </c>
      <c r="F200" s="193" t="s">
        <v>823</v>
      </c>
      <c r="G200" s="194" t="s">
        <v>824</v>
      </c>
      <c r="H200" s="195">
        <v>1</v>
      </c>
      <c r="I200" s="196"/>
      <c r="J200" s="197">
        <f>ROUND(I200*H200,2)</f>
        <v>0</v>
      </c>
      <c r="K200" s="193" t="s">
        <v>21</v>
      </c>
      <c r="L200" s="59"/>
      <c r="M200" s="198" t="s">
        <v>21</v>
      </c>
      <c r="N200" s="199" t="s">
        <v>47</v>
      </c>
      <c r="O200" s="40"/>
      <c r="P200" s="200">
        <f>O200*H200</f>
        <v>0</v>
      </c>
      <c r="Q200" s="200">
        <v>0</v>
      </c>
      <c r="R200" s="200">
        <f>Q200*H200</f>
        <v>0</v>
      </c>
      <c r="S200" s="200">
        <v>0</v>
      </c>
      <c r="T200" s="201">
        <f>S200*H200</f>
        <v>0</v>
      </c>
      <c r="AR200" s="22" t="s">
        <v>184</v>
      </c>
      <c r="AT200" s="22" t="s">
        <v>179</v>
      </c>
      <c r="AU200" s="22" t="s">
        <v>86</v>
      </c>
      <c r="AY200" s="22" t="s">
        <v>177</v>
      </c>
      <c r="BE200" s="202">
        <f>IF(N200="základní",J200,0)</f>
        <v>0</v>
      </c>
      <c r="BF200" s="202">
        <f>IF(N200="snížená",J200,0)</f>
        <v>0</v>
      </c>
      <c r="BG200" s="202">
        <f>IF(N200="zákl. přenesená",J200,0)</f>
        <v>0</v>
      </c>
      <c r="BH200" s="202">
        <f>IF(N200="sníž. přenesená",J200,0)</f>
        <v>0</v>
      </c>
      <c r="BI200" s="202">
        <f>IF(N200="nulová",J200,0)</f>
        <v>0</v>
      </c>
      <c r="BJ200" s="22" t="s">
        <v>84</v>
      </c>
      <c r="BK200" s="202">
        <f>ROUND(I200*H200,2)</f>
        <v>0</v>
      </c>
      <c r="BL200" s="22" t="s">
        <v>184</v>
      </c>
      <c r="BM200" s="22" t="s">
        <v>984</v>
      </c>
    </row>
    <row r="201" spans="2:65" s="10" customFormat="1" ht="29.85" customHeight="1">
      <c r="B201" s="175"/>
      <c r="C201" s="176"/>
      <c r="D201" s="177" t="s">
        <v>75</v>
      </c>
      <c r="E201" s="189" t="s">
        <v>248</v>
      </c>
      <c r="F201" s="189" t="s">
        <v>830</v>
      </c>
      <c r="G201" s="176"/>
      <c r="H201" s="176"/>
      <c r="I201" s="179"/>
      <c r="J201" s="190">
        <f>BK201</f>
        <v>0</v>
      </c>
      <c r="K201" s="176"/>
      <c r="L201" s="181"/>
      <c r="M201" s="182"/>
      <c r="N201" s="183"/>
      <c r="O201" s="183"/>
      <c r="P201" s="184">
        <f>SUM(P202:P214)</f>
        <v>0</v>
      </c>
      <c r="Q201" s="183"/>
      <c r="R201" s="184">
        <f>SUM(R202:R214)</f>
        <v>0</v>
      </c>
      <c r="S201" s="183"/>
      <c r="T201" s="185">
        <f>SUM(T202:T214)</f>
        <v>0</v>
      </c>
      <c r="AR201" s="186" t="s">
        <v>84</v>
      </c>
      <c r="AT201" s="187" t="s">
        <v>75</v>
      </c>
      <c r="AU201" s="187" t="s">
        <v>84</v>
      </c>
      <c r="AY201" s="186" t="s">
        <v>177</v>
      </c>
      <c r="BK201" s="188">
        <f>SUM(BK202:BK214)</f>
        <v>0</v>
      </c>
    </row>
    <row r="202" spans="2:65" s="1" customFormat="1" ht="16.5" customHeight="1">
      <c r="B202" s="39"/>
      <c r="C202" s="191" t="s">
        <v>985</v>
      </c>
      <c r="D202" s="191" t="s">
        <v>179</v>
      </c>
      <c r="E202" s="192" t="s">
        <v>986</v>
      </c>
      <c r="F202" s="193" t="s">
        <v>853</v>
      </c>
      <c r="G202" s="194" t="s">
        <v>854</v>
      </c>
      <c r="H202" s="195">
        <v>10</v>
      </c>
      <c r="I202" s="196"/>
      <c r="J202" s="197">
        <f t="shared" ref="J202:J214" si="50">ROUND(I202*H202,2)</f>
        <v>0</v>
      </c>
      <c r="K202" s="193" t="s">
        <v>21</v>
      </c>
      <c r="L202" s="59"/>
      <c r="M202" s="198" t="s">
        <v>21</v>
      </c>
      <c r="N202" s="199" t="s">
        <v>47</v>
      </c>
      <c r="O202" s="40"/>
      <c r="P202" s="200">
        <f t="shared" ref="P202:P214" si="51">O202*H202</f>
        <v>0</v>
      </c>
      <c r="Q202" s="200">
        <v>0</v>
      </c>
      <c r="R202" s="200">
        <f t="shared" ref="R202:R214" si="52">Q202*H202</f>
        <v>0</v>
      </c>
      <c r="S202" s="200">
        <v>0</v>
      </c>
      <c r="T202" s="201">
        <f t="shared" ref="T202:T214" si="53">S202*H202</f>
        <v>0</v>
      </c>
      <c r="AR202" s="22" t="s">
        <v>184</v>
      </c>
      <c r="AT202" s="22" t="s">
        <v>179</v>
      </c>
      <c r="AU202" s="22" t="s">
        <v>86</v>
      </c>
      <c r="AY202" s="22" t="s">
        <v>177</v>
      </c>
      <c r="BE202" s="202">
        <f t="shared" ref="BE202:BE214" si="54">IF(N202="základní",J202,0)</f>
        <v>0</v>
      </c>
      <c r="BF202" s="202">
        <f t="shared" ref="BF202:BF214" si="55">IF(N202="snížená",J202,0)</f>
        <v>0</v>
      </c>
      <c r="BG202" s="202">
        <f t="shared" ref="BG202:BG214" si="56">IF(N202="zákl. přenesená",J202,0)</f>
        <v>0</v>
      </c>
      <c r="BH202" s="202">
        <f t="shared" ref="BH202:BH214" si="57">IF(N202="sníž. přenesená",J202,0)</f>
        <v>0</v>
      </c>
      <c r="BI202" s="202">
        <f t="shared" ref="BI202:BI214" si="58">IF(N202="nulová",J202,0)</f>
        <v>0</v>
      </c>
      <c r="BJ202" s="22" t="s">
        <v>84</v>
      </c>
      <c r="BK202" s="202">
        <f t="shared" ref="BK202:BK214" si="59">ROUND(I202*H202,2)</f>
        <v>0</v>
      </c>
      <c r="BL202" s="22" t="s">
        <v>184</v>
      </c>
      <c r="BM202" s="22" t="s">
        <v>987</v>
      </c>
    </row>
    <row r="203" spans="2:65" s="1" customFormat="1" ht="16.5" customHeight="1">
      <c r="B203" s="39"/>
      <c r="C203" s="191" t="s">
        <v>895</v>
      </c>
      <c r="D203" s="191" t="s">
        <v>179</v>
      </c>
      <c r="E203" s="192" t="s">
        <v>988</v>
      </c>
      <c r="F203" s="193" t="s">
        <v>890</v>
      </c>
      <c r="G203" s="194" t="s">
        <v>821</v>
      </c>
      <c r="H203" s="195">
        <v>1</v>
      </c>
      <c r="I203" s="196"/>
      <c r="J203" s="197">
        <f t="shared" si="50"/>
        <v>0</v>
      </c>
      <c r="K203" s="193" t="s">
        <v>21</v>
      </c>
      <c r="L203" s="59"/>
      <c r="M203" s="198" t="s">
        <v>21</v>
      </c>
      <c r="N203" s="199" t="s">
        <v>47</v>
      </c>
      <c r="O203" s="40"/>
      <c r="P203" s="200">
        <f t="shared" si="51"/>
        <v>0</v>
      </c>
      <c r="Q203" s="200">
        <v>0</v>
      </c>
      <c r="R203" s="200">
        <f t="shared" si="52"/>
        <v>0</v>
      </c>
      <c r="S203" s="200">
        <v>0</v>
      </c>
      <c r="T203" s="201">
        <f t="shared" si="53"/>
        <v>0</v>
      </c>
      <c r="AR203" s="22" t="s">
        <v>184</v>
      </c>
      <c r="AT203" s="22" t="s">
        <v>179</v>
      </c>
      <c r="AU203" s="22" t="s">
        <v>86</v>
      </c>
      <c r="AY203" s="22" t="s">
        <v>177</v>
      </c>
      <c r="BE203" s="202">
        <f t="shared" si="54"/>
        <v>0</v>
      </c>
      <c r="BF203" s="202">
        <f t="shared" si="55"/>
        <v>0</v>
      </c>
      <c r="BG203" s="202">
        <f t="shared" si="56"/>
        <v>0</v>
      </c>
      <c r="BH203" s="202">
        <f t="shared" si="57"/>
        <v>0</v>
      </c>
      <c r="BI203" s="202">
        <f t="shared" si="58"/>
        <v>0</v>
      </c>
      <c r="BJ203" s="22" t="s">
        <v>84</v>
      </c>
      <c r="BK203" s="202">
        <f t="shared" si="59"/>
        <v>0</v>
      </c>
      <c r="BL203" s="22" t="s">
        <v>184</v>
      </c>
      <c r="BM203" s="22" t="s">
        <v>989</v>
      </c>
    </row>
    <row r="204" spans="2:65" s="1" customFormat="1" ht="16.5" customHeight="1">
      <c r="B204" s="39"/>
      <c r="C204" s="191" t="s">
        <v>990</v>
      </c>
      <c r="D204" s="191" t="s">
        <v>179</v>
      </c>
      <c r="E204" s="192" t="s">
        <v>991</v>
      </c>
      <c r="F204" s="193" t="s">
        <v>858</v>
      </c>
      <c r="G204" s="194" t="s">
        <v>854</v>
      </c>
      <c r="H204" s="195">
        <v>10</v>
      </c>
      <c r="I204" s="196"/>
      <c r="J204" s="197">
        <f t="shared" si="50"/>
        <v>0</v>
      </c>
      <c r="K204" s="193" t="s">
        <v>21</v>
      </c>
      <c r="L204" s="59"/>
      <c r="M204" s="198" t="s">
        <v>21</v>
      </c>
      <c r="N204" s="199" t="s">
        <v>47</v>
      </c>
      <c r="O204" s="40"/>
      <c r="P204" s="200">
        <f t="shared" si="51"/>
        <v>0</v>
      </c>
      <c r="Q204" s="200">
        <v>0</v>
      </c>
      <c r="R204" s="200">
        <f t="shared" si="52"/>
        <v>0</v>
      </c>
      <c r="S204" s="200">
        <v>0</v>
      </c>
      <c r="T204" s="201">
        <f t="shared" si="53"/>
        <v>0</v>
      </c>
      <c r="AR204" s="22" t="s">
        <v>184</v>
      </c>
      <c r="AT204" s="22" t="s">
        <v>179</v>
      </c>
      <c r="AU204" s="22" t="s">
        <v>86</v>
      </c>
      <c r="AY204" s="22" t="s">
        <v>177</v>
      </c>
      <c r="BE204" s="202">
        <f t="shared" si="54"/>
        <v>0</v>
      </c>
      <c r="BF204" s="202">
        <f t="shared" si="55"/>
        <v>0</v>
      </c>
      <c r="BG204" s="202">
        <f t="shared" si="56"/>
        <v>0</v>
      </c>
      <c r="BH204" s="202">
        <f t="shared" si="57"/>
        <v>0</v>
      </c>
      <c r="BI204" s="202">
        <f t="shared" si="58"/>
        <v>0</v>
      </c>
      <c r="BJ204" s="22" t="s">
        <v>84</v>
      </c>
      <c r="BK204" s="202">
        <f t="shared" si="59"/>
        <v>0</v>
      </c>
      <c r="BL204" s="22" t="s">
        <v>184</v>
      </c>
      <c r="BM204" s="22" t="s">
        <v>992</v>
      </c>
    </row>
    <row r="205" spans="2:65" s="1" customFormat="1" ht="16.5" customHeight="1">
      <c r="B205" s="39"/>
      <c r="C205" s="191" t="s">
        <v>897</v>
      </c>
      <c r="D205" s="191" t="s">
        <v>179</v>
      </c>
      <c r="E205" s="192" t="s">
        <v>993</v>
      </c>
      <c r="F205" s="193" t="s">
        <v>860</v>
      </c>
      <c r="G205" s="194" t="s">
        <v>854</v>
      </c>
      <c r="H205" s="195">
        <v>10</v>
      </c>
      <c r="I205" s="196"/>
      <c r="J205" s="197">
        <f t="shared" si="50"/>
        <v>0</v>
      </c>
      <c r="K205" s="193" t="s">
        <v>21</v>
      </c>
      <c r="L205" s="59"/>
      <c r="M205" s="198" t="s">
        <v>21</v>
      </c>
      <c r="N205" s="199" t="s">
        <v>47</v>
      </c>
      <c r="O205" s="40"/>
      <c r="P205" s="200">
        <f t="shared" si="51"/>
        <v>0</v>
      </c>
      <c r="Q205" s="200">
        <v>0</v>
      </c>
      <c r="R205" s="200">
        <f t="shared" si="52"/>
        <v>0</v>
      </c>
      <c r="S205" s="200">
        <v>0</v>
      </c>
      <c r="T205" s="201">
        <f t="shared" si="53"/>
        <v>0</v>
      </c>
      <c r="AR205" s="22" t="s">
        <v>184</v>
      </c>
      <c r="AT205" s="22" t="s">
        <v>179</v>
      </c>
      <c r="AU205" s="22" t="s">
        <v>86</v>
      </c>
      <c r="AY205" s="22" t="s">
        <v>177</v>
      </c>
      <c r="BE205" s="202">
        <f t="shared" si="54"/>
        <v>0</v>
      </c>
      <c r="BF205" s="202">
        <f t="shared" si="55"/>
        <v>0</v>
      </c>
      <c r="BG205" s="202">
        <f t="shared" si="56"/>
        <v>0</v>
      </c>
      <c r="BH205" s="202">
        <f t="shared" si="57"/>
        <v>0</v>
      </c>
      <c r="BI205" s="202">
        <f t="shared" si="58"/>
        <v>0</v>
      </c>
      <c r="BJ205" s="22" t="s">
        <v>84</v>
      </c>
      <c r="BK205" s="202">
        <f t="shared" si="59"/>
        <v>0</v>
      </c>
      <c r="BL205" s="22" t="s">
        <v>184</v>
      </c>
      <c r="BM205" s="22" t="s">
        <v>994</v>
      </c>
    </row>
    <row r="206" spans="2:65" s="1" customFormat="1" ht="16.5" customHeight="1">
      <c r="B206" s="39"/>
      <c r="C206" s="191" t="s">
        <v>995</v>
      </c>
      <c r="D206" s="191" t="s">
        <v>179</v>
      </c>
      <c r="E206" s="192" t="s">
        <v>996</v>
      </c>
      <c r="F206" s="193" t="s">
        <v>862</v>
      </c>
      <c r="G206" s="194" t="s">
        <v>854</v>
      </c>
      <c r="H206" s="195">
        <v>10</v>
      </c>
      <c r="I206" s="196"/>
      <c r="J206" s="197">
        <f t="shared" si="50"/>
        <v>0</v>
      </c>
      <c r="K206" s="193" t="s">
        <v>21</v>
      </c>
      <c r="L206" s="59"/>
      <c r="M206" s="198" t="s">
        <v>21</v>
      </c>
      <c r="N206" s="199" t="s">
        <v>47</v>
      </c>
      <c r="O206" s="40"/>
      <c r="P206" s="200">
        <f t="shared" si="51"/>
        <v>0</v>
      </c>
      <c r="Q206" s="200">
        <v>0</v>
      </c>
      <c r="R206" s="200">
        <f t="shared" si="52"/>
        <v>0</v>
      </c>
      <c r="S206" s="200">
        <v>0</v>
      </c>
      <c r="T206" s="201">
        <f t="shared" si="53"/>
        <v>0</v>
      </c>
      <c r="AR206" s="22" t="s">
        <v>184</v>
      </c>
      <c r="AT206" s="22" t="s">
        <v>179</v>
      </c>
      <c r="AU206" s="22" t="s">
        <v>86</v>
      </c>
      <c r="AY206" s="22" t="s">
        <v>177</v>
      </c>
      <c r="BE206" s="202">
        <f t="shared" si="54"/>
        <v>0</v>
      </c>
      <c r="BF206" s="202">
        <f t="shared" si="55"/>
        <v>0</v>
      </c>
      <c r="BG206" s="202">
        <f t="shared" si="56"/>
        <v>0</v>
      </c>
      <c r="BH206" s="202">
        <f t="shared" si="57"/>
        <v>0</v>
      </c>
      <c r="BI206" s="202">
        <f t="shared" si="58"/>
        <v>0</v>
      </c>
      <c r="BJ206" s="22" t="s">
        <v>84</v>
      </c>
      <c r="BK206" s="202">
        <f t="shared" si="59"/>
        <v>0</v>
      </c>
      <c r="BL206" s="22" t="s">
        <v>184</v>
      </c>
      <c r="BM206" s="22" t="s">
        <v>997</v>
      </c>
    </row>
    <row r="207" spans="2:65" s="1" customFormat="1" ht="16.5" customHeight="1">
      <c r="B207" s="39"/>
      <c r="C207" s="191" t="s">
        <v>899</v>
      </c>
      <c r="D207" s="191" t="s">
        <v>179</v>
      </c>
      <c r="E207" s="192" t="s">
        <v>998</v>
      </c>
      <c r="F207" s="193" t="s">
        <v>823</v>
      </c>
      <c r="G207" s="194" t="s">
        <v>821</v>
      </c>
      <c r="H207" s="195">
        <v>2</v>
      </c>
      <c r="I207" s="196"/>
      <c r="J207" s="197">
        <f t="shared" si="50"/>
        <v>0</v>
      </c>
      <c r="K207" s="193" t="s">
        <v>21</v>
      </c>
      <c r="L207" s="59"/>
      <c r="M207" s="198" t="s">
        <v>21</v>
      </c>
      <c r="N207" s="199" t="s">
        <v>47</v>
      </c>
      <c r="O207" s="40"/>
      <c r="P207" s="200">
        <f t="shared" si="51"/>
        <v>0</v>
      </c>
      <c r="Q207" s="200">
        <v>0</v>
      </c>
      <c r="R207" s="200">
        <f t="shared" si="52"/>
        <v>0</v>
      </c>
      <c r="S207" s="200">
        <v>0</v>
      </c>
      <c r="T207" s="201">
        <f t="shared" si="53"/>
        <v>0</v>
      </c>
      <c r="AR207" s="22" t="s">
        <v>184</v>
      </c>
      <c r="AT207" s="22" t="s">
        <v>179</v>
      </c>
      <c r="AU207" s="22" t="s">
        <v>86</v>
      </c>
      <c r="AY207" s="22" t="s">
        <v>177</v>
      </c>
      <c r="BE207" s="202">
        <f t="shared" si="54"/>
        <v>0</v>
      </c>
      <c r="BF207" s="202">
        <f t="shared" si="55"/>
        <v>0</v>
      </c>
      <c r="BG207" s="202">
        <f t="shared" si="56"/>
        <v>0</v>
      </c>
      <c r="BH207" s="202">
        <f t="shared" si="57"/>
        <v>0</v>
      </c>
      <c r="BI207" s="202">
        <f t="shared" si="58"/>
        <v>0</v>
      </c>
      <c r="BJ207" s="22" t="s">
        <v>84</v>
      </c>
      <c r="BK207" s="202">
        <f t="shared" si="59"/>
        <v>0</v>
      </c>
      <c r="BL207" s="22" t="s">
        <v>184</v>
      </c>
      <c r="BM207" s="22" t="s">
        <v>999</v>
      </c>
    </row>
    <row r="208" spans="2:65" s="1" customFormat="1" ht="16.5" customHeight="1">
      <c r="B208" s="39"/>
      <c r="C208" s="191" t="s">
        <v>1000</v>
      </c>
      <c r="D208" s="191" t="s">
        <v>179</v>
      </c>
      <c r="E208" s="192" t="s">
        <v>1001</v>
      </c>
      <c r="F208" s="193" t="s">
        <v>842</v>
      </c>
      <c r="G208" s="194" t="s">
        <v>821</v>
      </c>
      <c r="H208" s="195">
        <v>4</v>
      </c>
      <c r="I208" s="196"/>
      <c r="J208" s="197">
        <f t="shared" si="50"/>
        <v>0</v>
      </c>
      <c r="K208" s="193" t="s">
        <v>21</v>
      </c>
      <c r="L208" s="59"/>
      <c r="M208" s="198" t="s">
        <v>21</v>
      </c>
      <c r="N208" s="199" t="s">
        <v>47</v>
      </c>
      <c r="O208" s="40"/>
      <c r="P208" s="200">
        <f t="shared" si="51"/>
        <v>0</v>
      </c>
      <c r="Q208" s="200">
        <v>0</v>
      </c>
      <c r="R208" s="200">
        <f t="shared" si="52"/>
        <v>0</v>
      </c>
      <c r="S208" s="200">
        <v>0</v>
      </c>
      <c r="T208" s="201">
        <f t="shared" si="53"/>
        <v>0</v>
      </c>
      <c r="AR208" s="22" t="s">
        <v>184</v>
      </c>
      <c r="AT208" s="22" t="s">
        <v>179</v>
      </c>
      <c r="AU208" s="22" t="s">
        <v>86</v>
      </c>
      <c r="AY208" s="22" t="s">
        <v>177</v>
      </c>
      <c r="BE208" s="202">
        <f t="shared" si="54"/>
        <v>0</v>
      </c>
      <c r="BF208" s="202">
        <f t="shared" si="55"/>
        <v>0</v>
      </c>
      <c r="BG208" s="202">
        <f t="shared" si="56"/>
        <v>0</v>
      </c>
      <c r="BH208" s="202">
        <f t="shared" si="57"/>
        <v>0</v>
      </c>
      <c r="BI208" s="202">
        <f t="shared" si="58"/>
        <v>0</v>
      </c>
      <c r="BJ208" s="22" t="s">
        <v>84</v>
      </c>
      <c r="BK208" s="202">
        <f t="shared" si="59"/>
        <v>0</v>
      </c>
      <c r="BL208" s="22" t="s">
        <v>184</v>
      </c>
      <c r="BM208" s="22" t="s">
        <v>1002</v>
      </c>
    </row>
    <row r="209" spans="2:65" s="1" customFormat="1" ht="16.5" customHeight="1">
      <c r="B209" s="39"/>
      <c r="C209" s="191" t="s">
        <v>901</v>
      </c>
      <c r="D209" s="191" t="s">
        <v>179</v>
      </c>
      <c r="E209" s="192" t="s">
        <v>1003</v>
      </c>
      <c r="F209" s="193" t="s">
        <v>873</v>
      </c>
      <c r="G209" s="194" t="s">
        <v>821</v>
      </c>
      <c r="H209" s="195">
        <v>4</v>
      </c>
      <c r="I209" s="196"/>
      <c r="J209" s="197">
        <f t="shared" si="50"/>
        <v>0</v>
      </c>
      <c r="K209" s="193" t="s">
        <v>21</v>
      </c>
      <c r="L209" s="59"/>
      <c r="M209" s="198" t="s">
        <v>21</v>
      </c>
      <c r="N209" s="199" t="s">
        <v>47</v>
      </c>
      <c r="O209" s="40"/>
      <c r="P209" s="200">
        <f t="shared" si="51"/>
        <v>0</v>
      </c>
      <c r="Q209" s="200">
        <v>0</v>
      </c>
      <c r="R209" s="200">
        <f t="shared" si="52"/>
        <v>0</v>
      </c>
      <c r="S209" s="200">
        <v>0</v>
      </c>
      <c r="T209" s="201">
        <f t="shared" si="53"/>
        <v>0</v>
      </c>
      <c r="AR209" s="22" t="s">
        <v>184</v>
      </c>
      <c r="AT209" s="22" t="s">
        <v>179</v>
      </c>
      <c r="AU209" s="22" t="s">
        <v>86</v>
      </c>
      <c r="AY209" s="22" t="s">
        <v>177</v>
      </c>
      <c r="BE209" s="202">
        <f t="shared" si="54"/>
        <v>0</v>
      </c>
      <c r="BF209" s="202">
        <f t="shared" si="55"/>
        <v>0</v>
      </c>
      <c r="BG209" s="202">
        <f t="shared" si="56"/>
        <v>0</v>
      </c>
      <c r="BH209" s="202">
        <f t="shared" si="57"/>
        <v>0</v>
      </c>
      <c r="BI209" s="202">
        <f t="shared" si="58"/>
        <v>0</v>
      </c>
      <c r="BJ209" s="22" t="s">
        <v>84</v>
      </c>
      <c r="BK209" s="202">
        <f t="shared" si="59"/>
        <v>0</v>
      </c>
      <c r="BL209" s="22" t="s">
        <v>184</v>
      </c>
      <c r="BM209" s="22" t="s">
        <v>1004</v>
      </c>
    </row>
    <row r="210" spans="2:65" s="1" customFormat="1" ht="16.5" customHeight="1">
      <c r="B210" s="39"/>
      <c r="C210" s="191" t="s">
        <v>1005</v>
      </c>
      <c r="D210" s="191" t="s">
        <v>179</v>
      </c>
      <c r="E210" s="192" t="s">
        <v>1006</v>
      </c>
      <c r="F210" s="193" t="s">
        <v>820</v>
      </c>
      <c r="G210" s="194" t="s">
        <v>821</v>
      </c>
      <c r="H210" s="195">
        <v>8</v>
      </c>
      <c r="I210" s="196"/>
      <c r="J210" s="197">
        <f t="shared" si="50"/>
        <v>0</v>
      </c>
      <c r="K210" s="193" t="s">
        <v>21</v>
      </c>
      <c r="L210" s="59"/>
      <c r="M210" s="198" t="s">
        <v>21</v>
      </c>
      <c r="N210" s="199" t="s">
        <v>47</v>
      </c>
      <c r="O210" s="40"/>
      <c r="P210" s="200">
        <f t="shared" si="51"/>
        <v>0</v>
      </c>
      <c r="Q210" s="200">
        <v>0</v>
      </c>
      <c r="R210" s="200">
        <f t="shared" si="52"/>
        <v>0</v>
      </c>
      <c r="S210" s="200">
        <v>0</v>
      </c>
      <c r="T210" s="201">
        <f t="shared" si="53"/>
        <v>0</v>
      </c>
      <c r="AR210" s="22" t="s">
        <v>184</v>
      </c>
      <c r="AT210" s="22" t="s">
        <v>179</v>
      </c>
      <c r="AU210" s="22" t="s">
        <v>86</v>
      </c>
      <c r="AY210" s="22" t="s">
        <v>177</v>
      </c>
      <c r="BE210" s="202">
        <f t="shared" si="54"/>
        <v>0</v>
      </c>
      <c r="BF210" s="202">
        <f t="shared" si="55"/>
        <v>0</v>
      </c>
      <c r="BG210" s="202">
        <f t="shared" si="56"/>
        <v>0</v>
      </c>
      <c r="BH210" s="202">
        <f t="shared" si="57"/>
        <v>0</v>
      </c>
      <c r="BI210" s="202">
        <f t="shared" si="58"/>
        <v>0</v>
      </c>
      <c r="BJ210" s="22" t="s">
        <v>84</v>
      </c>
      <c r="BK210" s="202">
        <f t="shared" si="59"/>
        <v>0</v>
      </c>
      <c r="BL210" s="22" t="s">
        <v>184</v>
      </c>
      <c r="BM210" s="22" t="s">
        <v>1007</v>
      </c>
    </row>
    <row r="211" spans="2:65" s="1" customFormat="1" ht="16.5" customHeight="1">
      <c r="B211" s="39"/>
      <c r="C211" s="191" t="s">
        <v>903</v>
      </c>
      <c r="D211" s="191" t="s">
        <v>179</v>
      </c>
      <c r="E211" s="192" t="s">
        <v>1008</v>
      </c>
      <c r="F211" s="193" t="s">
        <v>833</v>
      </c>
      <c r="G211" s="194" t="s">
        <v>827</v>
      </c>
      <c r="H211" s="195">
        <v>2</v>
      </c>
      <c r="I211" s="196"/>
      <c r="J211" s="197">
        <f t="shared" si="50"/>
        <v>0</v>
      </c>
      <c r="K211" s="193" t="s">
        <v>21</v>
      </c>
      <c r="L211" s="59"/>
      <c r="M211" s="198" t="s">
        <v>21</v>
      </c>
      <c r="N211" s="199" t="s">
        <v>47</v>
      </c>
      <c r="O211" s="40"/>
      <c r="P211" s="200">
        <f t="shared" si="51"/>
        <v>0</v>
      </c>
      <c r="Q211" s="200">
        <v>0</v>
      </c>
      <c r="R211" s="200">
        <f t="shared" si="52"/>
        <v>0</v>
      </c>
      <c r="S211" s="200">
        <v>0</v>
      </c>
      <c r="T211" s="201">
        <f t="shared" si="53"/>
        <v>0</v>
      </c>
      <c r="AR211" s="22" t="s">
        <v>184</v>
      </c>
      <c r="AT211" s="22" t="s">
        <v>179</v>
      </c>
      <c r="AU211" s="22" t="s">
        <v>86</v>
      </c>
      <c r="AY211" s="22" t="s">
        <v>177</v>
      </c>
      <c r="BE211" s="202">
        <f t="shared" si="54"/>
        <v>0</v>
      </c>
      <c r="BF211" s="202">
        <f t="shared" si="55"/>
        <v>0</v>
      </c>
      <c r="BG211" s="202">
        <f t="shared" si="56"/>
        <v>0</v>
      </c>
      <c r="BH211" s="202">
        <f t="shared" si="57"/>
        <v>0</v>
      </c>
      <c r="BI211" s="202">
        <f t="shared" si="58"/>
        <v>0</v>
      </c>
      <c r="BJ211" s="22" t="s">
        <v>84</v>
      </c>
      <c r="BK211" s="202">
        <f t="shared" si="59"/>
        <v>0</v>
      </c>
      <c r="BL211" s="22" t="s">
        <v>184</v>
      </c>
      <c r="BM211" s="22" t="s">
        <v>1009</v>
      </c>
    </row>
    <row r="212" spans="2:65" s="1" customFormat="1" ht="16.5" customHeight="1">
      <c r="B212" s="39"/>
      <c r="C212" s="191" t="s">
        <v>1010</v>
      </c>
      <c r="D212" s="191" t="s">
        <v>179</v>
      </c>
      <c r="E212" s="192" t="s">
        <v>1011</v>
      </c>
      <c r="F212" s="193" t="s">
        <v>866</v>
      </c>
      <c r="G212" s="194" t="s">
        <v>213</v>
      </c>
      <c r="H212" s="195">
        <v>5</v>
      </c>
      <c r="I212" s="196"/>
      <c r="J212" s="197">
        <f t="shared" si="50"/>
        <v>0</v>
      </c>
      <c r="K212" s="193" t="s">
        <v>21</v>
      </c>
      <c r="L212" s="59"/>
      <c r="M212" s="198" t="s">
        <v>21</v>
      </c>
      <c r="N212" s="199" t="s">
        <v>47</v>
      </c>
      <c r="O212" s="40"/>
      <c r="P212" s="200">
        <f t="shared" si="51"/>
        <v>0</v>
      </c>
      <c r="Q212" s="200">
        <v>0</v>
      </c>
      <c r="R212" s="200">
        <f t="shared" si="52"/>
        <v>0</v>
      </c>
      <c r="S212" s="200">
        <v>0</v>
      </c>
      <c r="T212" s="201">
        <f t="shared" si="53"/>
        <v>0</v>
      </c>
      <c r="AR212" s="22" t="s">
        <v>184</v>
      </c>
      <c r="AT212" s="22" t="s">
        <v>179</v>
      </c>
      <c r="AU212" s="22" t="s">
        <v>86</v>
      </c>
      <c r="AY212" s="22" t="s">
        <v>177</v>
      </c>
      <c r="BE212" s="202">
        <f t="shared" si="54"/>
        <v>0</v>
      </c>
      <c r="BF212" s="202">
        <f t="shared" si="55"/>
        <v>0</v>
      </c>
      <c r="BG212" s="202">
        <f t="shared" si="56"/>
        <v>0</v>
      </c>
      <c r="BH212" s="202">
        <f t="shared" si="57"/>
        <v>0</v>
      </c>
      <c r="BI212" s="202">
        <f t="shared" si="58"/>
        <v>0</v>
      </c>
      <c r="BJ212" s="22" t="s">
        <v>84</v>
      </c>
      <c r="BK212" s="202">
        <f t="shared" si="59"/>
        <v>0</v>
      </c>
      <c r="BL212" s="22" t="s">
        <v>184</v>
      </c>
      <c r="BM212" s="22" t="s">
        <v>1012</v>
      </c>
    </row>
    <row r="213" spans="2:65" s="1" customFormat="1" ht="16.5" customHeight="1">
      <c r="B213" s="39"/>
      <c r="C213" s="191" t="s">
        <v>905</v>
      </c>
      <c r="D213" s="191" t="s">
        <v>179</v>
      </c>
      <c r="E213" s="192" t="s">
        <v>1013</v>
      </c>
      <c r="F213" s="193" t="s">
        <v>868</v>
      </c>
      <c r="G213" s="194" t="s">
        <v>182</v>
      </c>
      <c r="H213" s="195">
        <v>10</v>
      </c>
      <c r="I213" s="196"/>
      <c r="J213" s="197">
        <f t="shared" si="50"/>
        <v>0</v>
      </c>
      <c r="K213" s="193" t="s">
        <v>21</v>
      </c>
      <c r="L213" s="59"/>
      <c r="M213" s="198" t="s">
        <v>21</v>
      </c>
      <c r="N213" s="199" t="s">
        <v>47</v>
      </c>
      <c r="O213" s="40"/>
      <c r="P213" s="200">
        <f t="shared" si="51"/>
        <v>0</v>
      </c>
      <c r="Q213" s="200">
        <v>0</v>
      </c>
      <c r="R213" s="200">
        <f t="shared" si="52"/>
        <v>0</v>
      </c>
      <c r="S213" s="200">
        <v>0</v>
      </c>
      <c r="T213" s="201">
        <f t="shared" si="53"/>
        <v>0</v>
      </c>
      <c r="AR213" s="22" t="s">
        <v>184</v>
      </c>
      <c r="AT213" s="22" t="s">
        <v>179</v>
      </c>
      <c r="AU213" s="22" t="s">
        <v>86</v>
      </c>
      <c r="AY213" s="22" t="s">
        <v>177</v>
      </c>
      <c r="BE213" s="202">
        <f t="shared" si="54"/>
        <v>0</v>
      </c>
      <c r="BF213" s="202">
        <f t="shared" si="55"/>
        <v>0</v>
      </c>
      <c r="BG213" s="202">
        <f t="shared" si="56"/>
        <v>0</v>
      </c>
      <c r="BH213" s="202">
        <f t="shared" si="57"/>
        <v>0</v>
      </c>
      <c r="BI213" s="202">
        <f t="shared" si="58"/>
        <v>0</v>
      </c>
      <c r="BJ213" s="22" t="s">
        <v>84</v>
      </c>
      <c r="BK213" s="202">
        <f t="shared" si="59"/>
        <v>0</v>
      </c>
      <c r="BL213" s="22" t="s">
        <v>184</v>
      </c>
      <c r="BM213" s="22" t="s">
        <v>1014</v>
      </c>
    </row>
    <row r="214" spans="2:65" s="1" customFormat="1" ht="16.5" customHeight="1">
      <c r="B214" s="39"/>
      <c r="C214" s="191" t="s">
        <v>1015</v>
      </c>
      <c r="D214" s="191" t="s">
        <v>179</v>
      </c>
      <c r="E214" s="192" t="s">
        <v>1016</v>
      </c>
      <c r="F214" s="193" t="s">
        <v>870</v>
      </c>
      <c r="G214" s="194" t="s">
        <v>213</v>
      </c>
      <c r="H214" s="195">
        <v>5</v>
      </c>
      <c r="I214" s="196"/>
      <c r="J214" s="197">
        <f t="shared" si="50"/>
        <v>0</v>
      </c>
      <c r="K214" s="193" t="s">
        <v>21</v>
      </c>
      <c r="L214" s="59"/>
      <c r="M214" s="198" t="s">
        <v>21</v>
      </c>
      <c r="N214" s="199" t="s">
        <v>47</v>
      </c>
      <c r="O214" s="40"/>
      <c r="P214" s="200">
        <f t="shared" si="51"/>
        <v>0</v>
      </c>
      <c r="Q214" s="200">
        <v>0</v>
      </c>
      <c r="R214" s="200">
        <f t="shared" si="52"/>
        <v>0</v>
      </c>
      <c r="S214" s="200">
        <v>0</v>
      </c>
      <c r="T214" s="201">
        <f t="shared" si="53"/>
        <v>0</v>
      </c>
      <c r="AR214" s="22" t="s">
        <v>184</v>
      </c>
      <c r="AT214" s="22" t="s">
        <v>179</v>
      </c>
      <c r="AU214" s="22" t="s">
        <v>86</v>
      </c>
      <c r="AY214" s="22" t="s">
        <v>177</v>
      </c>
      <c r="BE214" s="202">
        <f t="shared" si="54"/>
        <v>0</v>
      </c>
      <c r="BF214" s="202">
        <f t="shared" si="55"/>
        <v>0</v>
      </c>
      <c r="BG214" s="202">
        <f t="shared" si="56"/>
        <v>0</v>
      </c>
      <c r="BH214" s="202">
        <f t="shared" si="57"/>
        <v>0</v>
      </c>
      <c r="BI214" s="202">
        <f t="shared" si="58"/>
        <v>0</v>
      </c>
      <c r="BJ214" s="22" t="s">
        <v>84</v>
      </c>
      <c r="BK214" s="202">
        <f t="shared" si="59"/>
        <v>0</v>
      </c>
      <c r="BL214" s="22" t="s">
        <v>184</v>
      </c>
      <c r="BM214" s="22" t="s">
        <v>1017</v>
      </c>
    </row>
    <row r="215" spans="2:65" s="10" customFormat="1" ht="29.85" customHeight="1">
      <c r="B215" s="175"/>
      <c r="C215" s="176"/>
      <c r="D215" s="177" t="s">
        <v>75</v>
      </c>
      <c r="E215" s="189" t="s">
        <v>253</v>
      </c>
      <c r="F215" s="189" t="s">
        <v>837</v>
      </c>
      <c r="G215" s="176"/>
      <c r="H215" s="176"/>
      <c r="I215" s="179"/>
      <c r="J215" s="190">
        <f>BK215</f>
        <v>0</v>
      </c>
      <c r="K215" s="176"/>
      <c r="L215" s="181"/>
      <c r="M215" s="182"/>
      <c r="N215" s="183"/>
      <c r="O215" s="183"/>
      <c r="P215" s="184">
        <f>SUM(P216:P219)</f>
        <v>0</v>
      </c>
      <c r="Q215" s="183"/>
      <c r="R215" s="184">
        <f>SUM(R216:R219)</f>
        <v>0</v>
      </c>
      <c r="S215" s="183"/>
      <c r="T215" s="185">
        <f>SUM(T216:T219)</f>
        <v>0</v>
      </c>
      <c r="AR215" s="186" t="s">
        <v>84</v>
      </c>
      <c r="AT215" s="187" t="s">
        <v>75</v>
      </c>
      <c r="AU215" s="187" t="s">
        <v>84</v>
      </c>
      <c r="AY215" s="186" t="s">
        <v>177</v>
      </c>
      <c r="BK215" s="188">
        <f>SUM(BK216:BK219)</f>
        <v>0</v>
      </c>
    </row>
    <row r="216" spans="2:65" s="1" customFormat="1" ht="16.5" customHeight="1">
      <c r="B216" s="39"/>
      <c r="C216" s="191" t="s">
        <v>907</v>
      </c>
      <c r="D216" s="191" t="s">
        <v>179</v>
      </c>
      <c r="E216" s="192" t="s">
        <v>1018</v>
      </c>
      <c r="F216" s="193" t="s">
        <v>853</v>
      </c>
      <c r="G216" s="194" t="s">
        <v>854</v>
      </c>
      <c r="H216" s="195">
        <v>5</v>
      </c>
      <c r="I216" s="196"/>
      <c r="J216" s="197">
        <f>ROUND(I216*H216,2)</f>
        <v>0</v>
      </c>
      <c r="K216" s="193" t="s">
        <v>21</v>
      </c>
      <c r="L216" s="59"/>
      <c r="M216" s="198" t="s">
        <v>21</v>
      </c>
      <c r="N216" s="199" t="s">
        <v>47</v>
      </c>
      <c r="O216" s="40"/>
      <c r="P216" s="200">
        <f>O216*H216</f>
        <v>0</v>
      </c>
      <c r="Q216" s="200">
        <v>0</v>
      </c>
      <c r="R216" s="200">
        <f>Q216*H216</f>
        <v>0</v>
      </c>
      <c r="S216" s="200">
        <v>0</v>
      </c>
      <c r="T216" s="201">
        <f>S216*H216</f>
        <v>0</v>
      </c>
      <c r="AR216" s="22" t="s">
        <v>184</v>
      </c>
      <c r="AT216" s="22" t="s">
        <v>179</v>
      </c>
      <c r="AU216" s="22" t="s">
        <v>86</v>
      </c>
      <c r="AY216" s="22" t="s">
        <v>177</v>
      </c>
      <c r="BE216" s="202">
        <f>IF(N216="základní",J216,0)</f>
        <v>0</v>
      </c>
      <c r="BF216" s="202">
        <f>IF(N216="snížená",J216,0)</f>
        <v>0</v>
      </c>
      <c r="BG216" s="202">
        <f>IF(N216="zákl. přenesená",J216,0)</f>
        <v>0</v>
      </c>
      <c r="BH216" s="202">
        <f>IF(N216="sníž. přenesená",J216,0)</f>
        <v>0</v>
      </c>
      <c r="BI216" s="202">
        <f>IF(N216="nulová",J216,0)</f>
        <v>0</v>
      </c>
      <c r="BJ216" s="22" t="s">
        <v>84</v>
      </c>
      <c r="BK216" s="202">
        <f>ROUND(I216*H216,2)</f>
        <v>0</v>
      </c>
      <c r="BL216" s="22" t="s">
        <v>184</v>
      </c>
      <c r="BM216" s="22" t="s">
        <v>1019</v>
      </c>
    </row>
    <row r="217" spans="2:65" s="1" customFormat="1" ht="16.5" customHeight="1">
      <c r="B217" s="39"/>
      <c r="C217" s="191" t="s">
        <v>1020</v>
      </c>
      <c r="D217" s="191" t="s">
        <v>179</v>
      </c>
      <c r="E217" s="192" t="s">
        <v>1021</v>
      </c>
      <c r="F217" s="193" t="s">
        <v>858</v>
      </c>
      <c r="G217" s="194" t="s">
        <v>854</v>
      </c>
      <c r="H217" s="195">
        <v>5</v>
      </c>
      <c r="I217" s="196"/>
      <c r="J217" s="197">
        <f>ROUND(I217*H217,2)</f>
        <v>0</v>
      </c>
      <c r="K217" s="193" t="s">
        <v>21</v>
      </c>
      <c r="L217" s="59"/>
      <c r="M217" s="198" t="s">
        <v>21</v>
      </c>
      <c r="N217" s="199" t="s">
        <v>47</v>
      </c>
      <c r="O217" s="40"/>
      <c r="P217" s="200">
        <f>O217*H217</f>
        <v>0</v>
      </c>
      <c r="Q217" s="200">
        <v>0</v>
      </c>
      <c r="R217" s="200">
        <f>Q217*H217</f>
        <v>0</v>
      </c>
      <c r="S217" s="200">
        <v>0</v>
      </c>
      <c r="T217" s="201">
        <f>S217*H217</f>
        <v>0</v>
      </c>
      <c r="AR217" s="22" t="s">
        <v>184</v>
      </c>
      <c r="AT217" s="22" t="s">
        <v>179</v>
      </c>
      <c r="AU217" s="22" t="s">
        <v>86</v>
      </c>
      <c r="AY217" s="22" t="s">
        <v>177</v>
      </c>
      <c r="BE217" s="202">
        <f>IF(N217="základní",J217,0)</f>
        <v>0</v>
      </c>
      <c r="BF217" s="202">
        <f>IF(N217="snížená",J217,0)</f>
        <v>0</v>
      </c>
      <c r="BG217" s="202">
        <f>IF(N217="zákl. přenesená",J217,0)</f>
        <v>0</v>
      </c>
      <c r="BH217" s="202">
        <f>IF(N217="sníž. přenesená",J217,0)</f>
        <v>0</v>
      </c>
      <c r="BI217" s="202">
        <f>IF(N217="nulová",J217,0)</f>
        <v>0</v>
      </c>
      <c r="BJ217" s="22" t="s">
        <v>84</v>
      </c>
      <c r="BK217" s="202">
        <f>ROUND(I217*H217,2)</f>
        <v>0</v>
      </c>
      <c r="BL217" s="22" t="s">
        <v>184</v>
      </c>
      <c r="BM217" s="22" t="s">
        <v>1022</v>
      </c>
    </row>
    <row r="218" spans="2:65" s="1" customFormat="1" ht="16.5" customHeight="1">
      <c r="B218" s="39"/>
      <c r="C218" s="191" t="s">
        <v>909</v>
      </c>
      <c r="D218" s="191" t="s">
        <v>179</v>
      </c>
      <c r="E218" s="192" t="s">
        <v>1023</v>
      </c>
      <c r="F218" s="193" t="s">
        <v>862</v>
      </c>
      <c r="G218" s="194" t="s">
        <v>854</v>
      </c>
      <c r="H218" s="195">
        <v>5</v>
      </c>
      <c r="I218" s="196"/>
      <c r="J218" s="197">
        <f>ROUND(I218*H218,2)</f>
        <v>0</v>
      </c>
      <c r="K218" s="193" t="s">
        <v>21</v>
      </c>
      <c r="L218" s="59"/>
      <c r="M218" s="198" t="s">
        <v>21</v>
      </c>
      <c r="N218" s="199" t="s">
        <v>47</v>
      </c>
      <c r="O218" s="40"/>
      <c r="P218" s="200">
        <f>O218*H218</f>
        <v>0</v>
      </c>
      <c r="Q218" s="200">
        <v>0</v>
      </c>
      <c r="R218" s="200">
        <f>Q218*H218</f>
        <v>0</v>
      </c>
      <c r="S218" s="200">
        <v>0</v>
      </c>
      <c r="T218" s="201">
        <f>S218*H218</f>
        <v>0</v>
      </c>
      <c r="AR218" s="22" t="s">
        <v>184</v>
      </c>
      <c r="AT218" s="22" t="s">
        <v>179</v>
      </c>
      <c r="AU218" s="22" t="s">
        <v>86</v>
      </c>
      <c r="AY218" s="22" t="s">
        <v>177</v>
      </c>
      <c r="BE218" s="202">
        <f>IF(N218="základní",J218,0)</f>
        <v>0</v>
      </c>
      <c r="BF218" s="202">
        <f>IF(N218="snížená",J218,0)</f>
        <v>0</v>
      </c>
      <c r="BG218" s="202">
        <f>IF(N218="zákl. přenesená",J218,0)</f>
        <v>0</v>
      </c>
      <c r="BH218" s="202">
        <f>IF(N218="sníž. přenesená",J218,0)</f>
        <v>0</v>
      </c>
      <c r="BI218" s="202">
        <f>IF(N218="nulová",J218,0)</f>
        <v>0</v>
      </c>
      <c r="BJ218" s="22" t="s">
        <v>84</v>
      </c>
      <c r="BK218" s="202">
        <f>ROUND(I218*H218,2)</f>
        <v>0</v>
      </c>
      <c r="BL218" s="22" t="s">
        <v>184</v>
      </c>
      <c r="BM218" s="22" t="s">
        <v>1024</v>
      </c>
    </row>
    <row r="219" spans="2:65" s="1" customFormat="1" ht="16.5" customHeight="1">
      <c r="B219" s="39"/>
      <c r="C219" s="191" t="s">
        <v>1025</v>
      </c>
      <c r="D219" s="191" t="s">
        <v>179</v>
      </c>
      <c r="E219" s="192" t="s">
        <v>1026</v>
      </c>
      <c r="F219" s="193" t="s">
        <v>823</v>
      </c>
      <c r="G219" s="194" t="s">
        <v>821</v>
      </c>
      <c r="H219" s="195">
        <v>1</v>
      </c>
      <c r="I219" s="196"/>
      <c r="J219" s="197">
        <f>ROUND(I219*H219,2)</f>
        <v>0</v>
      </c>
      <c r="K219" s="193" t="s">
        <v>21</v>
      </c>
      <c r="L219" s="59"/>
      <c r="M219" s="198" t="s">
        <v>21</v>
      </c>
      <c r="N219" s="199" t="s">
        <v>47</v>
      </c>
      <c r="O219" s="40"/>
      <c r="P219" s="200">
        <f>O219*H219</f>
        <v>0</v>
      </c>
      <c r="Q219" s="200">
        <v>0</v>
      </c>
      <c r="R219" s="200">
        <f>Q219*H219</f>
        <v>0</v>
      </c>
      <c r="S219" s="200">
        <v>0</v>
      </c>
      <c r="T219" s="201">
        <f>S219*H219</f>
        <v>0</v>
      </c>
      <c r="AR219" s="22" t="s">
        <v>184</v>
      </c>
      <c r="AT219" s="22" t="s">
        <v>179</v>
      </c>
      <c r="AU219" s="22" t="s">
        <v>86</v>
      </c>
      <c r="AY219" s="22" t="s">
        <v>177</v>
      </c>
      <c r="BE219" s="202">
        <f>IF(N219="základní",J219,0)</f>
        <v>0</v>
      </c>
      <c r="BF219" s="202">
        <f>IF(N219="snížená",J219,0)</f>
        <v>0</v>
      </c>
      <c r="BG219" s="202">
        <f>IF(N219="zákl. přenesená",J219,0)</f>
        <v>0</v>
      </c>
      <c r="BH219" s="202">
        <f>IF(N219="sníž. přenesená",J219,0)</f>
        <v>0</v>
      </c>
      <c r="BI219" s="202">
        <f>IF(N219="nulová",J219,0)</f>
        <v>0</v>
      </c>
      <c r="BJ219" s="22" t="s">
        <v>84</v>
      </c>
      <c r="BK219" s="202">
        <f>ROUND(I219*H219,2)</f>
        <v>0</v>
      </c>
      <c r="BL219" s="22" t="s">
        <v>184</v>
      </c>
      <c r="BM219" s="22" t="s">
        <v>1027</v>
      </c>
    </row>
    <row r="220" spans="2:65" s="10" customFormat="1" ht="37.35" customHeight="1">
      <c r="B220" s="175"/>
      <c r="C220" s="176"/>
      <c r="D220" s="177" t="s">
        <v>75</v>
      </c>
      <c r="E220" s="178" t="s">
        <v>1028</v>
      </c>
      <c r="F220" s="178" t="s">
        <v>1029</v>
      </c>
      <c r="G220" s="176"/>
      <c r="H220" s="176"/>
      <c r="I220" s="179"/>
      <c r="J220" s="180">
        <f>BK220</f>
        <v>0</v>
      </c>
      <c r="K220" s="176"/>
      <c r="L220" s="181"/>
      <c r="M220" s="182"/>
      <c r="N220" s="183"/>
      <c r="O220" s="183"/>
      <c r="P220" s="184">
        <f>P221+P228+P240</f>
        <v>0</v>
      </c>
      <c r="Q220" s="183"/>
      <c r="R220" s="184">
        <f>R221+R228+R240</f>
        <v>0</v>
      </c>
      <c r="S220" s="183"/>
      <c r="T220" s="185">
        <f>T221+T228+T240</f>
        <v>0</v>
      </c>
      <c r="AR220" s="186" t="s">
        <v>84</v>
      </c>
      <c r="AT220" s="187" t="s">
        <v>75</v>
      </c>
      <c r="AU220" s="187" t="s">
        <v>76</v>
      </c>
      <c r="AY220" s="186" t="s">
        <v>177</v>
      </c>
      <c r="BK220" s="188">
        <f>BK221+BK228+BK240</f>
        <v>0</v>
      </c>
    </row>
    <row r="221" spans="2:65" s="10" customFormat="1" ht="19.899999999999999" customHeight="1">
      <c r="B221" s="175"/>
      <c r="C221" s="176"/>
      <c r="D221" s="177" t="s">
        <v>75</v>
      </c>
      <c r="E221" s="189" t="s">
        <v>242</v>
      </c>
      <c r="F221" s="189" t="s">
        <v>818</v>
      </c>
      <c r="G221" s="176"/>
      <c r="H221" s="176"/>
      <c r="I221" s="179"/>
      <c r="J221" s="190">
        <f>BK221</f>
        <v>0</v>
      </c>
      <c r="K221" s="176"/>
      <c r="L221" s="181"/>
      <c r="M221" s="182"/>
      <c r="N221" s="183"/>
      <c r="O221" s="183"/>
      <c r="P221" s="184">
        <f>SUM(P222:P227)</f>
        <v>0</v>
      </c>
      <c r="Q221" s="183"/>
      <c r="R221" s="184">
        <f>SUM(R222:R227)</f>
        <v>0</v>
      </c>
      <c r="S221" s="183"/>
      <c r="T221" s="185">
        <f>SUM(T222:T227)</f>
        <v>0</v>
      </c>
      <c r="AR221" s="186" t="s">
        <v>84</v>
      </c>
      <c r="AT221" s="187" t="s">
        <v>75</v>
      </c>
      <c r="AU221" s="187" t="s">
        <v>84</v>
      </c>
      <c r="AY221" s="186" t="s">
        <v>177</v>
      </c>
      <c r="BK221" s="188">
        <f>SUM(BK222:BK227)</f>
        <v>0</v>
      </c>
    </row>
    <row r="222" spans="2:65" s="1" customFormat="1" ht="16.5" customHeight="1">
      <c r="B222" s="39"/>
      <c r="C222" s="191" t="s">
        <v>911</v>
      </c>
      <c r="D222" s="191" t="s">
        <v>179</v>
      </c>
      <c r="E222" s="192" t="s">
        <v>1030</v>
      </c>
      <c r="F222" s="193" t="s">
        <v>820</v>
      </c>
      <c r="G222" s="194" t="s">
        <v>821</v>
      </c>
      <c r="H222" s="195">
        <v>3</v>
      </c>
      <c r="I222" s="196"/>
      <c r="J222" s="197">
        <f t="shared" ref="J222:J227" si="60">ROUND(I222*H222,2)</f>
        <v>0</v>
      </c>
      <c r="K222" s="193" t="s">
        <v>21</v>
      </c>
      <c r="L222" s="59"/>
      <c r="M222" s="198" t="s">
        <v>21</v>
      </c>
      <c r="N222" s="199" t="s">
        <v>47</v>
      </c>
      <c r="O222" s="40"/>
      <c r="P222" s="200">
        <f t="shared" ref="P222:P227" si="61">O222*H222</f>
        <v>0</v>
      </c>
      <c r="Q222" s="200">
        <v>0</v>
      </c>
      <c r="R222" s="200">
        <f t="shared" ref="R222:R227" si="62">Q222*H222</f>
        <v>0</v>
      </c>
      <c r="S222" s="200">
        <v>0</v>
      </c>
      <c r="T222" s="201">
        <f t="shared" ref="T222:T227" si="63">S222*H222</f>
        <v>0</v>
      </c>
      <c r="AR222" s="22" t="s">
        <v>184</v>
      </c>
      <c r="AT222" s="22" t="s">
        <v>179</v>
      </c>
      <c r="AU222" s="22" t="s">
        <v>86</v>
      </c>
      <c r="AY222" s="22" t="s">
        <v>177</v>
      </c>
      <c r="BE222" s="202">
        <f t="shared" ref="BE222:BE227" si="64">IF(N222="základní",J222,0)</f>
        <v>0</v>
      </c>
      <c r="BF222" s="202">
        <f t="shared" ref="BF222:BF227" si="65">IF(N222="snížená",J222,0)</f>
        <v>0</v>
      </c>
      <c r="BG222" s="202">
        <f t="shared" ref="BG222:BG227" si="66">IF(N222="zákl. přenesená",J222,0)</f>
        <v>0</v>
      </c>
      <c r="BH222" s="202">
        <f t="shared" ref="BH222:BH227" si="67">IF(N222="sníž. přenesená",J222,0)</f>
        <v>0</v>
      </c>
      <c r="BI222" s="202">
        <f t="shared" ref="BI222:BI227" si="68">IF(N222="nulová",J222,0)</f>
        <v>0</v>
      </c>
      <c r="BJ222" s="22" t="s">
        <v>84</v>
      </c>
      <c r="BK222" s="202">
        <f t="shared" ref="BK222:BK227" si="69">ROUND(I222*H222,2)</f>
        <v>0</v>
      </c>
      <c r="BL222" s="22" t="s">
        <v>184</v>
      </c>
      <c r="BM222" s="22" t="s">
        <v>1031</v>
      </c>
    </row>
    <row r="223" spans="2:65" s="1" customFormat="1" ht="16.5" customHeight="1">
      <c r="B223" s="39"/>
      <c r="C223" s="191" t="s">
        <v>1032</v>
      </c>
      <c r="D223" s="191" t="s">
        <v>179</v>
      </c>
      <c r="E223" s="192" t="s">
        <v>1033</v>
      </c>
      <c r="F223" s="193" t="s">
        <v>833</v>
      </c>
      <c r="G223" s="194" t="s">
        <v>827</v>
      </c>
      <c r="H223" s="195">
        <v>0</v>
      </c>
      <c r="I223" s="196"/>
      <c r="J223" s="197">
        <f t="shared" si="60"/>
        <v>0</v>
      </c>
      <c r="K223" s="193" t="s">
        <v>21</v>
      </c>
      <c r="L223" s="59"/>
      <c r="M223" s="198" t="s">
        <v>21</v>
      </c>
      <c r="N223" s="199" t="s">
        <v>47</v>
      </c>
      <c r="O223" s="40"/>
      <c r="P223" s="200">
        <f t="shared" si="61"/>
        <v>0</v>
      </c>
      <c r="Q223" s="200">
        <v>0</v>
      </c>
      <c r="R223" s="200">
        <f t="shared" si="62"/>
        <v>0</v>
      </c>
      <c r="S223" s="200">
        <v>0</v>
      </c>
      <c r="T223" s="201">
        <f t="shared" si="63"/>
        <v>0</v>
      </c>
      <c r="AR223" s="22" t="s">
        <v>184</v>
      </c>
      <c r="AT223" s="22" t="s">
        <v>179</v>
      </c>
      <c r="AU223" s="22" t="s">
        <v>86</v>
      </c>
      <c r="AY223" s="22" t="s">
        <v>177</v>
      </c>
      <c r="BE223" s="202">
        <f t="shared" si="64"/>
        <v>0</v>
      </c>
      <c r="BF223" s="202">
        <f t="shared" si="65"/>
        <v>0</v>
      </c>
      <c r="BG223" s="202">
        <f t="shared" si="66"/>
        <v>0</v>
      </c>
      <c r="BH223" s="202">
        <f t="shared" si="67"/>
        <v>0</v>
      </c>
      <c r="BI223" s="202">
        <f t="shared" si="68"/>
        <v>0</v>
      </c>
      <c r="BJ223" s="22" t="s">
        <v>84</v>
      </c>
      <c r="BK223" s="202">
        <f t="shared" si="69"/>
        <v>0</v>
      </c>
      <c r="BL223" s="22" t="s">
        <v>184</v>
      </c>
      <c r="BM223" s="22" t="s">
        <v>1034</v>
      </c>
    </row>
    <row r="224" spans="2:65" s="1" customFormat="1" ht="16.5" customHeight="1">
      <c r="B224" s="39"/>
      <c r="C224" s="191" t="s">
        <v>913</v>
      </c>
      <c r="D224" s="191" t="s">
        <v>179</v>
      </c>
      <c r="E224" s="192" t="s">
        <v>1035</v>
      </c>
      <c r="F224" s="193" t="s">
        <v>870</v>
      </c>
      <c r="G224" s="194" t="s">
        <v>213</v>
      </c>
      <c r="H224" s="195">
        <v>0</v>
      </c>
      <c r="I224" s="196"/>
      <c r="J224" s="197">
        <f t="shared" si="60"/>
        <v>0</v>
      </c>
      <c r="K224" s="193" t="s">
        <v>21</v>
      </c>
      <c r="L224" s="59"/>
      <c r="M224" s="198" t="s">
        <v>21</v>
      </c>
      <c r="N224" s="199" t="s">
        <v>47</v>
      </c>
      <c r="O224" s="40"/>
      <c r="P224" s="200">
        <f t="shared" si="61"/>
        <v>0</v>
      </c>
      <c r="Q224" s="200">
        <v>0</v>
      </c>
      <c r="R224" s="200">
        <f t="shared" si="62"/>
        <v>0</v>
      </c>
      <c r="S224" s="200">
        <v>0</v>
      </c>
      <c r="T224" s="201">
        <f t="shared" si="63"/>
        <v>0</v>
      </c>
      <c r="AR224" s="22" t="s">
        <v>184</v>
      </c>
      <c r="AT224" s="22" t="s">
        <v>179</v>
      </c>
      <c r="AU224" s="22" t="s">
        <v>86</v>
      </c>
      <c r="AY224" s="22" t="s">
        <v>177</v>
      </c>
      <c r="BE224" s="202">
        <f t="shared" si="64"/>
        <v>0</v>
      </c>
      <c r="BF224" s="202">
        <f t="shared" si="65"/>
        <v>0</v>
      </c>
      <c r="BG224" s="202">
        <f t="shared" si="66"/>
        <v>0</v>
      </c>
      <c r="BH224" s="202">
        <f t="shared" si="67"/>
        <v>0</v>
      </c>
      <c r="BI224" s="202">
        <f t="shared" si="68"/>
        <v>0</v>
      </c>
      <c r="BJ224" s="22" t="s">
        <v>84</v>
      </c>
      <c r="BK224" s="202">
        <f t="shared" si="69"/>
        <v>0</v>
      </c>
      <c r="BL224" s="22" t="s">
        <v>184</v>
      </c>
      <c r="BM224" s="22" t="s">
        <v>1036</v>
      </c>
    </row>
    <row r="225" spans="2:65" s="1" customFormat="1" ht="16.5" customHeight="1">
      <c r="B225" s="39"/>
      <c r="C225" s="191" t="s">
        <v>1037</v>
      </c>
      <c r="D225" s="191" t="s">
        <v>179</v>
      </c>
      <c r="E225" s="192" t="s">
        <v>1038</v>
      </c>
      <c r="F225" s="193" t="s">
        <v>823</v>
      </c>
      <c r="G225" s="194" t="s">
        <v>824</v>
      </c>
      <c r="H225" s="195">
        <v>1</v>
      </c>
      <c r="I225" s="196"/>
      <c r="J225" s="197">
        <f t="shared" si="60"/>
        <v>0</v>
      </c>
      <c r="K225" s="193" t="s">
        <v>21</v>
      </c>
      <c r="L225" s="59"/>
      <c r="M225" s="198" t="s">
        <v>21</v>
      </c>
      <c r="N225" s="199" t="s">
        <v>47</v>
      </c>
      <c r="O225" s="40"/>
      <c r="P225" s="200">
        <f t="shared" si="61"/>
        <v>0</v>
      </c>
      <c r="Q225" s="200">
        <v>0</v>
      </c>
      <c r="R225" s="200">
        <f t="shared" si="62"/>
        <v>0</v>
      </c>
      <c r="S225" s="200">
        <v>0</v>
      </c>
      <c r="T225" s="201">
        <f t="shared" si="63"/>
        <v>0</v>
      </c>
      <c r="AR225" s="22" t="s">
        <v>184</v>
      </c>
      <c r="AT225" s="22" t="s">
        <v>179</v>
      </c>
      <c r="AU225" s="22" t="s">
        <v>86</v>
      </c>
      <c r="AY225" s="22" t="s">
        <v>177</v>
      </c>
      <c r="BE225" s="202">
        <f t="shared" si="64"/>
        <v>0</v>
      </c>
      <c r="BF225" s="202">
        <f t="shared" si="65"/>
        <v>0</v>
      </c>
      <c r="BG225" s="202">
        <f t="shared" si="66"/>
        <v>0</v>
      </c>
      <c r="BH225" s="202">
        <f t="shared" si="67"/>
        <v>0</v>
      </c>
      <c r="BI225" s="202">
        <f t="shared" si="68"/>
        <v>0</v>
      </c>
      <c r="BJ225" s="22" t="s">
        <v>84</v>
      </c>
      <c r="BK225" s="202">
        <f t="shared" si="69"/>
        <v>0</v>
      </c>
      <c r="BL225" s="22" t="s">
        <v>184</v>
      </c>
      <c r="BM225" s="22" t="s">
        <v>1039</v>
      </c>
    </row>
    <row r="226" spans="2:65" s="1" customFormat="1" ht="16.5" customHeight="1">
      <c r="B226" s="39"/>
      <c r="C226" s="191" t="s">
        <v>915</v>
      </c>
      <c r="D226" s="191" t="s">
        <v>179</v>
      </c>
      <c r="E226" s="192" t="s">
        <v>1040</v>
      </c>
      <c r="F226" s="193" t="s">
        <v>826</v>
      </c>
      <c r="G226" s="194" t="s">
        <v>827</v>
      </c>
      <c r="H226" s="195">
        <v>3</v>
      </c>
      <c r="I226" s="196"/>
      <c r="J226" s="197">
        <f t="shared" si="60"/>
        <v>0</v>
      </c>
      <c r="K226" s="193" t="s">
        <v>21</v>
      </c>
      <c r="L226" s="59"/>
      <c r="M226" s="198" t="s">
        <v>21</v>
      </c>
      <c r="N226" s="199" t="s">
        <v>47</v>
      </c>
      <c r="O226" s="40"/>
      <c r="P226" s="200">
        <f t="shared" si="61"/>
        <v>0</v>
      </c>
      <c r="Q226" s="200">
        <v>0</v>
      </c>
      <c r="R226" s="200">
        <f t="shared" si="62"/>
        <v>0</v>
      </c>
      <c r="S226" s="200">
        <v>0</v>
      </c>
      <c r="T226" s="201">
        <f t="shared" si="63"/>
        <v>0</v>
      </c>
      <c r="AR226" s="22" t="s">
        <v>184</v>
      </c>
      <c r="AT226" s="22" t="s">
        <v>179</v>
      </c>
      <c r="AU226" s="22" t="s">
        <v>86</v>
      </c>
      <c r="AY226" s="22" t="s">
        <v>177</v>
      </c>
      <c r="BE226" s="202">
        <f t="shared" si="64"/>
        <v>0</v>
      </c>
      <c r="BF226" s="202">
        <f t="shared" si="65"/>
        <v>0</v>
      </c>
      <c r="BG226" s="202">
        <f t="shared" si="66"/>
        <v>0</v>
      </c>
      <c r="BH226" s="202">
        <f t="shared" si="67"/>
        <v>0</v>
      </c>
      <c r="BI226" s="202">
        <f t="shared" si="68"/>
        <v>0</v>
      </c>
      <c r="BJ226" s="22" t="s">
        <v>84</v>
      </c>
      <c r="BK226" s="202">
        <f t="shared" si="69"/>
        <v>0</v>
      </c>
      <c r="BL226" s="22" t="s">
        <v>184</v>
      </c>
      <c r="BM226" s="22" t="s">
        <v>1041</v>
      </c>
    </row>
    <row r="227" spans="2:65" s="1" customFormat="1" ht="16.5" customHeight="1">
      <c r="B227" s="39"/>
      <c r="C227" s="191" t="s">
        <v>1042</v>
      </c>
      <c r="D227" s="191" t="s">
        <v>179</v>
      </c>
      <c r="E227" s="192" t="s">
        <v>1043</v>
      </c>
      <c r="F227" s="193" t="s">
        <v>1044</v>
      </c>
      <c r="G227" s="194" t="s">
        <v>821</v>
      </c>
      <c r="H227" s="195">
        <v>2</v>
      </c>
      <c r="I227" s="196"/>
      <c r="J227" s="197">
        <f t="shared" si="60"/>
        <v>0</v>
      </c>
      <c r="K227" s="193" t="s">
        <v>21</v>
      </c>
      <c r="L227" s="59"/>
      <c r="M227" s="198" t="s">
        <v>21</v>
      </c>
      <c r="N227" s="199" t="s">
        <v>47</v>
      </c>
      <c r="O227" s="40"/>
      <c r="P227" s="200">
        <f t="shared" si="61"/>
        <v>0</v>
      </c>
      <c r="Q227" s="200">
        <v>0</v>
      </c>
      <c r="R227" s="200">
        <f t="shared" si="62"/>
        <v>0</v>
      </c>
      <c r="S227" s="200">
        <v>0</v>
      </c>
      <c r="T227" s="201">
        <f t="shared" si="63"/>
        <v>0</v>
      </c>
      <c r="AR227" s="22" t="s">
        <v>184</v>
      </c>
      <c r="AT227" s="22" t="s">
        <v>179</v>
      </c>
      <c r="AU227" s="22" t="s">
        <v>86</v>
      </c>
      <c r="AY227" s="22" t="s">
        <v>177</v>
      </c>
      <c r="BE227" s="202">
        <f t="shared" si="64"/>
        <v>0</v>
      </c>
      <c r="BF227" s="202">
        <f t="shared" si="65"/>
        <v>0</v>
      </c>
      <c r="BG227" s="202">
        <f t="shared" si="66"/>
        <v>0</v>
      </c>
      <c r="BH227" s="202">
        <f t="shared" si="67"/>
        <v>0</v>
      </c>
      <c r="BI227" s="202">
        <f t="shared" si="68"/>
        <v>0</v>
      </c>
      <c r="BJ227" s="22" t="s">
        <v>84</v>
      </c>
      <c r="BK227" s="202">
        <f t="shared" si="69"/>
        <v>0</v>
      </c>
      <c r="BL227" s="22" t="s">
        <v>184</v>
      </c>
      <c r="BM227" s="22" t="s">
        <v>1045</v>
      </c>
    </row>
    <row r="228" spans="2:65" s="10" customFormat="1" ht="29.85" customHeight="1">
      <c r="B228" s="175"/>
      <c r="C228" s="176"/>
      <c r="D228" s="177" t="s">
        <v>75</v>
      </c>
      <c r="E228" s="189" t="s">
        <v>248</v>
      </c>
      <c r="F228" s="189" t="s">
        <v>830</v>
      </c>
      <c r="G228" s="176"/>
      <c r="H228" s="176"/>
      <c r="I228" s="179"/>
      <c r="J228" s="190">
        <f>BK228</f>
        <v>0</v>
      </c>
      <c r="K228" s="176"/>
      <c r="L228" s="181"/>
      <c r="M228" s="182"/>
      <c r="N228" s="183"/>
      <c r="O228" s="183"/>
      <c r="P228" s="184">
        <f>SUM(P229:P239)</f>
        <v>0</v>
      </c>
      <c r="Q228" s="183"/>
      <c r="R228" s="184">
        <f>SUM(R229:R239)</f>
        <v>0</v>
      </c>
      <c r="S228" s="183"/>
      <c r="T228" s="185">
        <f>SUM(T229:T239)</f>
        <v>0</v>
      </c>
      <c r="AR228" s="186" t="s">
        <v>84</v>
      </c>
      <c r="AT228" s="187" t="s">
        <v>75</v>
      </c>
      <c r="AU228" s="187" t="s">
        <v>84</v>
      </c>
      <c r="AY228" s="186" t="s">
        <v>177</v>
      </c>
      <c r="BK228" s="188">
        <f>SUM(BK229:BK239)</f>
        <v>0</v>
      </c>
    </row>
    <row r="229" spans="2:65" s="1" customFormat="1" ht="16.5" customHeight="1">
      <c r="B229" s="39"/>
      <c r="C229" s="191" t="s">
        <v>917</v>
      </c>
      <c r="D229" s="191" t="s">
        <v>179</v>
      </c>
      <c r="E229" s="192" t="s">
        <v>1046</v>
      </c>
      <c r="F229" s="193" t="s">
        <v>853</v>
      </c>
      <c r="G229" s="194" t="s">
        <v>854</v>
      </c>
      <c r="H229" s="195">
        <v>20</v>
      </c>
      <c r="I229" s="196"/>
      <c r="J229" s="197">
        <f t="shared" ref="J229:J239" si="70">ROUND(I229*H229,2)</f>
        <v>0</v>
      </c>
      <c r="K229" s="193" t="s">
        <v>21</v>
      </c>
      <c r="L229" s="59"/>
      <c r="M229" s="198" t="s">
        <v>21</v>
      </c>
      <c r="N229" s="199" t="s">
        <v>47</v>
      </c>
      <c r="O229" s="40"/>
      <c r="P229" s="200">
        <f t="shared" ref="P229:P239" si="71">O229*H229</f>
        <v>0</v>
      </c>
      <c r="Q229" s="200">
        <v>0</v>
      </c>
      <c r="R229" s="200">
        <f t="shared" ref="R229:R239" si="72">Q229*H229</f>
        <v>0</v>
      </c>
      <c r="S229" s="200">
        <v>0</v>
      </c>
      <c r="T229" s="201">
        <f t="shared" ref="T229:T239" si="73">S229*H229</f>
        <v>0</v>
      </c>
      <c r="AR229" s="22" t="s">
        <v>184</v>
      </c>
      <c r="AT229" s="22" t="s">
        <v>179</v>
      </c>
      <c r="AU229" s="22" t="s">
        <v>86</v>
      </c>
      <c r="AY229" s="22" t="s">
        <v>177</v>
      </c>
      <c r="BE229" s="202">
        <f t="shared" ref="BE229:BE239" si="74">IF(N229="základní",J229,0)</f>
        <v>0</v>
      </c>
      <c r="BF229" s="202">
        <f t="shared" ref="BF229:BF239" si="75">IF(N229="snížená",J229,0)</f>
        <v>0</v>
      </c>
      <c r="BG229" s="202">
        <f t="shared" ref="BG229:BG239" si="76">IF(N229="zákl. přenesená",J229,0)</f>
        <v>0</v>
      </c>
      <c r="BH229" s="202">
        <f t="shared" ref="BH229:BH239" si="77">IF(N229="sníž. přenesená",J229,0)</f>
        <v>0</v>
      </c>
      <c r="BI229" s="202">
        <f t="shared" ref="BI229:BI239" si="78">IF(N229="nulová",J229,0)</f>
        <v>0</v>
      </c>
      <c r="BJ229" s="22" t="s">
        <v>84</v>
      </c>
      <c r="BK229" s="202">
        <f t="shared" ref="BK229:BK239" si="79">ROUND(I229*H229,2)</f>
        <v>0</v>
      </c>
      <c r="BL229" s="22" t="s">
        <v>184</v>
      </c>
      <c r="BM229" s="22" t="s">
        <v>1047</v>
      </c>
    </row>
    <row r="230" spans="2:65" s="1" customFormat="1" ht="16.5" customHeight="1">
      <c r="B230" s="39"/>
      <c r="C230" s="191" t="s">
        <v>1048</v>
      </c>
      <c r="D230" s="191" t="s">
        <v>179</v>
      </c>
      <c r="E230" s="192" t="s">
        <v>1049</v>
      </c>
      <c r="F230" s="193" t="s">
        <v>858</v>
      </c>
      <c r="G230" s="194" t="s">
        <v>854</v>
      </c>
      <c r="H230" s="195">
        <v>20</v>
      </c>
      <c r="I230" s="196"/>
      <c r="J230" s="197">
        <f t="shared" si="70"/>
        <v>0</v>
      </c>
      <c r="K230" s="193" t="s">
        <v>21</v>
      </c>
      <c r="L230" s="59"/>
      <c r="M230" s="198" t="s">
        <v>21</v>
      </c>
      <c r="N230" s="199" t="s">
        <v>47</v>
      </c>
      <c r="O230" s="40"/>
      <c r="P230" s="200">
        <f t="shared" si="71"/>
        <v>0</v>
      </c>
      <c r="Q230" s="200">
        <v>0</v>
      </c>
      <c r="R230" s="200">
        <f t="shared" si="72"/>
        <v>0</v>
      </c>
      <c r="S230" s="200">
        <v>0</v>
      </c>
      <c r="T230" s="201">
        <f t="shared" si="73"/>
        <v>0</v>
      </c>
      <c r="AR230" s="22" t="s">
        <v>184</v>
      </c>
      <c r="AT230" s="22" t="s">
        <v>179</v>
      </c>
      <c r="AU230" s="22" t="s">
        <v>86</v>
      </c>
      <c r="AY230" s="22" t="s">
        <v>177</v>
      </c>
      <c r="BE230" s="202">
        <f t="shared" si="74"/>
        <v>0</v>
      </c>
      <c r="BF230" s="202">
        <f t="shared" si="75"/>
        <v>0</v>
      </c>
      <c r="BG230" s="202">
        <f t="shared" si="76"/>
        <v>0</v>
      </c>
      <c r="BH230" s="202">
        <f t="shared" si="77"/>
        <v>0</v>
      </c>
      <c r="BI230" s="202">
        <f t="shared" si="78"/>
        <v>0</v>
      </c>
      <c r="BJ230" s="22" t="s">
        <v>84</v>
      </c>
      <c r="BK230" s="202">
        <f t="shared" si="79"/>
        <v>0</v>
      </c>
      <c r="BL230" s="22" t="s">
        <v>184</v>
      </c>
      <c r="BM230" s="22" t="s">
        <v>1050</v>
      </c>
    </row>
    <row r="231" spans="2:65" s="1" customFormat="1" ht="16.5" customHeight="1">
      <c r="B231" s="39"/>
      <c r="C231" s="191" t="s">
        <v>919</v>
      </c>
      <c r="D231" s="191" t="s">
        <v>179</v>
      </c>
      <c r="E231" s="192" t="s">
        <v>1051</v>
      </c>
      <c r="F231" s="193" t="s">
        <v>860</v>
      </c>
      <c r="G231" s="194" t="s">
        <v>854</v>
      </c>
      <c r="H231" s="195">
        <v>20</v>
      </c>
      <c r="I231" s="196"/>
      <c r="J231" s="197">
        <f t="shared" si="70"/>
        <v>0</v>
      </c>
      <c r="K231" s="193" t="s">
        <v>21</v>
      </c>
      <c r="L231" s="59"/>
      <c r="M231" s="198" t="s">
        <v>21</v>
      </c>
      <c r="N231" s="199" t="s">
        <v>47</v>
      </c>
      <c r="O231" s="40"/>
      <c r="P231" s="200">
        <f t="shared" si="71"/>
        <v>0</v>
      </c>
      <c r="Q231" s="200">
        <v>0</v>
      </c>
      <c r="R231" s="200">
        <f t="shared" si="72"/>
        <v>0</v>
      </c>
      <c r="S231" s="200">
        <v>0</v>
      </c>
      <c r="T231" s="201">
        <f t="shared" si="73"/>
        <v>0</v>
      </c>
      <c r="AR231" s="22" t="s">
        <v>184</v>
      </c>
      <c r="AT231" s="22" t="s">
        <v>179</v>
      </c>
      <c r="AU231" s="22" t="s">
        <v>86</v>
      </c>
      <c r="AY231" s="22" t="s">
        <v>177</v>
      </c>
      <c r="BE231" s="202">
        <f t="shared" si="74"/>
        <v>0</v>
      </c>
      <c r="BF231" s="202">
        <f t="shared" si="75"/>
        <v>0</v>
      </c>
      <c r="BG231" s="202">
        <f t="shared" si="76"/>
        <v>0</v>
      </c>
      <c r="BH231" s="202">
        <f t="shared" si="77"/>
        <v>0</v>
      </c>
      <c r="BI231" s="202">
        <f t="shared" si="78"/>
        <v>0</v>
      </c>
      <c r="BJ231" s="22" t="s">
        <v>84</v>
      </c>
      <c r="BK231" s="202">
        <f t="shared" si="79"/>
        <v>0</v>
      </c>
      <c r="BL231" s="22" t="s">
        <v>184</v>
      </c>
      <c r="BM231" s="22" t="s">
        <v>1052</v>
      </c>
    </row>
    <row r="232" spans="2:65" s="1" customFormat="1" ht="16.5" customHeight="1">
      <c r="B232" s="39"/>
      <c r="C232" s="191" t="s">
        <v>1053</v>
      </c>
      <c r="D232" s="191" t="s">
        <v>179</v>
      </c>
      <c r="E232" s="192" t="s">
        <v>1054</v>
      </c>
      <c r="F232" s="193" t="s">
        <v>862</v>
      </c>
      <c r="G232" s="194" t="s">
        <v>854</v>
      </c>
      <c r="H232" s="195">
        <v>20</v>
      </c>
      <c r="I232" s="196"/>
      <c r="J232" s="197">
        <f t="shared" si="70"/>
        <v>0</v>
      </c>
      <c r="K232" s="193" t="s">
        <v>21</v>
      </c>
      <c r="L232" s="59"/>
      <c r="M232" s="198" t="s">
        <v>21</v>
      </c>
      <c r="N232" s="199" t="s">
        <v>47</v>
      </c>
      <c r="O232" s="40"/>
      <c r="P232" s="200">
        <f t="shared" si="71"/>
        <v>0</v>
      </c>
      <c r="Q232" s="200">
        <v>0</v>
      </c>
      <c r="R232" s="200">
        <f t="shared" si="72"/>
        <v>0</v>
      </c>
      <c r="S232" s="200">
        <v>0</v>
      </c>
      <c r="T232" s="201">
        <f t="shared" si="73"/>
        <v>0</v>
      </c>
      <c r="AR232" s="22" t="s">
        <v>184</v>
      </c>
      <c r="AT232" s="22" t="s">
        <v>179</v>
      </c>
      <c r="AU232" s="22" t="s">
        <v>86</v>
      </c>
      <c r="AY232" s="22" t="s">
        <v>177</v>
      </c>
      <c r="BE232" s="202">
        <f t="shared" si="74"/>
        <v>0</v>
      </c>
      <c r="BF232" s="202">
        <f t="shared" si="75"/>
        <v>0</v>
      </c>
      <c r="BG232" s="202">
        <f t="shared" si="76"/>
        <v>0</v>
      </c>
      <c r="BH232" s="202">
        <f t="shared" si="77"/>
        <v>0</v>
      </c>
      <c r="BI232" s="202">
        <f t="shared" si="78"/>
        <v>0</v>
      </c>
      <c r="BJ232" s="22" t="s">
        <v>84</v>
      </c>
      <c r="BK232" s="202">
        <f t="shared" si="79"/>
        <v>0</v>
      </c>
      <c r="BL232" s="22" t="s">
        <v>184</v>
      </c>
      <c r="BM232" s="22" t="s">
        <v>1055</v>
      </c>
    </row>
    <row r="233" spans="2:65" s="1" customFormat="1" ht="16.5" customHeight="1">
      <c r="B233" s="39"/>
      <c r="C233" s="191" t="s">
        <v>923</v>
      </c>
      <c r="D233" s="191" t="s">
        <v>179</v>
      </c>
      <c r="E233" s="192" t="s">
        <v>1056</v>
      </c>
      <c r="F233" s="193" t="s">
        <v>823</v>
      </c>
      <c r="G233" s="194" t="s">
        <v>821</v>
      </c>
      <c r="H233" s="195">
        <v>2</v>
      </c>
      <c r="I233" s="196"/>
      <c r="J233" s="197">
        <f t="shared" si="70"/>
        <v>0</v>
      </c>
      <c r="K233" s="193" t="s">
        <v>21</v>
      </c>
      <c r="L233" s="59"/>
      <c r="M233" s="198" t="s">
        <v>21</v>
      </c>
      <c r="N233" s="199" t="s">
        <v>47</v>
      </c>
      <c r="O233" s="40"/>
      <c r="P233" s="200">
        <f t="shared" si="71"/>
        <v>0</v>
      </c>
      <c r="Q233" s="200">
        <v>0</v>
      </c>
      <c r="R233" s="200">
        <f t="shared" si="72"/>
        <v>0</v>
      </c>
      <c r="S233" s="200">
        <v>0</v>
      </c>
      <c r="T233" s="201">
        <f t="shared" si="73"/>
        <v>0</v>
      </c>
      <c r="AR233" s="22" t="s">
        <v>184</v>
      </c>
      <c r="AT233" s="22" t="s">
        <v>179</v>
      </c>
      <c r="AU233" s="22" t="s">
        <v>86</v>
      </c>
      <c r="AY233" s="22" t="s">
        <v>177</v>
      </c>
      <c r="BE233" s="202">
        <f t="shared" si="74"/>
        <v>0</v>
      </c>
      <c r="BF233" s="202">
        <f t="shared" si="75"/>
        <v>0</v>
      </c>
      <c r="BG233" s="202">
        <f t="shared" si="76"/>
        <v>0</v>
      </c>
      <c r="BH233" s="202">
        <f t="shared" si="77"/>
        <v>0</v>
      </c>
      <c r="BI233" s="202">
        <f t="shared" si="78"/>
        <v>0</v>
      </c>
      <c r="BJ233" s="22" t="s">
        <v>84</v>
      </c>
      <c r="BK233" s="202">
        <f t="shared" si="79"/>
        <v>0</v>
      </c>
      <c r="BL233" s="22" t="s">
        <v>184</v>
      </c>
      <c r="BM233" s="22" t="s">
        <v>1057</v>
      </c>
    </row>
    <row r="234" spans="2:65" s="1" customFormat="1" ht="16.5" customHeight="1">
      <c r="B234" s="39"/>
      <c r="C234" s="191" t="s">
        <v>1058</v>
      </c>
      <c r="D234" s="191" t="s">
        <v>179</v>
      </c>
      <c r="E234" s="192" t="s">
        <v>1059</v>
      </c>
      <c r="F234" s="193" t="s">
        <v>842</v>
      </c>
      <c r="G234" s="194" t="s">
        <v>821</v>
      </c>
      <c r="H234" s="195">
        <v>2</v>
      </c>
      <c r="I234" s="196"/>
      <c r="J234" s="197">
        <f t="shared" si="70"/>
        <v>0</v>
      </c>
      <c r="K234" s="193" t="s">
        <v>21</v>
      </c>
      <c r="L234" s="59"/>
      <c r="M234" s="198" t="s">
        <v>21</v>
      </c>
      <c r="N234" s="199" t="s">
        <v>47</v>
      </c>
      <c r="O234" s="40"/>
      <c r="P234" s="200">
        <f t="shared" si="71"/>
        <v>0</v>
      </c>
      <c r="Q234" s="200">
        <v>0</v>
      </c>
      <c r="R234" s="200">
        <f t="shared" si="72"/>
        <v>0</v>
      </c>
      <c r="S234" s="200">
        <v>0</v>
      </c>
      <c r="T234" s="201">
        <f t="shared" si="73"/>
        <v>0</v>
      </c>
      <c r="AR234" s="22" t="s">
        <v>184</v>
      </c>
      <c r="AT234" s="22" t="s">
        <v>179</v>
      </c>
      <c r="AU234" s="22" t="s">
        <v>86</v>
      </c>
      <c r="AY234" s="22" t="s">
        <v>177</v>
      </c>
      <c r="BE234" s="202">
        <f t="shared" si="74"/>
        <v>0</v>
      </c>
      <c r="BF234" s="202">
        <f t="shared" si="75"/>
        <v>0</v>
      </c>
      <c r="BG234" s="202">
        <f t="shared" si="76"/>
        <v>0</v>
      </c>
      <c r="BH234" s="202">
        <f t="shared" si="77"/>
        <v>0</v>
      </c>
      <c r="BI234" s="202">
        <f t="shared" si="78"/>
        <v>0</v>
      </c>
      <c r="BJ234" s="22" t="s">
        <v>84</v>
      </c>
      <c r="BK234" s="202">
        <f t="shared" si="79"/>
        <v>0</v>
      </c>
      <c r="BL234" s="22" t="s">
        <v>184</v>
      </c>
      <c r="BM234" s="22" t="s">
        <v>1060</v>
      </c>
    </row>
    <row r="235" spans="2:65" s="1" customFormat="1" ht="16.5" customHeight="1">
      <c r="B235" s="39"/>
      <c r="C235" s="191" t="s">
        <v>925</v>
      </c>
      <c r="D235" s="191" t="s">
        <v>179</v>
      </c>
      <c r="E235" s="192" t="s">
        <v>1061</v>
      </c>
      <c r="F235" s="193" t="s">
        <v>873</v>
      </c>
      <c r="G235" s="194" t="s">
        <v>821</v>
      </c>
      <c r="H235" s="195">
        <v>2</v>
      </c>
      <c r="I235" s="196"/>
      <c r="J235" s="197">
        <f t="shared" si="70"/>
        <v>0</v>
      </c>
      <c r="K235" s="193" t="s">
        <v>21</v>
      </c>
      <c r="L235" s="59"/>
      <c r="M235" s="198" t="s">
        <v>21</v>
      </c>
      <c r="N235" s="199" t="s">
        <v>47</v>
      </c>
      <c r="O235" s="40"/>
      <c r="P235" s="200">
        <f t="shared" si="71"/>
        <v>0</v>
      </c>
      <c r="Q235" s="200">
        <v>0</v>
      </c>
      <c r="R235" s="200">
        <f t="shared" si="72"/>
        <v>0</v>
      </c>
      <c r="S235" s="200">
        <v>0</v>
      </c>
      <c r="T235" s="201">
        <f t="shared" si="73"/>
        <v>0</v>
      </c>
      <c r="AR235" s="22" t="s">
        <v>184</v>
      </c>
      <c r="AT235" s="22" t="s">
        <v>179</v>
      </c>
      <c r="AU235" s="22" t="s">
        <v>86</v>
      </c>
      <c r="AY235" s="22" t="s">
        <v>177</v>
      </c>
      <c r="BE235" s="202">
        <f t="shared" si="74"/>
        <v>0</v>
      </c>
      <c r="BF235" s="202">
        <f t="shared" si="75"/>
        <v>0</v>
      </c>
      <c r="BG235" s="202">
        <f t="shared" si="76"/>
        <v>0</v>
      </c>
      <c r="BH235" s="202">
        <f t="shared" si="77"/>
        <v>0</v>
      </c>
      <c r="BI235" s="202">
        <f t="shared" si="78"/>
        <v>0</v>
      </c>
      <c r="BJ235" s="22" t="s">
        <v>84</v>
      </c>
      <c r="BK235" s="202">
        <f t="shared" si="79"/>
        <v>0</v>
      </c>
      <c r="BL235" s="22" t="s">
        <v>184</v>
      </c>
      <c r="BM235" s="22" t="s">
        <v>1062</v>
      </c>
    </row>
    <row r="236" spans="2:65" s="1" customFormat="1" ht="16.5" customHeight="1">
      <c r="B236" s="39"/>
      <c r="C236" s="191" t="s">
        <v>1063</v>
      </c>
      <c r="D236" s="191" t="s">
        <v>179</v>
      </c>
      <c r="E236" s="192" t="s">
        <v>1064</v>
      </c>
      <c r="F236" s="193" t="s">
        <v>836</v>
      </c>
      <c r="G236" s="194" t="s">
        <v>821</v>
      </c>
      <c r="H236" s="195">
        <v>1</v>
      </c>
      <c r="I236" s="196"/>
      <c r="J236" s="197">
        <f t="shared" si="70"/>
        <v>0</v>
      </c>
      <c r="K236" s="193" t="s">
        <v>21</v>
      </c>
      <c r="L236" s="59"/>
      <c r="M236" s="198" t="s">
        <v>21</v>
      </c>
      <c r="N236" s="199" t="s">
        <v>47</v>
      </c>
      <c r="O236" s="40"/>
      <c r="P236" s="200">
        <f t="shared" si="71"/>
        <v>0</v>
      </c>
      <c r="Q236" s="200">
        <v>0</v>
      </c>
      <c r="R236" s="200">
        <f t="shared" si="72"/>
        <v>0</v>
      </c>
      <c r="S236" s="200">
        <v>0</v>
      </c>
      <c r="T236" s="201">
        <f t="shared" si="73"/>
        <v>0</v>
      </c>
      <c r="AR236" s="22" t="s">
        <v>184</v>
      </c>
      <c r="AT236" s="22" t="s">
        <v>179</v>
      </c>
      <c r="AU236" s="22" t="s">
        <v>86</v>
      </c>
      <c r="AY236" s="22" t="s">
        <v>177</v>
      </c>
      <c r="BE236" s="202">
        <f t="shared" si="74"/>
        <v>0</v>
      </c>
      <c r="BF236" s="202">
        <f t="shared" si="75"/>
        <v>0</v>
      </c>
      <c r="BG236" s="202">
        <f t="shared" si="76"/>
        <v>0</v>
      </c>
      <c r="BH236" s="202">
        <f t="shared" si="77"/>
        <v>0</v>
      </c>
      <c r="BI236" s="202">
        <f t="shared" si="78"/>
        <v>0</v>
      </c>
      <c r="BJ236" s="22" t="s">
        <v>84</v>
      </c>
      <c r="BK236" s="202">
        <f t="shared" si="79"/>
        <v>0</v>
      </c>
      <c r="BL236" s="22" t="s">
        <v>184</v>
      </c>
      <c r="BM236" s="22" t="s">
        <v>1065</v>
      </c>
    </row>
    <row r="237" spans="2:65" s="1" customFormat="1" ht="16.5" customHeight="1">
      <c r="B237" s="39"/>
      <c r="C237" s="191" t="s">
        <v>927</v>
      </c>
      <c r="D237" s="191" t="s">
        <v>179</v>
      </c>
      <c r="E237" s="192" t="s">
        <v>1066</v>
      </c>
      <c r="F237" s="193" t="s">
        <v>820</v>
      </c>
      <c r="G237" s="194" t="s">
        <v>821</v>
      </c>
      <c r="H237" s="195">
        <v>4</v>
      </c>
      <c r="I237" s="196"/>
      <c r="J237" s="197">
        <f t="shared" si="70"/>
        <v>0</v>
      </c>
      <c r="K237" s="193" t="s">
        <v>21</v>
      </c>
      <c r="L237" s="59"/>
      <c r="M237" s="198" t="s">
        <v>21</v>
      </c>
      <c r="N237" s="199" t="s">
        <v>47</v>
      </c>
      <c r="O237" s="40"/>
      <c r="P237" s="200">
        <f t="shared" si="71"/>
        <v>0</v>
      </c>
      <c r="Q237" s="200">
        <v>0</v>
      </c>
      <c r="R237" s="200">
        <f t="shared" si="72"/>
        <v>0</v>
      </c>
      <c r="S237" s="200">
        <v>0</v>
      </c>
      <c r="T237" s="201">
        <f t="shared" si="73"/>
        <v>0</v>
      </c>
      <c r="AR237" s="22" t="s">
        <v>184</v>
      </c>
      <c r="AT237" s="22" t="s">
        <v>179</v>
      </c>
      <c r="AU237" s="22" t="s">
        <v>86</v>
      </c>
      <c r="AY237" s="22" t="s">
        <v>177</v>
      </c>
      <c r="BE237" s="202">
        <f t="shared" si="74"/>
        <v>0</v>
      </c>
      <c r="BF237" s="202">
        <f t="shared" si="75"/>
        <v>0</v>
      </c>
      <c r="BG237" s="202">
        <f t="shared" si="76"/>
        <v>0</v>
      </c>
      <c r="BH237" s="202">
        <f t="shared" si="77"/>
        <v>0</v>
      </c>
      <c r="BI237" s="202">
        <f t="shared" si="78"/>
        <v>0</v>
      </c>
      <c r="BJ237" s="22" t="s">
        <v>84</v>
      </c>
      <c r="BK237" s="202">
        <f t="shared" si="79"/>
        <v>0</v>
      </c>
      <c r="BL237" s="22" t="s">
        <v>184</v>
      </c>
      <c r="BM237" s="22" t="s">
        <v>1067</v>
      </c>
    </row>
    <row r="238" spans="2:65" s="1" customFormat="1" ht="16.5" customHeight="1">
      <c r="B238" s="39"/>
      <c r="C238" s="191" t="s">
        <v>1068</v>
      </c>
      <c r="D238" s="191" t="s">
        <v>179</v>
      </c>
      <c r="E238" s="192" t="s">
        <v>1069</v>
      </c>
      <c r="F238" s="193" t="s">
        <v>833</v>
      </c>
      <c r="G238" s="194" t="s">
        <v>827</v>
      </c>
      <c r="H238" s="195">
        <v>1</v>
      </c>
      <c r="I238" s="196"/>
      <c r="J238" s="197">
        <f t="shared" si="70"/>
        <v>0</v>
      </c>
      <c r="K238" s="193" t="s">
        <v>21</v>
      </c>
      <c r="L238" s="59"/>
      <c r="M238" s="198" t="s">
        <v>21</v>
      </c>
      <c r="N238" s="199" t="s">
        <v>47</v>
      </c>
      <c r="O238" s="40"/>
      <c r="P238" s="200">
        <f t="shared" si="71"/>
        <v>0</v>
      </c>
      <c r="Q238" s="200">
        <v>0</v>
      </c>
      <c r="R238" s="200">
        <f t="shared" si="72"/>
        <v>0</v>
      </c>
      <c r="S238" s="200">
        <v>0</v>
      </c>
      <c r="T238" s="201">
        <f t="shared" si="73"/>
        <v>0</v>
      </c>
      <c r="AR238" s="22" t="s">
        <v>184</v>
      </c>
      <c r="AT238" s="22" t="s">
        <v>179</v>
      </c>
      <c r="AU238" s="22" t="s">
        <v>86</v>
      </c>
      <c r="AY238" s="22" t="s">
        <v>177</v>
      </c>
      <c r="BE238" s="202">
        <f t="shared" si="74"/>
        <v>0</v>
      </c>
      <c r="BF238" s="202">
        <f t="shared" si="75"/>
        <v>0</v>
      </c>
      <c r="BG238" s="202">
        <f t="shared" si="76"/>
        <v>0</v>
      </c>
      <c r="BH238" s="202">
        <f t="shared" si="77"/>
        <v>0</v>
      </c>
      <c r="BI238" s="202">
        <f t="shared" si="78"/>
        <v>0</v>
      </c>
      <c r="BJ238" s="22" t="s">
        <v>84</v>
      </c>
      <c r="BK238" s="202">
        <f t="shared" si="79"/>
        <v>0</v>
      </c>
      <c r="BL238" s="22" t="s">
        <v>184</v>
      </c>
      <c r="BM238" s="22" t="s">
        <v>1070</v>
      </c>
    </row>
    <row r="239" spans="2:65" s="1" customFormat="1" ht="16.5" customHeight="1">
      <c r="B239" s="39"/>
      <c r="C239" s="191" t="s">
        <v>929</v>
      </c>
      <c r="D239" s="191" t="s">
        <v>179</v>
      </c>
      <c r="E239" s="192" t="s">
        <v>1071</v>
      </c>
      <c r="F239" s="193" t="s">
        <v>1072</v>
      </c>
      <c r="G239" s="194" t="s">
        <v>213</v>
      </c>
      <c r="H239" s="195">
        <v>5</v>
      </c>
      <c r="I239" s="196"/>
      <c r="J239" s="197">
        <f t="shared" si="70"/>
        <v>0</v>
      </c>
      <c r="K239" s="193" t="s">
        <v>21</v>
      </c>
      <c r="L239" s="59"/>
      <c r="M239" s="198" t="s">
        <v>21</v>
      </c>
      <c r="N239" s="199" t="s">
        <v>47</v>
      </c>
      <c r="O239" s="40"/>
      <c r="P239" s="200">
        <f t="shared" si="71"/>
        <v>0</v>
      </c>
      <c r="Q239" s="200">
        <v>0</v>
      </c>
      <c r="R239" s="200">
        <f t="shared" si="72"/>
        <v>0</v>
      </c>
      <c r="S239" s="200">
        <v>0</v>
      </c>
      <c r="T239" s="201">
        <f t="shared" si="73"/>
        <v>0</v>
      </c>
      <c r="AR239" s="22" t="s">
        <v>184</v>
      </c>
      <c r="AT239" s="22" t="s">
        <v>179</v>
      </c>
      <c r="AU239" s="22" t="s">
        <v>86</v>
      </c>
      <c r="AY239" s="22" t="s">
        <v>177</v>
      </c>
      <c r="BE239" s="202">
        <f t="shared" si="74"/>
        <v>0</v>
      </c>
      <c r="BF239" s="202">
        <f t="shared" si="75"/>
        <v>0</v>
      </c>
      <c r="BG239" s="202">
        <f t="shared" si="76"/>
        <v>0</v>
      </c>
      <c r="BH239" s="202">
        <f t="shared" si="77"/>
        <v>0</v>
      </c>
      <c r="BI239" s="202">
        <f t="shared" si="78"/>
        <v>0</v>
      </c>
      <c r="BJ239" s="22" t="s">
        <v>84</v>
      </c>
      <c r="BK239" s="202">
        <f t="shared" si="79"/>
        <v>0</v>
      </c>
      <c r="BL239" s="22" t="s">
        <v>184</v>
      </c>
      <c r="BM239" s="22" t="s">
        <v>1073</v>
      </c>
    </row>
    <row r="240" spans="2:65" s="10" customFormat="1" ht="29.85" customHeight="1">
      <c r="B240" s="175"/>
      <c r="C240" s="176"/>
      <c r="D240" s="177" t="s">
        <v>75</v>
      </c>
      <c r="E240" s="189" t="s">
        <v>253</v>
      </c>
      <c r="F240" s="189" t="s">
        <v>837</v>
      </c>
      <c r="G240" s="176"/>
      <c r="H240" s="176"/>
      <c r="I240" s="179"/>
      <c r="J240" s="190">
        <f>BK240</f>
        <v>0</v>
      </c>
      <c r="K240" s="176"/>
      <c r="L240" s="181"/>
      <c r="M240" s="182"/>
      <c r="N240" s="183"/>
      <c r="O240" s="183"/>
      <c r="P240" s="184">
        <f>SUM(P241:P247)</f>
        <v>0</v>
      </c>
      <c r="Q240" s="183"/>
      <c r="R240" s="184">
        <f>SUM(R241:R247)</f>
        <v>0</v>
      </c>
      <c r="S240" s="183"/>
      <c r="T240" s="185">
        <f>SUM(T241:T247)</f>
        <v>0</v>
      </c>
      <c r="AR240" s="186" t="s">
        <v>84</v>
      </c>
      <c r="AT240" s="187" t="s">
        <v>75</v>
      </c>
      <c r="AU240" s="187" t="s">
        <v>84</v>
      </c>
      <c r="AY240" s="186" t="s">
        <v>177</v>
      </c>
      <c r="BK240" s="188">
        <f>SUM(BK241:BK247)</f>
        <v>0</v>
      </c>
    </row>
    <row r="241" spans="2:65" s="1" customFormat="1" ht="16.5" customHeight="1">
      <c r="B241" s="39"/>
      <c r="C241" s="191" t="s">
        <v>1074</v>
      </c>
      <c r="D241" s="191" t="s">
        <v>179</v>
      </c>
      <c r="E241" s="192" t="s">
        <v>1075</v>
      </c>
      <c r="F241" s="193" t="s">
        <v>836</v>
      </c>
      <c r="G241" s="194" t="s">
        <v>821</v>
      </c>
      <c r="H241" s="195">
        <v>1</v>
      </c>
      <c r="I241" s="196"/>
      <c r="J241" s="197">
        <f t="shared" ref="J241:J247" si="80">ROUND(I241*H241,2)</f>
        <v>0</v>
      </c>
      <c r="K241" s="193" t="s">
        <v>21</v>
      </c>
      <c r="L241" s="59"/>
      <c r="M241" s="198" t="s">
        <v>21</v>
      </c>
      <c r="N241" s="199" t="s">
        <v>47</v>
      </c>
      <c r="O241" s="40"/>
      <c r="P241" s="200">
        <f t="shared" ref="P241:P247" si="81">O241*H241</f>
        <v>0</v>
      </c>
      <c r="Q241" s="200">
        <v>0</v>
      </c>
      <c r="R241" s="200">
        <f t="shared" ref="R241:R247" si="82">Q241*H241</f>
        <v>0</v>
      </c>
      <c r="S241" s="200">
        <v>0</v>
      </c>
      <c r="T241" s="201">
        <f t="shared" ref="T241:T247" si="83">S241*H241</f>
        <v>0</v>
      </c>
      <c r="AR241" s="22" t="s">
        <v>184</v>
      </c>
      <c r="AT241" s="22" t="s">
        <v>179</v>
      </c>
      <c r="AU241" s="22" t="s">
        <v>86</v>
      </c>
      <c r="AY241" s="22" t="s">
        <v>177</v>
      </c>
      <c r="BE241" s="202">
        <f t="shared" ref="BE241:BE247" si="84">IF(N241="základní",J241,0)</f>
        <v>0</v>
      </c>
      <c r="BF241" s="202">
        <f t="shared" ref="BF241:BF247" si="85">IF(N241="snížená",J241,0)</f>
        <v>0</v>
      </c>
      <c r="BG241" s="202">
        <f t="shared" ref="BG241:BG247" si="86">IF(N241="zákl. přenesená",J241,0)</f>
        <v>0</v>
      </c>
      <c r="BH241" s="202">
        <f t="shared" ref="BH241:BH247" si="87">IF(N241="sníž. přenesená",J241,0)</f>
        <v>0</v>
      </c>
      <c r="BI241" s="202">
        <f t="shared" ref="BI241:BI247" si="88">IF(N241="nulová",J241,0)</f>
        <v>0</v>
      </c>
      <c r="BJ241" s="22" t="s">
        <v>84</v>
      </c>
      <c r="BK241" s="202">
        <f t="shared" ref="BK241:BK247" si="89">ROUND(I241*H241,2)</f>
        <v>0</v>
      </c>
      <c r="BL241" s="22" t="s">
        <v>184</v>
      </c>
      <c r="BM241" s="22" t="s">
        <v>1076</v>
      </c>
    </row>
    <row r="242" spans="2:65" s="1" customFormat="1" ht="16.5" customHeight="1">
      <c r="B242" s="39"/>
      <c r="C242" s="191" t="s">
        <v>931</v>
      </c>
      <c r="D242" s="191" t="s">
        <v>179</v>
      </c>
      <c r="E242" s="192" t="s">
        <v>1077</v>
      </c>
      <c r="F242" s="193" t="s">
        <v>873</v>
      </c>
      <c r="G242" s="194" t="s">
        <v>821</v>
      </c>
      <c r="H242" s="195">
        <v>3</v>
      </c>
      <c r="I242" s="196"/>
      <c r="J242" s="197">
        <f t="shared" si="80"/>
        <v>0</v>
      </c>
      <c r="K242" s="193" t="s">
        <v>21</v>
      </c>
      <c r="L242" s="59"/>
      <c r="M242" s="198" t="s">
        <v>21</v>
      </c>
      <c r="N242" s="199" t="s">
        <v>47</v>
      </c>
      <c r="O242" s="40"/>
      <c r="P242" s="200">
        <f t="shared" si="81"/>
        <v>0</v>
      </c>
      <c r="Q242" s="200">
        <v>0</v>
      </c>
      <c r="R242" s="200">
        <f t="shared" si="82"/>
        <v>0</v>
      </c>
      <c r="S242" s="200">
        <v>0</v>
      </c>
      <c r="T242" s="201">
        <f t="shared" si="83"/>
        <v>0</v>
      </c>
      <c r="AR242" s="22" t="s">
        <v>184</v>
      </c>
      <c r="AT242" s="22" t="s">
        <v>179</v>
      </c>
      <c r="AU242" s="22" t="s">
        <v>86</v>
      </c>
      <c r="AY242" s="22" t="s">
        <v>177</v>
      </c>
      <c r="BE242" s="202">
        <f t="shared" si="84"/>
        <v>0</v>
      </c>
      <c r="BF242" s="202">
        <f t="shared" si="85"/>
        <v>0</v>
      </c>
      <c r="BG242" s="202">
        <f t="shared" si="86"/>
        <v>0</v>
      </c>
      <c r="BH242" s="202">
        <f t="shared" si="87"/>
        <v>0</v>
      </c>
      <c r="BI242" s="202">
        <f t="shared" si="88"/>
        <v>0</v>
      </c>
      <c r="BJ242" s="22" t="s">
        <v>84</v>
      </c>
      <c r="BK242" s="202">
        <f t="shared" si="89"/>
        <v>0</v>
      </c>
      <c r="BL242" s="22" t="s">
        <v>184</v>
      </c>
      <c r="BM242" s="22" t="s">
        <v>1078</v>
      </c>
    </row>
    <row r="243" spans="2:65" s="1" customFormat="1" ht="16.5" customHeight="1">
      <c r="B243" s="39"/>
      <c r="C243" s="191" t="s">
        <v>1079</v>
      </c>
      <c r="D243" s="191" t="s">
        <v>179</v>
      </c>
      <c r="E243" s="192" t="s">
        <v>1080</v>
      </c>
      <c r="F243" s="193" t="s">
        <v>820</v>
      </c>
      <c r="G243" s="194" t="s">
        <v>821</v>
      </c>
      <c r="H243" s="195">
        <v>4</v>
      </c>
      <c r="I243" s="196"/>
      <c r="J243" s="197">
        <f t="shared" si="80"/>
        <v>0</v>
      </c>
      <c r="K243" s="193" t="s">
        <v>21</v>
      </c>
      <c r="L243" s="59"/>
      <c r="M243" s="198" t="s">
        <v>21</v>
      </c>
      <c r="N243" s="199" t="s">
        <v>47</v>
      </c>
      <c r="O243" s="40"/>
      <c r="P243" s="200">
        <f t="shared" si="81"/>
        <v>0</v>
      </c>
      <c r="Q243" s="200">
        <v>0</v>
      </c>
      <c r="R243" s="200">
        <f t="shared" si="82"/>
        <v>0</v>
      </c>
      <c r="S243" s="200">
        <v>0</v>
      </c>
      <c r="T243" s="201">
        <f t="shared" si="83"/>
        <v>0</v>
      </c>
      <c r="AR243" s="22" t="s">
        <v>184</v>
      </c>
      <c r="AT243" s="22" t="s">
        <v>179</v>
      </c>
      <c r="AU243" s="22" t="s">
        <v>86</v>
      </c>
      <c r="AY243" s="22" t="s">
        <v>177</v>
      </c>
      <c r="BE243" s="202">
        <f t="shared" si="84"/>
        <v>0</v>
      </c>
      <c r="BF243" s="202">
        <f t="shared" si="85"/>
        <v>0</v>
      </c>
      <c r="BG243" s="202">
        <f t="shared" si="86"/>
        <v>0</v>
      </c>
      <c r="BH243" s="202">
        <f t="shared" si="87"/>
        <v>0</v>
      </c>
      <c r="BI243" s="202">
        <f t="shared" si="88"/>
        <v>0</v>
      </c>
      <c r="BJ243" s="22" t="s">
        <v>84</v>
      </c>
      <c r="BK243" s="202">
        <f t="shared" si="89"/>
        <v>0</v>
      </c>
      <c r="BL243" s="22" t="s">
        <v>184</v>
      </c>
      <c r="BM243" s="22" t="s">
        <v>1081</v>
      </c>
    </row>
    <row r="244" spans="2:65" s="1" customFormat="1" ht="16.5" customHeight="1">
      <c r="B244" s="39"/>
      <c r="C244" s="191" t="s">
        <v>933</v>
      </c>
      <c r="D244" s="191" t="s">
        <v>179</v>
      </c>
      <c r="E244" s="192" t="s">
        <v>1082</v>
      </c>
      <c r="F244" s="193" t="s">
        <v>1083</v>
      </c>
      <c r="G244" s="194" t="s">
        <v>213</v>
      </c>
      <c r="H244" s="195">
        <v>5</v>
      </c>
      <c r="I244" s="196"/>
      <c r="J244" s="197">
        <f t="shared" si="80"/>
        <v>0</v>
      </c>
      <c r="K244" s="193" t="s">
        <v>21</v>
      </c>
      <c r="L244" s="59"/>
      <c r="M244" s="198" t="s">
        <v>21</v>
      </c>
      <c r="N244" s="199" t="s">
        <v>47</v>
      </c>
      <c r="O244" s="40"/>
      <c r="P244" s="200">
        <f t="shared" si="81"/>
        <v>0</v>
      </c>
      <c r="Q244" s="200">
        <v>0</v>
      </c>
      <c r="R244" s="200">
        <f t="shared" si="82"/>
        <v>0</v>
      </c>
      <c r="S244" s="200">
        <v>0</v>
      </c>
      <c r="T244" s="201">
        <f t="shared" si="83"/>
        <v>0</v>
      </c>
      <c r="AR244" s="22" t="s">
        <v>184</v>
      </c>
      <c r="AT244" s="22" t="s">
        <v>179</v>
      </c>
      <c r="AU244" s="22" t="s">
        <v>86</v>
      </c>
      <c r="AY244" s="22" t="s">
        <v>177</v>
      </c>
      <c r="BE244" s="202">
        <f t="shared" si="84"/>
        <v>0</v>
      </c>
      <c r="BF244" s="202">
        <f t="shared" si="85"/>
        <v>0</v>
      </c>
      <c r="BG244" s="202">
        <f t="shared" si="86"/>
        <v>0</v>
      </c>
      <c r="BH244" s="202">
        <f t="shared" si="87"/>
        <v>0</v>
      </c>
      <c r="BI244" s="202">
        <f t="shared" si="88"/>
        <v>0</v>
      </c>
      <c r="BJ244" s="22" t="s">
        <v>84</v>
      </c>
      <c r="BK244" s="202">
        <f t="shared" si="89"/>
        <v>0</v>
      </c>
      <c r="BL244" s="22" t="s">
        <v>184</v>
      </c>
      <c r="BM244" s="22" t="s">
        <v>1084</v>
      </c>
    </row>
    <row r="245" spans="2:65" s="1" customFormat="1" ht="16.5" customHeight="1">
      <c r="B245" s="39"/>
      <c r="C245" s="191" t="s">
        <v>1085</v>
      </c>
      <c r="D245" s="191" t="s">
        <v>179</v>
      </c>
      <c r="E245" s="192" t="s">
        <v>1086</v>
      </c>
      <c r="F245" s="193" t="s">
        <v>868</v>
      </c>
      <c r="G245" s="194" t="s">
        <v>182</v>
      </c>
      <c r="H245" s="195">
        <v>10</v>
      </c>
      <c r="I245" s="196"/>
      <c r="J245" s="197">
        <f t="shared" si="80"/>
        <v>0</v>
      </c>
      <c r="K245" s="193" t="s">
        <v>21</v>
      </c>
      <c r="L245" s="59"/>
      <c r="M245" s="198" t="s">
        <v>21</v>
      </c>
      <c r="N245" s="199" t="s">
        <v>47</v>
      </c>
      <c r="O245" s="40"/>
      <c r="P245" s="200">
        <f t="shared" si="81"/>
        <v>0</v>
      </c>
      <c r="Q245" s="200">
        <v>0</v>
      </c>
      <c r="R245" s="200">
        <f t="shared" si="82"/>
        <v>0</v>
      </c>
      <c r="S245" s="200">
        <v>0</v>
      </c>
      <c r="T245" s="201">
        <f t="shared" si="83"/>
        <v>0</v>
      </c>
      <c r="AR245" s="22" t="s">
        <v>184</v>
      </c>
      <c r="AT245" s="22" t="s">
        <v>179</v>
      </c>
      <c r="AU245" s="22" t="s">
        <v>86</v>
      </c>
      <c r="AY245" s="22" t="s">
        <v>177</v>
      </c>
      <c r="BE245" s="202">
        <f t="shared" si="84"/>
        <v>0</v>
      </c>
      <c r="BF245" s="202">
        <f t="shared" si="85"/>
        <v>0</v>
      </c>
      <c r="BG245" s="202">
        <f t="shared" si="86"/>
        <v>0</v>
      </c>
      <c r="BH245" s="202">
        <f t="shared" si="87"/>
        <v>0</v>
      </c>
      <c r="BI245" s="202">
        <f t="shared" si="88"/>
        <v>0</v>
      </c>
      <c r="BJ245" s="22" t="s">
        <v>84</v>
      </c>
      <c r="BK245" s="202">
        <f t="shared" si="89"/>
        <v>0</v>
      </c>
      <c r="BL245" s="22" t="s">
        <v>184</v>
      </c>
      <c r="BM245" s="22" t="s">
        <v>1087</v>
      </c>
    </row>
    <row r="246" spans="2:65" s="1" customFormat="1" ht="16.5" customHeight="1">
      <c r="B246" s="39"/>
      <c r="C246" s="191" t="s">
        <v>935</v>
      </c>
      <c r="D246" s="191" t="s">
        <v>179</v>
      </c>
      <c r="E246" s="192" t="s">
        <v>1088</v>
      </c>
      <c r="F246" s="193" t="s">
        <v>823</v>
      </c>
      <c r="G246" s="194" t="s">
        <v>821</v>
      </c>
      <c r="H246" s="195">
        <v>1</v>
      </c>
      <c r="I246" s="196"/>
      <c r="J246" s="197">
        <f t="shared" si="80"/>
        <v>0</v>
      </c>
      <c r="K246" s="193" t="s">
        <v>21</v>
      </c>
      <c r="L246" s="59"/>
      <c r="M246" s="198" t="s">
        <v>21</v>
      </c>
      <c r="N246" s="199" t="s">
        <v>47</v>
      </c>
      <c r="O246" s="40"/>
      <c r="P246" s="200">
        <f t="shared" si="81"/>
        <v>0</v>
      </c>
      <c r="Q246" s="200">
        <v>0</v>
      </c>
      <c r="R246" s="200">
        <f t="shared" si="82"/>
        <v>0</v>
      </c>
      <c r="S246" s="200">
        <v>0</v>
      </c>
      <c r="T246" s="201">
        <f t="shared" si="83"/>
        <v>0</v>
      </c>
      <c r="AR246" s="22" t="s">
        <v>184</v>
      </c>
      <c r="AT246" s="22" t="s">
        <v>179</v>
      </c>
      <c r="AU246" s="22" t="s">
        <v>86</v>
      </c>
      <c r="AY246" s="22" t="s">
        <v>177</v>
      </c>
      <c r="BE246" s="202">
        <f t="shared" si="84"/>
        <v>0</v>
      </c>
      <c r="BF246" s="202">
        <f t="shared" si="85"/>
        <v>0</v>
      </c>
      <c r="BG246" s="202">
        <f t="shared" si="86"/>
        <v>0</v>
      </c>
      <c r="BH246" s="202">
        <f t="shared" si="87"/>
        <v>0</v>
      </c>
      <c r="BI246" s="202">
        <f t="shared" si="88"/>
        <v>0</v>
      </c>
      <c r="BJ246" s="22" t="s">
        <v>84</v>
      </c>
      <c r="BK246" s="202">
        <f t="shared" si="89"/>
        <v>0</v>
      </c>
      <c r="BL246" s="22" t="s">
        <v>184</v>
      </c>
      <c r="BM246" s="22" t="s">
        <v>1089</v>
      </c>
    </row>
    <row r="247" spans="2:65" s="1" customFormat="1" ht="16.5" customHeight="1">
      <c r="B247" s="39"/>
      <c r="C247" s="191" t="s">
        <v>1090</v>
      </c>
      <c r="D247" s="191" t="s">
        <v>179</v>
      </c>
      <c r="E247" s="192" t="s">
        <v>1091</v>
      </c>
      <c r="F247" s="193" t="s">
        <v>826</v>
      </c>
      <c r="G247" s="194" t="s">
        <v>827</v>
      </c>
      <c r="H247" s="195">
        <v>3</v>
      </c>
      <c r="I247" s="196"/>
      <c r="J247" s="197">
        <f t="shared" si="80"/>
        <v>0</v>
      </c>
      <c r="K247" s="193" t="s">
        <v>21</v>
      </c>
      <c r="L247" s="59"/>
      <c r="M247" s="198" t="s">
        <v>21</v>
      </c>
      <c r="N247" s="254" t="s">
        <v>47</v>
      </c>
      <c r="O247" s="252"/>
      <c r="P247" s="255">
        <f t="shared" si="81"/>
        <v>0</v>
      </c>
      <c r="Q247" s="255">
        <v>0</v>
      </c>
      <c r="R247" s="255">
        <f t="shared" si="82"/>
        <v>0</v>
      </c>
      <c r="S247" s="255">
        <v>0</v>
      </c>
      <c r="T247" s="256">
        <f t="shared" si="83"/>
        <v>0</v>
      </c>
      <c r="AR247" s="22" t="s">
        <v>184</v>
      </c>
      <c r="AT247" s="22" t="s">
        <v>179</v>
      </c>
      <c r="AU247" s="22" t="s">
        <v>86</v>
      </c>
      <c r="AY247" s="22" t="s">
        <v>177</v>
      </c>
      <c r="BE247" s="202">
        <f t="shared" si="84"/>
        <v>0</v>
      </c>
      <c r="BF247" s="202">
        <f t="shared" si="85"/>
        <v>0</v>
      </c>
      <c r="BG247" s="202">
        <f t="shared" si="86"/>
        <v>0</v>
      </c>
      <c r="BH247" s="202">
        <f t="shared" si="87"/>
        <v>0</v>
      </c>
      <c r="BI247" s="202">
        <f t="shared" si="88"/>
        <v>0</v>
      </c>
      <c r="BJ247" s="22" t="s">
        <v>84</v>
      </c>
      <c r="BK247" s="202">
        <f t="shared" si="89"/>
        <v>0</v>
      </c>
      <c r="BL247" s="22" t="s">
        <v>184</v>
      </c>
      <c r="BM247" s="22" t="s">
        <v>1092</v>
      </c>
    </row>
    <row r="248" spans="2:65" s="1" customFormat="1" ht="6.95" customHeight="1">
      <c r="B248" s="54"/>
      <c r="C248" s="55"/>
      <c r="D248" s="55"/>
      <c r="E248" s="55"/>
      <c r="F248" s="55"/>
      <c r="G248" s="55"/>
      <c r="H248" s="55"/>
      <c r="I248" s="138"/>
      <c r="J248" s="55"/>
      <c r="K248" s="55"/>
      <c r="L248" s="59"/>
    </row>
  </sheetData>
  <sheetProtection algorithmName="SHA-512" hashValue="uNO6WBey9MJ0ckQhiSMDdlLzqGxKAY1CH8W27hZUw6tiqBbLw/JDdDfw3J+2rpOSHf4lXrPn4n8hfLLE7zOfhw==" saltValue="AYyyoUHVR7dpYX3Hi+S/2NbFbwiDK3r/6NhdrkulFPRYZcevicThfecwxJEZvNzDmcZFlt5YvZhTsy/M/+Lprw==" spinCount="100000" sheet="1" objects="1" scenarios="1" formatColumns="0" formatRows="0" autoFilter="0"/>
  <autoFilter ref="C99:K247"/>
  <mergeCells count="10">
    <mergeCell ref="J51:J52"/>
    <mergeCell ref="E90:H90"/>
    <mergeCell ref="E92:H9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7"/>
  <sheetViews>
    <sheetView showGridLines="0" workbookViewId="0">
      <pane ySplit="1" topLeftCell="A2" activePane="bottomLeft" state="frozen"/>
      <selection pane="bottomLeft"/>
    </sheetView>
  </sheetViews>
  <sheetFormatPr defaultRowHeight="12.7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99</v>
      </c>
      <c r="G1" s="303" t="s">
        <v>100</v>
      </c>
      <c r="H1" s="303"/>
      <c r="I1" s="113"/>
      <c r="J1" s="112" t="s">
        <v>101</v>
      </c>
      <c r="K1" s="111" t="s">
        <v>102</v>
      </c>
      <c r="L1" s="112" t="s">
        <v>103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94"/>
      <c r="M2" s="294"/>
      <c r="N2" s="294"/>
      <c r="O2" s="294"/>
      <c r="P2" s="294"/>
      <c r="Q2" s="294"/>
      <c r="R2" s="294"/>
      <c r="S2" s="294"/>
      <c r="T2" s="294"/>
      <c r="U2" s="294"/>
      <c r="V2" s="294"/>
      <c r="AT2" s="22" t="s">
        <v>98</v>
      </c>
    </row>
    <row r="3" spans="1:70" ht="6.95" customHeight="1">
      <c r="B3" s="23"/>
      <c r="C3" s="24"/>
      <c r="D3" s="24"/>
      <c r="E3" s="24"/>
      <c r="F3" s="24"/>
      <c r="G3" s="24"/>
      <c r="H3" s="24"/>
      <c r="I3" s="115"/>
      <c r="J3" s="24"/>
      <c r="K3" s="25"/>
      <c r="AT3" s="22" t="s">
        <v>86</v>
      </c>
    </row>
    <row r="4" spans="1:70" ht="36.950000000000003" customHeight="1">
      <c r="B4" s="26"/>
      <c r="C4" s="27"/>
      <c r="D4" s="28" t="s">
        <v>110</v>
      </c>
      <c r="E4" s="27"/>
      <c r="F4" s="27"/>
      <c r="G4" s="27"/>
      <c r="H4" s="27"/>
      <c r="I4" s="116"/>
      <c r="J4" s="27"/>
      <c r="K4" s="29"/>
      <c r="M4" s="30" t="s">
        <v>12</v>
      </c>
      <c r="AT4" s="22" t="s">
        <v>6</v>
      </c>
    </row>
    <row r="5" spans="1:70" ht="6.95" customHeight="1">
      <c r="B5" s="26"/>
      <c r="C5" s="27"/>
      <c r="D5" s="27"/>
      <c r="E5" s="27"/>
      <c r="F5" s="27"/>
      <c r="G5" s="27"/>
      <c r="H5" s="27"/>
      <c r="I5" s="116"/>
      <c r="J5" s="27"/>
      <c r="K5" s="29"/>
    </row>
    <row r="6" spans="1:70" ht="15">
      <c r="B6" s="26"/>
      <c r="C6" s="27"/>
      <c r="D6" s="35" t="s">
        <v>18</v>
      </c>
      <c r="E6" s="27"/>
      <c r="F6" s="27"/>
      <c r="G6" s="27"/>
      <c r="H6" s="27"/>
      <c r="I6" s="116"/>
      <c r="J6" s="27"/>
      <c r="K6" s="29"/>
    </row>
    <row r="7" spans="1:70" ht="16.5" customHeight="1">
      <c r="B7" s="26"/>
      <c r="C7" s="27"/>
      <c r="D7" s="27"/>
      <c r="E7" s="295" t="str">
        <f>'Rekapitulace stavby'!K6</f>
        <v>VLTAVSKÁ - REKONSTRUKCE VOZOVKY A CHODNÍKŮ</v>
      </c>
      <c r="F7" s="296"/>
      <c r="G7" s="296"/>
      <c r="H7" s="296"/>
      <c r="I7" s="116"/>
      <c r="J7" s="27"/>
      <c r="K7" s="29"/>
    </row>
    <row r="8" spans="1:70" s="1" customFormat="1" ht="15">
      <c r="B8" s="39"/>
      <c r="C8" s="40"/>
      <c r="D8" s="35" t="s">
        <v>123</v>
      </c>
      <c r="E8" s="40"/>
      <c r="F8" s="40"/>
      <c r="G8" s="40"/>
      <c r="H8" s="40"/>
      <c r="I8" s="117"/>
      <c r="J8" s="40"/>
      <c r="K8" s="43"/>
    </row>
    <row r="9" spans="1:70" s="1" customFormat="1" ht="36.950000000000003" customHeight="1">
      <c r="B9" s="39"/>
      <c r="C9" s="40"/>
      <c r="D9" s="40"/>
      <c r="E9" s="297" t="s">
        <v>1093</v>
      </c>
      <c r="F9" s="298"/>
      <c r="G9" s="298"/>
      <c r="H9" s="298"/>
      <c r="I9" s="117"/>
      <c r="J9" s="40"/>
      <c r="K9" s="43"/>
    </row>
    <row r="10" spans="1:70" s="1" customFormat="1" ht="13.5">
      <c r="B10" s="39"/>
      <c r="C10" s="40"/>
      <c r="D10" s="40"/>
      <c r="E10" s="40"/>
      <c r="F10" s="40"/>
      <c r="G10" s="40"/>
      <c r="H10" s="40"/>
      <c r="I10" s="117"/>
      <c r="J10" s="40"/>
      <c r="K10" s="43"/>
    </row>
    <row r="11" spans="1:70" s="1" customFormat="1" ht="14.45" customHeight="1">
      <c r="B11" s="39"/>
      <c r="C11" s="40"/>
      <c r="D11" s="35" t="s">
        <v>20</v>
      </c>
      <c r="E11" s="40"/>
      <c r="F11" s="33" t="s">
        <v>21</v>
      </c>
      <c r="G11" s="40"/>
      <c r="H11" s="40"/>
      <c r="I11" s="118" t="s">
        <v>22</v>
      </c>
      <c r="J11" s="33" t="s">
        <v>21</v>
      </c>
      <c r="K11" s="43"/>
    </row>
    <row r="12" spans="1:70" s="1" customFormat="1" ht="14.45" customHeight="1">
      <c r="B12" s="39"/>
      <c r="C12" s="40"/>
      <c r="D12" s="35" t="s">
        <v>23</v>
      </c>
      <c r="E12" s="40"/>
      <c r="F12" s="33" t="s">
        <v>24</v>
      </c>
      <c r="G12" s="40"/>
      <c r="H12" s="40"/>
      <c r="I12" s="118" t="s">
        <v>25</v>
      </c>
      <c r="J12" s="119" t="str">
        <f>'Rekapitulace stavby'!AN8</f>
        <v>29. 3. 2018</v>
      </c>
      <c r="K12" s="43"/>
    </row>
    <row r="13" spans="1:70" s="1" customFormat="1" ht="10.9" customHeight="1">
      <c r="B13" s="39"/>
      <c r="C13" s="40"/>
      <c r="D13" s="40"/>
      <c r="E13" s="40"/>
      <c r="F13" s="40"/>
      <c r="G13" s="40"/>
      <c r="H13" s="40"/>
      <c r="I13" s="117"/>
      <c r="J13" s="40"/>
      <c r="K13" s="43"/>
    </row>
    <row r="14" spans="1:70" s="1" customFormat="1" ht="14.45" customHeight="1">
      <c r="B14" s="39"/>
      <c r="C14" s="40"/>
      <c r="D14" s="35" t="s">
        <v>27</v>
      </c>
      <c r="E14" s="40"/>
      <c r="F14" s="40"/>
      <c r="G14" s="40"/>
      <c r="H14" s="40"/>
      <c r="I14" s="118" t="s">
        <v>28</v>
      </c>
      <c r="J14" s="33" t="s">
        <v>29</v>
      </c>
      <c r="K14" s="43"/>
    </row>
    <row r="15" spans="1:70" s="1" customFormat="1" ht="18" customHeight="1">
      <c r="B15" s="39"/>
      <c r="C15" s="40"/>
      <c r="D15" s="40"/>
      <c r="E15" s="33" t="s">
        <v>30</v>
      </c>
      <c r="F15" s="40"/>
      <c r="G15" s="40"/>
      <c r="H15" s="40"/>
      <c r="I15" s="118" t="s">
        <v>31</v>
      </c>
      <c r="J15" s="33" t="s">
        <v>32</v>
      </c>
      <c r="K15" s="43"/>
    </row>
    <row r="16" spans="1:70" s="1" customFormat="1" ht="6.95" customHeight="1">
      <c r="B16" s="39"/>
      <c r="C16" s="40"/>
      <c r="D16" s="40"/>
      <c r="E16" s="40"/>
      <c r="F16" s="40"/>
      <c r="G16" s="40"/>
      <c r="H16" s="40"/>
      <c r="I16" s="117"/>
      <c r="J16" s="40"/>
      <c r="K16" s="43"/>
    </row>
    <row r="17" spans="2:11" s="1" customFormat="1" ht="14.45" customHeight="1">
      <c r="B17" s="39"/>
      <c r="C17" s="40"/>
      <c r="D17" s="35" t="s">
        <v>33</v>
      </c>
      <c r="E17" s="40"/>
      <c r="F17" s="40"/>
      <c r="G17" s="40"/>
      <c r="H17" s="40"/>
      <c r="I17" s="118"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8" t="s">
        <v>31</v>
      </c>
      <c r="J18" s="33" t="str">
        <f>IF('Rekapitulace stavby'!AN14="Vyplň údaj","",IF('Rekapitulace stavby'!AN14="","",'Rekapitulace stavby'!AN14))</f>
        <v/>
      </c>
      <c r="K18" s="43"/>
    </row>
    <row r="19" spans="2:11" s="1" customFormat="1" ht="6.95" customHeight="1">
      <c r="B19" s="39"/>
      <c r="C19" s="40"/>
      <c r="D19" s="40"/>
      <c r="E19" s="40"/>
      <c r="F19" s="40"/>
      <c r="G19" s="40"/>
      <c r="H19" s="40"/>
      <c r="I19" s="117"/>
      <c r="J19" s="40"/>
      <c r="K19" s="43"/>
    </row>
    <row r="20" spans="2:11" s="1" customFormat="1" ht="14.45" customHeight="1">
      <c r="B20" s="39"/>
      <c r="C20" s="40"/>
      <c r="D20" s="35" t="s">
        <v>35</v>
      </c>
      <c r="E20" s="40"/>
      <c r="F20" s="40"/>
      <c r="G20" s="40"/>
      <c r="H20" s="40"/>
      <c r="I20" s="118" t="s">
        <v>28</v>
      </c>
      <c r="J20" s="33" t="s">
        <v>36</v>
      </c>
      <c r="K20" s="43"/>
    </row>
    <row r="21" spans="2:11" s="1" customFormat="1" ht="18" customHeight="1">
      <c r="B21" s="39"/>
      <c r="C21" s="40"/>
      <c r="D21" s="40"/>
      <c r="E21" s="33" t="s">
        <v>37</v>
      </c>
      <c r="F21" s="40"/>
      <c r="G21" s="40"/>
      <c r="H21" s="40"/>
      <c r="I21" s="118" t="s">
        <v>31</v>
      </c>
      <c r="J21" s="33" t="s">
        <v>38</v>
      </c>
      <c r="K21" s="43"/>
    </row>
    <row r="22" spans="2:11" s="1" customFormat="1" ht="6.95" customHeight="1">
      <c r="B22" s="39"/>
      <c r="C22" s="40"/>
      <c r="D22" s="40"/>
      <c r="E22" s="40"/>
      <c r="F22" s="40"/>
      <c r="G22" s="40"/>
      <c r="H22" s="40"/>
      <c r="I22" s="117"/>
      <c r="J22" s="40"/>
      <c r="K22" s="43"/>
    </row>
    <row r="23" spans="2:11" s="1" customFormat="1" ht="14.45" customHeight="1">
      <c r="B23" s="39"/>
      <c r="C23" s="40"/>
      <c r="D23" s="35" t="s">
        <v>40</v>
      </c>
      <c r="E23" s="40"/>
      <c r="F23" s="40"/>
      <c r="G23" s="40"/>
      <c r="H23" s="40"/>
      <c r="I23" s="117"/>
      <c r="J23" s="40"/>
      <c r="K23" s="43"/>
    </row>
    <row r="24" spans="2:11" s="6" customFormat="1" ht="71.25" customHeight="1">
      <c r="B24" s="120"/>
      <c r="C24" s="121"/>
      <c r="D24" s="121"/>
      <c r="E24" s="264" t="s">
        <v>41</v>
      </c>
      <c r="F24" s="264"/>
      <c r="G24" s="264"/>
      <c r="H24" s="264"/>
      <c r="I24" s="122"/>
      <c r="J24" s="121"/>
      <c r="K24" s="123"/>
    </row>
    <row r="25" spans="2:11" s="1" customFormat="1" ht="6.95" customHeight="1">
      <c r="B25" s="39"/>
      <c r="C25" s="40"/>
      <c r="D25" s="40"/>
      <c r="E25" s="40"/>
      <c r="F25" s="40"/>
      <c r="G25" s="40"/>
      <c r="H25" s="40"/>
      <c r="I25" s="117"/>
      <c r="J25" s="40"/>
      <c r="K25" s="43"/>
    </row>
    <row r="26" spans="2:11" s="1" customFormat="1" ht="6.95" customHeight="1">
      <c r="B26" s="39"/>
      <c r="C26" s="40"/>
      <c r="D26" s="83"/>
      <c r="E26" s="83"/>
      <c r="F26" s="83"/>
      <c r="G26" s="83"/>
      <c r="H26" s="83"/>
      <c r="I26" s="124"/>
      <c r="J26" s="83"/>
      <c r="K26" s="125"/>
    </row>
    <row r="27" spans="2:11" s="1" customFormat="1" ht="25.35" customHeight="1">
      <c r="B27" s="39"/>
      <c r="C27" s="40"/>
      <c r="D27" s="126" t="s">
        <v>42</v>
      </c>
      <c r="E27" s="40"/>
      <c r="F27" s="40"/>
      <c r="G27" s="40"/>
      <c r="H27" s="40"/>
      <c r="I27" s="117"/>
      <c r="J27" s="127">
        <f>ROUND(J81,2)</f>
        <v>0</v>
      </c>
      <c r="K27" s="43"/>
    </row>
    <row r="28" spans="2:11" s="1" customFormat="1" ht="6.95" customHeight="1">
      <c r="B28" s="39"/>
      <c r="C28" s="40"/>
      <c r="D28" s="83"/>
      <c r="E28" s="83"/>
      <c r="F28" s="83"/>
      <c r="G28" s="83"/>
      <c r="H28" s="83"/>
      <c r="I28" s="124"/>
      <c r="J28" s="83"/>
      <c r="K28" s="125"/>
    </row>
    <row r="29" spans="2:11" s="1" customFormat="1" ht="14.45" customHeight="1">
      <c r="B29" s="39"/>
      <c r="C29" s="40"/>
      <c r="D29" s="40"/>
      <c r="E29" s="40"/>
      <c r="F29" s="44" t="s">
        <v>44</v>
      </c>
      <c r="G29" s="40"/>
      <c r="H29" s="40"/>
      <c r="I29" s="128" t="s">
        <v>43</v>
      </c>
      <c r="J29" s="44" t="s">
        <v>45</v>
      </c>
      <c r="K29" s="43"/>
    </row>
    <row r="30" spans="2:11" s="1" customFormat="1" ht="14.45" customHeight="1">
      <c r="B30" s="39"/>
      <c r="C30" s="40"/>
      <c r="D30" s="47" t="s">
        <v>46</v>
      </c>
      <c r="E30" s="47" t="s">
        <v>47</v>
      </c>
      <c r="F30" s="129">
        <f>ROUND(SUM(BE81:BE96), 2)</f>
        <v>0</v>
      </c>
      <c r="G30" s="40"/>
      <c r="H30" s="40"/>
      <c r="I30" s="130">
        <v>0.21</v>
      </c>
      <c r="J30" s="129">
        <f>ROUND(ROUND((SUM(BE81:BE96)), 2)*I30, 2)</f>
        <v>0</v>
      </c>
      <c r="K30" s="43"/>
    </row>
    <row r="31" spans="2:11" s="1" customFormat="1" ht="14.45" customHeight="1">
      <c r="B31" s="39"/>
      <c r="C31" s="40"/>
      <c r="D31" s="40"/>
      <c r="E31" s="47" t="s">
        <v>48</v>
      </c>
      <c r="F31" s="129">
        <f>ROUND(SUM(BF81:BF96), 2)</f>
        <v>0</v>
      </c>
      <c r="G31" s="40"/>
      <c r="H31" s="40"/>
      <c r="I31" s="130">
        <v>0.15</v>
      </c>
      <c r="J31" s="129">
        <f>ROUND(ROUND((SUM(BF81:BF96)), 2)*I31, 2)</f>
        <v>0</v>
      </c>
      <c r="K31" s="43"/>
    </row>
    <row r="32" spans="2:11" s="1" customFormat="1" ht="14.45" hidden="1" customHeight="1">
      <c r="B32" s="39"/>
      <c r="C32" s="40"/>
      <c r="D32" s="40"/>
      <c r="E32" s="47" t="s">
        <v>49</v>
      </c>
      <c r="F32" s="129">
        <f>ROUND(SUM(BG81:BG96), 2)</f>
        <v>0</v>
      </c>
      <c r="G32" s="40"/>
      <c r="H32" s="40"/>
      <c r="I32" s="130">
        <v>0.21</v>
      </c>
      <c r="J32" s="129">
        <v>0</v>
      </c>
      <c r="K32" s="43"/>
    </row>
    <row r="33" spans="2:11" s="1" customFormat="1" ht="14.45" hidden="1" customHeight="1">
      <c r="B33" s="39"/>
      <c r="C33" s="40"/>
      <c r="D33" s="40"/>
      <c r="E33" s="47" t="s">
        <v>50</v>
      </c>
      <c r="F33" s="129">
        <f>ROUND(SUM(BH81:BH96), 2)</f>
        <v>0</v>
      </c>
      <c r="G33" s="40"/>
      <c r="H33" s="40"/>
      <c r="I33" s="130">
        <v>0.15</v>
      </c>
      <c r="J33" s="129">
        <v>0</v>
      </c>
      <c r="K33" s="43"/>
    </row>
    <row r="34" spans="2:11" s="1" customFormat="1" ht="14.45" hidden="1" customHeight="1">
      <c r="B34" s="39"/>
      <c r="C34" s="40"/>
      <c r="D34" s="40"/>
      <c r="E34" s="47" t="s">
        <v>51</v>
      </c>
      <c r="F34" s="129">
        <f>ROUND(SUM(BI81:BI96), 2)</f>
        <v>0</v>
      </c>
      <c r="G34" s="40"/>
      <c r="H34" s="40"/>
      <c r="I34" s="130">
        <v>0</v>
      </c>
      <c r="J34" s="129">
        <v>0</v>
      </c>
      <c r="K34" s="43"/>
    </row>
    <row r="35" spans="2:11" s="1" customFormat="1" ht="6.95" customHeight="1">
      <c r="B35" s="39"/>
      <c r="C35" s="40"/>
      <c r="D35" s="40"/>
      <c r="E35" s="40"/>
      <c r="F35" s="40"/>
      <c r="G35" s="40"/>
      <c r="H35" s="40"/>
      <c r="I35" s="117"/>
      <c r="J35" s="40"/>
      <c r="K35" s="43"/>
    </row>
    <row r="36" spans="2:11" s="1" customFormat="1" ht="25.35" customHeight="1">
      <c r="B36" s="39"/>
      <c r="C36" s="131"/>
      <c r="D36" s="132" t="s">
        <v>52</v>
      </c>
      <c r="E36" s="77"/>
      <c r="F36" s="77"/>
      <c r="G36" s="133" t="s">
        <v>53</v>
      </c>
      <c r="H36" s="134" t="s">
        <v>54</v>
      </c>
      <c r="I36" s="135"/>
      <c r="J36" s="136">
        <f>SUM(J27:J34)</f>
        <v>0</v>
      </c>
      <c r="K36" s="137"/>
    </row>
    <row r="37" spans="2:11" s="1" customFormat="1" ht="14.45" customHeight="1">
      <c r="B37" s="54"/>
      <c r="C37" s="55"/>
      <c r="D37" s="55"/>
      <c r="E37" s="55"/>
      <c r="F37" s="55"/>
      <c r="G37" s="55"/>
      <c r="H37" s="55"/>
      <c r="I37" s="138"/>
      <c r="J37" s="55"/>
      <c r="K37" s="56"/>
    </row>
    <row r="41" spans="2:11" s="1" customFormat="1" ht="6.95" customHeight="1">
      <c r="B41" s="139"/>
      <c r="C41" s="140"/>
      <c r="D41" s="140"/>
      <c r="E41" s="140"/>
      <c r="F41" s="140"/>
      <c r="G41" s="140"/>
      <c r="H41" s="140"/>
      <c r="I41" s="141"/>
      <c r="J41" s="140"/>
      <c r="K41" s="142"/>
    </row>
    <row r="42" spans="2:11" s="1" customFormat="1" ht="36.950000000000003" customHeight="1">
      <c r="B42" s="39"/>
      <c r="C42" s="28" t="s">
        <v>143</v>
      </c>
      <c r="D42" s="40"/>
      <c r="E42" s="40"/>
      <c r="F42" s="40"/>
      <c r="G42" s="40"/>
      <c r="H42" s="40"/>
      <c r="I42" s="117"/>
      <c r="J42" s="40"/>
      <c r="K42" s="43"/>
    </row>
    <row r="43" spans="2:11" s="1" customFormat="1" ht="6.95" customHeight="1">
      <c r="B43" s="39"/>
      <c r="C43" s="40"/>
      <c r="D43" s="40"/>
      <c r="E43" s="40"/>
      <c r="F43" s="40"/>
      <c r="G43" s="40"/>
      <c r="H43" s="40"/>
      <c r="I43" s="117"/>
      <c r="J43" s="40"/>
      <c r="K43" s="43"/>
    </row>
    <row r="44" spans="2:11" s="1" customFormat="1" ht="14.45" customHeight="1">
      <c r="B44" s="39"/>
      <c r="C44" s="35" t="s">
        <v>18</v>
      </c>
      <c r="D44" s="40"/>
      <c r="E44" s="40"/>
      <c r="F44" s="40"/>
      <c r="G44" s="40"/>
      <c r="H44" s="40"/>
      <c r="I44" s="117"/>
      <c r="J44" s="40"/>
      <c r="K44" s="43"/>
    </row>
    <row r="45" spans="2:11" s="1" customFormat="1" ht="16.5" customHeight="1">
      <c r="B45" s="39"/>
      <c r="C45" s="40"/>
      <c r="D45" s="40"/>
      <c r="E45" s="295" t="str">
        <f>E7</f>
        <v>VLTAVSKÁ - REKONSTRUKCE VOZOVKY A CHODNÍKŮ</v>
      </c>
      <c r="F45" s="296"/>
      <c r="G45" s="296"/>
      <c r="H45" s="296"/>
      <c r="I45" s="117"/>
      <c r="J45" s="40"/>
      <c r="K45" s="43"/>
    </row>
    <row r="46" spans="2:11" s="1" customFormat="1" ht="14.45" customHeight="1">
      <c r="B46" s="39"/>
      <c r="C46" s="35" t="s">
        <v>123</v>
      </c>
      <c r="D46" s="40"/>
      <c r="E46" s="40"/>
      <c r="F46" s="40"/>
      <c r="G46" s="40"/>
      <c r="H46" s="40"/>
      <c r="I46" s="117"/>
      <c r="J46" s="40"/>
      <c r="K46" s="43"/>
    </row>
    <row r="47" spans="2:11" s="1" customFormat="1" ht="17.25" customHeight="1">
      <c r="B47" s="39"/>
      <c r="C47" s="40"/>
      <c r="D47" s="40"/>
      <c r="E47" s="297" t="str">
        <f>E9</f>
        <v>VON - Vedlejší a ostatní náklady</v>
      </c>
      <c r="F47" s="298"/>
      <c r="G47" s="298"/>
      <c r="H47" s="298"/>
      <c r="I47" s="117"/>
      <c r="J47" s="40"/>
      <c r="K47" s="43"/>
    </row>
    <row r="48" spans="2:11" s="1" customFormat="1" ht="6.95" customHeight="1">
      <c r="B48" s="39"/>
      <c r="C48" s="40"/>
      <c r="D48" s="40"/>
      <c r="E48" s="40"/>
      <c r="F48" s="40"/>
      <c r="G48" s="40"/>
      <c r="H48" s="40"/>
      <c r="I48" s="117"/>
      <c r="J48" s="40"/>
      <c r="K48" s="43"/>
    </row>
    <row r="49" spans="2:47" s="1" customFormat="1" ht="18" customHeight="1">
      <c r="B49" s="39"/>
      <c r="C49" s="35" t="s">
        <v>23</v>
      </c>
      <c r="D49" s="40"/>
      <c r="E49" s="40"/>
      <c r="F49" s="33" t="str">
        <f>F12</f>
        <v>Praha 5 - Smíchov</v>
      </c>
      <c r="G49" s="40"/>
      <c r="H49" s="40"/>
      <c r="I49" s="118" t="s">
        <v>25</v>
      </c>
      <c r="J49" s="119" t="str">
        <f>IF(J12="","",J12)</f>
        <v>29. 3. 2018</v>
      </c>
      <c r="K49" s="43"/>
    </row>
    <row r="50" spans="2:47" s="1" customFormat="1" ht="6.95" customHeight="1">
      <c r="B50" s="39"/>
      <c r="C50" s="40"/>
      <c r="D50" s="40"/>
      <c r="E50" s="40"/>
      <c r="F50" s="40"/>
      <c r="G50" s="40"/>
      <c r="H50" s="40"/>
      <c r="I50" s="117"/>
      <c r="J50" s="40"/>
      <c r="K50" s="43"/>
    </row>
    <row r="51" spans="2:47" s="1" customFormat="1" ht="15">
      <c r="B51" s="39"/>
      <c r="C51" s="35" t="s">
        <v>27</v>
      </c>
      <c r="D51" s="40"/>
      <c r="E51" s="40"/>
      <c r="F51" s="33" t="str">
        <f>E15</f>
        <v>Technická správa komunikací hl. m. Prahy, a.s.</v>
      </c>
      <c r="G51" s="40"/>
      <c r="H51" s="40"/>
      <c r="I51" s="118" t="s">
        <v>35</v>
      </c>
      <c r="J51" s="264" t="str">
        <f>E21</f>
        <v>Metroprojekt Praha, a.s.</v>
      </c>
      <c r="K51" s="43"/>
    </row>
    <row r="52" spans="2:47" s="1" customFormat="1" ht="14.45" customHeight="1">
      <c r="B52" s="39"/>
      <c r="C52" s="35" t="s">
        <v>33</v>
      </c>
      <c r="D52" s="40"/>
      <c r="E52" s="40"/>
      <c r="F52" s="33" t="str">
        <f>IF(E18="","",E18)</f>
        <v/>
      </c>
      <c r="G52" s="40"/>
      <c r="H52" s="40"/>
      <c r="I52" s="117"/>
      <c r="J52" s="299"/>
      <c r="K52" s="43"/>
    </row>
    <row r="53" spans="2:47" s="1" customFormat="1" ht="10.35" customHeight="1">
      <c r="B53" s="39"/>
      <c r="C53" s="40"/>
      <c r="D53" s="40"/>
      <c r="E53" s="40"/>
      <c r="F53" s="40"/>
      <c r="G53" s="40"/>
      <c r="H53" s="40"/>
      <c r="I53" s="117"/>
      <c r="J53" s="40"/>
      <c r="K53" s="43"/>
    </row>
    <row r="54" spans="2:47" s="1" customFormat="1" ht="29.25" customHeight="1">
      <c r="B54" s="39"/>
      <c r="C54" s="143" t="s">
        <v>144</v>
      </c>
      <c r="D54" s="131"/>
      <c r="E54" s="131"/>
      <c r="F54" s="131"/>
      <c r="G54" s="131"/>
      <c r="H54" s="131"/>
      <c r="I54" s="144"/>
      <c r="J54" s="145" t="s">
        <v>145</v>
      </c>
      <c r="K54" s="146"/>
    </row>
    <row r="55" spans="2:47" s="1" customFormat="1" ht="10.35" customHeight="1">
      <c r="B55" s="39"/>
      <c r="C55" s="40"/>
      <c r="D55" s="40"/>
      <c r="E55" s="40"/>
      <c r="F55" s="40"/>
      <c r="G55" s="40"/>
      <c r="H55" s="40"/>
      <c r="I55" s="117"/>
      <c r="J55" s="40"/>
      <c r="K55" s="43"/>
    </row>
    <row r="56" spans="2:47" s="1" customFormat="1" ht="29.25" customHeight="1">
      <c r="B56" s="39"/>
      <c r="C56" s="147" t="s">
        <v>146</v>
      </c>
      <c r="D56" s="40"/>
      <c r="E56" s="40"/>
      <c r="F56" s="40"/>
      <c r="G56" s="40"/>
      <c r="H56" s="40"/>
      <c r="I56" s="117"/>
      <c r="J56" s="127">
        <f>J81</f>
        <v>0</v>
      </c>
      <c r="K56" s="43"/>
      <c r="AU56" s="22" t="s">
        <v>147</v>
      </c>
    </row>
    <row r="57" spans="2:47" s="7" customFormat="1" ht="24.95" customHeight="1">
      <c r="B57" s="148"/>
      <c r="C57" s="149"/>
      <c r="D57" s="150" t="s">
        <v>1094</v>
      </c>
      <c r="E57" s="151"/>
      <c r="F57" s="151"/>
      <c r="G57" s="151"/>
      <c r="H57" s="151"/>
      <c r="I57" s="152"/>
      <c r="J57" s="153">
        <f>J82</f>
        <v>0</v>
      </c>
      <c r="K57" s="154"/>
    </row>
    <row r="58" spans="2:47" s="8" customFormat="1" ht="19.899999999999999" customHeight="1">
      <c r="B58" s="155"/>
      <c r="C58" s="156"/>
      <c r="D58" s="157" t="s">
        <v>1095</v>
      </c>
      <c r="E58" s="158"/>
      <c r="F58" s="158"/>
      <c r="G58" s="158"/>
      <c r="H58" s="158"/>
      <c r="I58" s="159"/>
      <c r="J58" s="160">
        <f>J83</f>
        <v>0</v>
      </c>
      <c r="K58" s="161"/>
    </row>
    <row r="59" spans="2:47" s="8" customFormat="1" ht="19.899999999999999" customHeight="1">
      <c r="B59" s="155"/>
      <c r="C59" s="156"/>
      <c r="D59" s="157" t="s">
        <v>1096</v>
      </c>
      <c r="E59" s="158"/>
      <c r="F59" s="158"/>
      <c r="G59" s="158"/>
      <c r="H59" s="158"/>
      <c r="I59" s="159"/>
      <c r="J59" s="160">
        <f>J85</f>
        <v>0</v>
      </c>
      <c r="K59" s="161"/>
    </row>
    <row r="60" spans="2:47" s="8" customFormat="1" ht="19.899999999999999" customHeight="1">
      <c r="B60" s="155"/>
      <c r="C60" s="156"/>
      <c r="D60" s="157" t="s">
        <v>1097</v>
      </c>
      <c r="E60" s="158"/>
      <c r="F60" s="158"/>
      <c r="G60" s="158"/>
      <c r="H60" s="158"/>
      <c r="I60" s="159"/>
      <c r="J60" s="160">
        <f>J87</f>
        <v>0</v>
      </c>
      <c r="K60" s="161"/>
    </row>
    <row r="61" spans="2:47" s="8" customFormat="1" ht="19.899999999999999" customHeight="1">
      <c r="B61" s="155"/>
      <c r="C61" s="156"/>
      <c r="D61" s="157" t="s">
        <v>1098</v>
      </c>
      <c r="E61" s="158"/>
      <c r="F61" s="158"/>
      <c r="G61" s="158"/>
      <c r="H61" s="158"/>
      <c r="I61" s="159"/>
      <c r="J61" s="160">
        <f>J91</f>
        <v>0</v>
      </c>
      <c r="K61" s="161"/>
    </row>
    <row r="62" spans="2:47" s="1" customFormat="1" ht="21.75" customHeight="1">
      <c r="B62" s="39"/>
      <c r="C62" s="40"/>
      <c r="D62" s="40"/>
      <c r="E62" s="40"/>
      <c r="F62" s="40"/>
      <c r="G62" s="40"/>
      <c r="H62" s="40"/>
      <c r="I62" s="117"/>
      <c r="J62" s="40"/>
      <c r="K62" s="43"/>
    </row>
    <row r="63" spans="2:47" s="1" customFormat="1" ht="6.95" customHeight="1">
      <c r="B63" s="54"/>
      <c r="C63" s="55"/>
      <c r="D63" s="55"/>
      <c r="E63" s="55"/>
      <c r="F63" s="55"/>
      <c r="G63" s="55"/>
      <c r="H63" s="55"/>
      <c r="I63" s="138"/>
      <c r="J63" s="55"/>
      <c r="K63" s="56"/>
    </row>
    <row r="67" spans="2:20" s="1" customFormat="1" ht="6.95" customHeight="1">
      <c r="B67" s="57"/>
      <c r="C67" s="58"/>
      <c r="D67" s="58"/>
      <c r="E67" s="58"/>
      <c r="F67" s="58"/>
      <c r="G67" s="58"/>
      <c r="H67" s="58"/>
      <c r="I67" s="141"/>
      <c r="J67" s="58"/>
      <c r="K67" s="58"/>
      <c r="L67" s="59"/>
    </row>
    <row r="68" spans="2:20" s="1" customFormat="1" ht="36.950000000000003" customHeight="1">
      <c r="B68" s="39"/>
      <c r="C68" s="60" t="s">
        <v>161</v>
      </c>
      <c r="D68" s="61"/>
      <c r="E68" s="61"/>
      <c r="F68" s="61"/>
      <c r="G68" s="61"/>
      <c r="H68" s="61"/>
      <c r="I68" s="162"/>
      <c r="J68" s="61"/>
      <c r="K68" s="61"/>
      <c r="L68" s="59"/>
    </row>
    <row r="69" spans="2:20" s="1" customFormat="1" ht="6.95" customHeight="1">
      <c r="B69" s="39"/>
      <c r="C69" s="61"/>
      <c r="D69" s="61"/>
      <c r="E69" s="61"/>
      <c r="F69" s="61"/>
      <c r="G69" s="61"/>
      <c r="H69" s="61"/>
      <c r="I69" s="162"/>
      <c r="J69" s="61"/>
      <c r="K69" s="61"/>
      <c r="L69" s="59"/>
    </row>
    <row r="70" spans="2:20" s="1" customFormat="1" ht="14.45" customHeight="1">
      <c r="B70" s="39"/>
      <c r="C70" s="63" t="s">
        <v>18</v>
      </c>
      <c r="D70" s="61"/>
      <c r="E70" s="61"/>
      <c r="F70" s="61"/>
      <c r="G70" s="61"/>
      <c r="H70" s="61"/>
      <c r="I70" s="162"/>
      <c r="J70" s="61"/>
      <c r="K70" s="61"/>
      <c r="L70" s="59"/>
    </row>
    <row r="71" spans="2:20" s="1" customFormat="1" ht="16.5" customHeight="1">
      <c r="B71" s="39"/>
      <c r="C71" s="61"/>
      <c r="D71" s="61"/>
      <c r="E71" s="300" t="str">
        <f>E7</f>
        <v>VLTAVSKÁ - REKONSTRUKCE VOZOVKY A CHODNÍKŮ</v>
      </c>
      <c r="F71" s="301"/>
      <c r="G71" s="301"/>
      <c r="H71" s="301"/>
      <c r="I71" s="162"/>
      <c r="J71" s="61"/>
      <c r="K71" s="61"/>
      <c r="L71" s="59"/>
    </row>
    <row r="72" spans="2:20" s="1" customFormat="1" ht="14.45" customHeight="1">
      <c r="B72" s="39"/>
      <c r="C72" s="63" t="s">
        <v>123</v>
      </c>
      <c r="D72" s="61"/>
      <c r="E72" s="61"/>
      <c r="F72" s="61"/>
      <c r="G72" s="61"/>
      <c r="H72" s="61"/>
      <c r="I72" s="162"/>
      <c r="J72" s="61"/>
      <c r="K72" s="61"/>
      <c r="L72" s="59"/>
    </row>
    <row r="73" spans="2:20" s="1" customFormat="1" ht="17.25" customHeight="1">
      <c r="B73" s="39"/>
      <c r="C73" s="61"/>
      <c r="D73" s="61"/>
      <c r="E73" s="275" t="str">
        <f>E9</f>
        <v>VON - Vedlejší a ostatní náklady</v>
      </c>
      <c r="F73" s="302"/>
      <c r="G73" s="302"/>
      <c r="H73" s="302"/>
      <c r="I73" s="162"/>
      <c r="J73" s="61"/>
      <c r="K73" s="61"/>
      <c r="L73" s="59"/>
    </row>
    <row r="74" spans="2:20" s="1" customFormat="1" ht="6.95" customHeight="1">
      <c r="B74" s="39"/>
      <c r="C74" s="61"/>
      <c r="D74" s="61"/>
      <c r="E74" s="61"/>
      <c r="F74" s="61"/>
      <c r="G74" s="61"/>
      <c r="H74" s="61"/>
      <c r="I74" s="162"/>
      <c r="J74" s="61"/>
      <c r="K74" s="61"/>
      <c r="L74" s="59"/>
    </row>
    <row r="75" spans="2:20" s="1" customFormat="1" ht="18" customHeight="1">
      <c r="B75" s="39"/>
      <c r="C75" s="63" t="s">
        <v>23</v>
      </c>
      <c r="D75" s="61"/>
      <c r="E75" s="61"/>
      <c r="F75" s="163" t="str">
        <f>F12</f>
        <v>Praha 5 - Smíchov</v>
      </c>
      <c r="G75" s="61"/>
      <c r="H75" s="61"/>
      <c r="I75" s="164" t="s">
        <v>25</v>
      </c>
      <c r="J75" s="71" t="str">
        <f>IF(J12="","",J12)</f>
        <v>29. 3. 2018</v>
      </c>
      <c r="K75" s="61"/>
      <c r="L75" s="59"/>
    </row>
    <row r="76" spans="2:20" s="1" customFormat="1" ht="6.95" customHeight="1">
      <c r="B76" s="39"/>
      <c r="C76" s="61"/>
      <c r="D76" s="61"/>
      <c r="E76" s="61"/>
      <c r="F76" s="61"/>
      <c r="G76" s="61"/>
      <c r="H76" s="61"/>
      <c r="I76" s="162"/>
      <c r="J76" s="61"/>
      <c r="K76" s="61"/>
      <c r="L76" s="59"/>
    </row>
    <row r="77" spans="2:20" s="1" customFormat="1" ht="15">
      <c r="B77" s="39"/>
      <c r="C77" s="63" t="s">
        <v>27</v>
      </c>
      <c r="D77" s="61"/>
      <c r="E77" s="61"/>
      <c r="F77" s="163" t="str">
        <f>E15</f>
        <v>Technická správa komunikací hl. m. Prahy, a.s.</v>
      </c>
      <c r="G77" s="61"/>
      <c r="H77" s="61"/>
      <c r="I77" s="164" t="s">
        <v>35</v>
      </c>
      <c r="J77" s="163" t="str">
        <f>E21</f>
        <v>Metroprojekt Praha, a.s.</v>
      </c>
      <c r="K77" s="61"/>
      <c r="L77" s="59"/>
    </row>
    <row r="78" spans="2:20" s="1" customFormat="1" ht="14.45" customHeight="1">
      <c r="B78" s="39"/>
      <c r="C78" s="63" t="s">
        <v>33</v>
      </c>
      <c r="D78" s="61"/>
      <c r="E78" s="61"/>
      <c r="F78" s="163" t="str">
        <f>IF(E18="","",E18)</f>
        <v/>
      </c>
      <c r="G78" s="61"/>
      <c r="H78" s="61"/>
      <c r="I78" s="162"/>
      <c r="J78" s="61"/>
      <c r="K78" s="61"/>
      <c r="L78" s="59"/>
    </row>
    <row r="79" spans="2:20" s="1" customFormat="1" ht="10.35" customHeight="1">
      <c r="B79" s="39"/>
      <c r="C79" s="61"/>
      <c r="D79" s="61"/>
      <c r="E79" s="61"/>
      <c r="F79" s="61"/>
      <c r="G79" s="61"/>
      <c r="H79" s="61"/>
      <c r="I79" s="162"/>
      <c r="J79" s="61"/>
      <c r="K79" s="61"/>
      <c r="L79" s="59"/>
    </row>
    <row r="80" spans="2:20" s="9" customFormat="1" ht="29.25" customHeight="1">
      <c r="B80" s="165"/>
      <c r="C80" s="166" t="s">
        <v>162</v>
      </c>
      <c r="D80" s="167" t="s">
        <v>61</v>
      </c>
      <c r="E80" s="167" t="s">
        <v>57</v>
      </c>
      <c r="F80" s="167" t="s">
        <v>163</v>
      </c>
      <c r="G80" s="167" t="s">
        <v>164</v>
      </c>
      <c r="H80" s="167" t="s">
        <v>165</v>
      </c>
      <c r="I80" s="168" t="s">
        <v>166</v>
      </c>
      <c r="J80" s="167" t="s">
        <v>145</v>
      </c>
      <c r="K80" s="169" t="s">
        <v>167</v>
      </c>
      <c r="L80" s="170"/>
      <c r="M80" s="79" t="s">
        <v>168</v>
      </c>
      <c r="N80" s="80" t="s">
        <v>46</v>
      </c>
      <c r="O80" s="80" t="s">
        <v>169</v>
      </c>
      <c r="P80" s="80" t="s">
        <v>170</v>
      </c>
      <c r="Q80" s="80" t="s">
        <v>171</v>
      </c>
      <c r="R80" s="80" t="s">
        <v>172</v>
      </c>
      <c r="S80" s="80" t="s">
        <v>173</v>
      </c>
      <c r="T80" s="81" t="s">
        <v>174</v>
      </c>
    </row>
    <row r="81" spans="2:65" s="1" customFormat="1" ht="29.25" customHeight="1">
      <c r="B81" s="39"/>
      <c r="C81" s="85" t="s">
        <v>146</v>
      </c>
      <c r="D81" s="61"/>
      <c r="E81" s="61"/>
      <c r="F81" s="61"/>
      <c r="G81" s="61"/>
      <c r="H81" s="61"/>
      <c r="I81" s="162"/>
      <c r="J81" s="171">
        <f>BK81</f>
        <v>0</v>
      </c>
      <c r="K81" s="61"/>
      <c r="L81" s="59"/>
      <c r="M81" s="82"/>
      <c r="N81" s="83"/>
      <c r="O81" s="83"/>
      <c r="P81" s="172">
        <f>P82</f>
        <v>0</v>
      </c>
      <c r="Q81" s="83"/>
      <c r="R81" s="172">
        <f>R82</f>
        <v>0</v>
      </c>
      <c r="S81" s="83"/>
      <c r="T81" s="173">
        <f>T82</f>
        <v>0</v>
      </c>
      <c r="AT81" s="22" t="s">
        <v>75</v>
      </c>
      <c r="AU81" s="22" t="s">
        <v>147</v>
      </c>
      <c r="BK81" s="174">
        <f>BK82</f>
        <v>0</v>
      </c>
    </row>
    <row r="82" spans="2:65" s="10" customFormat="1" ht="37.35" customHeight="1">
      <c r="B82" s="175"/>
      <c r="C82" s="176"/>
      <c r="D82" s="177" t="s">
        <v>75</v>
      </c>
      <c r="E82" s="178" t="s">
        <v>1099</v>
      </c>
      <c r="F82" s="178" t="s">
        <v>1099</v>
      </c>
      <c r="G82" s="176"/>
      <c r="H82" s="176"/>
      <c r="I82" s="179"/>
      <c r="J82" s="180">
        <f>BK82</f>
        <v>0</v>
      </c>
      <c r="K82" s="176"/>
      <c r="L82" s="181"/>
      <c r="M82" s="182"/>
      <c r="N82" s="183"/>
      <c r="O82" s="183"/>
      <c r="P82" s="184">
        <f>P83+P85+P87+P91</f>
        <v>0</v>
      </c>
      <c r="Q82" s="183"/>
      <c r="R82" s="184">
        <f>R83+R85+R87+R91</f>
        <v>0</v>
      </c>
      <c r="S82" s="183"/>
      <c r="T82" s="185">
        <f>T83+T85+T87+T91</f>
        <v>0</v>
      </c>
      <c r="AR82" s="186" t="s">
        <v>204</v>
      </c>
      <c r="AT82" s="187" t="s">
        <v>75</v>
      </c>
      <c r="AU82" s="187" t="s">
        <v>76</v>
      </c>
      <c r="AY82" s="186" t="s">
        <v>177</v>
      </c>
      <c r="BK82" s="188">
        <f>BK83+BK85+BK87+BK91</f>
        <v>0</v>
      </c>
    </row>
    <row r="83" spans="2:65" s="10" customFormat="1" ht="19.899999999999999" customHeight="1">
      <c r="B83" s="175"/>
      <c r="C83" s="176"/>
      <c r="D83" s="177" t="s">
        <v>75</v>
      </c>
      <c r="E83" s="189" t="s">
        <v>816</v>
      </c>
      <c r="F83" s="189" t="s">
        <v>1100</v>
      </c>
      <c r="G83" s="176"/>
      <c r="H83" s="176"/>
      <c r="I83" s="179"/>
      <c r="J83" s="190">
        <f>BK83</f>
        <v>0</v>
      </c>
      <c r="K83" s="176"/>
      <c r="L83" s="181"/>
      <c r="M83" s="182"/>
      <c r="N83" s="183"/>
      <c r="O83" s="183"/>
      <c r="P83" s="184">
        <f>P84</f>
        <v>0</v>
      </c>
      <c r="Q83" s="183"/>
      <c r="R83" s="184">
        <f>R84</f>
        <v>0</v>
      </c>
      <c r="S83" s="183"/>
      <c r="T83" s="185">
        <f>T84</f>
        <v>0</v>
      </c>
      <c r="AR83" s="186" t="s">
        <v>204</v>
      </c>
      <c r="AT83" s="187" t="s">
        <v>75</v>
      </c>
      <c r="AU83" s="187" t="s">
        <v>84</v>
      </c>
      <c r="AY83" s="186" t="s">
        <v>177</v>
      </c>
      <c r="BK83" s="188">
        <f>BK84</f>
        <v>0</v>
      </c>
    </row>
    <row r="84" spans="2:65" s="1" customFormat="1" ht="89.25" customHeight="1">
      <c r="B84" s="39"/>
      <c r="C84" s="191" t="s">
        <v>84</v>
      </c>
      <c r="D84" s="191" t="s">
        <v>179</v>
      </c>
      <c r="E84" s="192" t="s">
        <v>1101</v>
      </c>
      <c r="F84" s="193" t="s">
        <v>1102</v>
      </c>
      <c r="G84" s="194" t="s">
        <v>516</v>
      </c>
      <c r="H84" s="195">
        <v>1</v>
      </c>
      <c r="I84" s="196"/>
      <c r="J84" s="197">
        <f>ROUND(I84*H84,2)</f>
        <v>0</v>
      </c>
      <c r="K84" s="193" t="s">
        <v>21</v>
      </c>
      <c r="L84" s="59"/>
      <c r="M84" s="198" t="s">
        <v>21</v>
      </c>
      <c r="N84" s="199" t="s">
        <v>47</v>
      </c>
      <c r="O84" s="40"/>
      <c r="P84" s="200">
        <f>O84*H84</f>
        <v>0</v>
      </c>
      <c r="Q84" s="200">
        <v>0</v>
      </c>
      <c r="R84" s="200">
        <f>Q84*H84</f>
        <v>0</v>
      </c>
      <c r="S84" s="200">
        <v>0</v>
      </c>
      <c r="T84" s="201">
        <f>S84*H84</f>
        <v>0</v>
      </c>
      <c r="AR84" s="22" t="s">
        <v>184</v>
      </c>
      <c r="AT84" s="22" t="s">
        <v>179</v>
      </c>
      <c r="AU84" s="22" t="s">
        <v>86</v>
      </c>
      <c r="AY84" s="22" t="s">
        <v>177</v>
      </c>
      <c r="BE84" s="202">
        <f>IF(N84="základní",J84,0)</f>
        <v>0</v>
      </c>
      <c r="BF84" s="202">
        <f>IF(N84="snížená",J84,0)</f>
        <v>0</v>
      </c>
      <c r="BG84" s="202">
        <f>IF(N84="zákl. přenesená",J84,0)</f>
        <v>0</v>
      </c>
      <c r="BH84" s="202">
        <f>IF(N84="sníž. přenesená",J84,0)</f>
        <v>0</v>
      </c>
      <c r="BI84" s="202">
        <f>IF(N84="nulová",J84,0)</f>
        <v>0</v>
      </c>
      <c r="BJ84" s="22" t="s">
        <v>84</v>
      </c>
      <c r="BK84" s="202">
        <f>ROUND(I84*H84,2)</f>
        <v>0</v>
      </c>
      <c r="BL84" s="22" t="s">
        <v>184</v>
      </c>
      <c r="BM84" s="22" t="s">
        <v>1103</v>
      </c>
    </row>
    <row r="85" spans="2:65" s="10" customFormat="1" ht="29.85" customHeight="1">
      <c r="B85" s="175"/>
      <c r="C85" s="176"/>
      <c r="D85" s="177" t="s">
        <v>75</v>
      </c>
      <c r="E85" s="189" t="s">
        <v>845</v>
      </c>
      <c r="F85" s="189" t="s">
        <v>1104</v>
      </c>
      <c r="G85" s="176"/>
      <c r="H85" s="176"/>
      <c r="I85" s="179"/>
      <c r="J85" s="190">
        <f>BK85</f>
        <v>0</v>
      </c>
      <c r="K85" s="176"/>
      <c r="L85" s="181"/>
      <c r="M85" s="182"/>
      <c r="N85" s="183"/>
      <c r="O85" s="183"/>
      <c r="P85" s="184">
        <f>P86</f>
        <v>0</v>
      </c>
      <c r="Q85" s="183"/>
      <c r="R85" s="184">
        <f>R86</f>
        <v>0</v>
      </c>
      <c r="S85" s="183"/>
      <c r="T85" s="185">
        <f>T86</f>
        <v>0</v>
      </c>
      <c r="AR85" s="186" t="s">
        <v>204</v>
      </c>
      <c r="AT85" s="187" t="s">
        <v>75</v>
      </c>
      <c r="AU85" s="187" t="s">
        <v>84</v>
      </c>
      <c r="AY85" s="186" t="s">
        <v>177</v>
      </c>
      <c r="BK85" s="188">
        <f>BK86</f>
        <v>0</v>
      </c>
    </row>
    <row r="86" spans="2:65" s="1" customFormat="1" ht="25.5" customHeight="1">
      <c r="B86" s="39"/>
      <c r="C86" s="191" t="s">
        <v>86</v>
      </c>
      <c r="D86" s="191" t="s">
        <v>179</v>
      </c>
      <c r="E86" s="192" t="s">
        <v>1105</v>
      </c>
      <c r="F86" s="193" t="s">
        <v>1106</v>
      </c>
      <c r="G86" s="194" t="s">
        <v>436</v>
      </c>
      <c r="H86" s="195">
        <v>1</v>
      </c>
      <c r="I86" s="196"/>
      <c r="J86" s="197">
        <f>ROUND(I86*H86,2)</f>
        <v>0</v>
      </c>
      <c r="K86" s="193" t="s">
        <v>21</v>
      </c>
      <c r="L86" s="59"/>
      <c r="M86" s="198" t="s">
        <v>21</v>
      </c>
      <c r="N86" s="199" t="s">
        <v>47</v>
      </c>
      <c r="O86" s="40"/>
      <c r="P86" s="200">
        <f>O86*H86</f>
        <v>0</v>
      </c>
      <c r="Q86" s="200">
        <v>0</v>
      </c>
      <c r="R86" s="200">
        <f>Q86*H86</f>
        <v>0</v>
      </c>
      <c r="S86" s="200">
        <v>0</v>
      </c>
      <c r="T86" s="201">
        <f>S86*H86</f>
        <v>0</v>
      </c>
      <c r="AR86" s="22" t="s">
        <v>184</v>
      </c>
      <c r="AT86" s="22" t="s">
        <v>179</v>
      </c>
      <c r="AU86" s="22" t="s">
        <v>86</v>
      </c>
      <c r="AY86" s="22" t="s">
        <v>177</v>
      </c>
      <c r="BE86" s="202">
        <f>IF(N86="základní",J86,0)</f>
        <v>0</v>
      </c>
      <c r="BF86" s="202">
        <f>IF(N86="snížená",J86,0)</f>
        <v>0</v>
      </c>
      <c r="BG86" s="202">
        <f>IF(N86="zákl. přenesená",J86,0)</f>
        <v>0</v>
      </c>
      <c r="BH86" s="202">
        <f>IF(N86="sníž. přenesená",J86,0)</f>
        <v>0</v>
      </c>
      <c r="BI86" s="202">
        <f>IF(N86="nulová",J86,0)</f>
        <v>0</v>
      </c>
      <c r="BJ86" s="22" t="s">
        <v>84</v>
      </c>
      <c r="BK86" s="202">
        <f>ROUND(I86*H86,2)</f>
        <v>0</v>
      </c>
      <c r="BL86" s="22" t="s">
        <v>184</v>
      </c>
      <c r="BM86" s="22" t="s">
        <v>1107</v>
      </c>
    </row>
    <row r="87" spans="2:65" s="10" customFormat="1" ht="29.85" customHeight="1">
      <c r="B87" s="175"/>
      <c r="C87" s="176"/>
      <c r="D87" s="177" t="s">
        <v>75</v>
      </c>
      <c r="E87" s="189" t="s">
        <v>881</v>
      </c>
      <c r="F87" s="189" t="s">
        <v>1108</v>
      </c>
      <c r="G87" s="176"/>
      <c r="H87" s="176"/>
      <c r="I87" s="179"/>
      <c r="J87" s="190">
        <f>BK87</f>
        <v>0</v>
      </c>
      <c r="K87" s="176"/>
      <c r="L87" s="181"/>
      <c r="M87" s="182"/>
      <c r="N87" s="183"/>
      <c r="O87" s="183"/>
      <c r="P87" s="184">
        <f>SUM(P88:P90)</f>
        <v>0</v>
      </c>
      <c r="Q87" s="183"/>
      <c r="R87" s="184">
        <f>SUM(R88:R90)</f>
        <v>0</v>
      </c>
      <c r="S87" s="183"/>
      <c r="T87" s="185">
        <f>SUM(T88:T90)</f>
        <v>0</v>
      </c>
      <c r="AR87" s="186" t="s">
        <v>204</v>
      </c>
      <c r="AT87" s="187" t="s">
        <v>75</v>
      </c>
      <c r="AU87" s="187" t="s">
        <v>84</v>
      </c>
      <c r="AY87" s="186" t="s">
        <v>177</v>
      </c>
      <c r="BK87" s="188">
        <f>SUM(BK88:BK90)</f>
        <v>0</v>
      </c>
    </row>
    <row r="88" spans="2:65" s="1" customFormat="1" ht="16.5" customHeight="1">
      <c r="B88" s="39"/>
      <c r="C88" s="191" t="s">
        <v>196</v>
      </c>
      <c r="D88" s="191" t="s">
        <v>179</v>
      </c>
      <c r="E88" s="192" t="s">
        <v>1109</v>
      </c>
      <c r="F88" s="193" t="s">
        <v>1110</v>
      </c>
      <c r="G88" s="194" t="s">
        <v>516</v>
      </c>
      <c r="H88" s="195">
        <v>1</v>
      </c>
      <c r="I88" s="196"/>
      <c r="J88" s="197">
        <f>ROUND(I88*H88,2)</f>
        <v>0</v>
      </c>
      <c r="K88" s="193" t="s">
        <v>21</v>
      </c>
      <c r="L88" s="59"/>
      <c r="M88" s="198" t="s">
        <v>21</v>
      </c>
      <c r="N88" s="199" t="s">
        <v>47</v>
      </c>
      <c r="O88" s="40"/>
      <c r="P88" s="200">
        <f>O88*H88</f>
        <v>0</v>
      </c>
      <c r="Q88" s="200">
        <v>0</v>
      </c>
      <c r="R88" s="200">
        <f>Q88*H88</f>
        <v>0</v>
      </c>
      <c r="S88" s="200">
        <v>0</v>
      </c>
      <c r="T88" s="201">
        <f>S88*H88</f>
        <v>0</v>
      </c>
      <c r="AR88" s="22" t="s">
        <v>184</v>
      </c>
      <c r="AT88" s="22" t="s">
        <v>179</v>
      </c>
      <c r="AU88" s="22" t="s">
        <v>86</v>
      </c>
      <c r="AY88" s="22" t="s">
        <v>177</v>
      </c>
      <c r="BE88" s="202">
        <f>IF(N88="základní",J88,0)</f>
        <v>0</v>
      </c>
      <c r="BF88" s="202">
        <f>IF(N88="snížená",J88,0)</f>
        <v>0</v>
      </c>
      <c r="BG88" s="202">
        <f>IF(N88="zákl. přenesená",J88,0)</f>
        <v>0</v>
      </c>
      <c r="BH88" s="202">
        <f>IF(N88="sníž. přenesená",J88,0)</f>
        <v>0</v>
      </c>
      <c r="BI88" s="202">
        <f>IF(N88="nulová",J88,0)</f>
        <v>0</v>
      </c>
      <c r="BJ88" s="22" t="s">
        <v>84</v>
      </c>
      <c r="BK88" s="202">
        <f>ROUND(I88*H88,2)</f>
        <v>0</v>
      </c>
      <c r="BL88" s="22" t="s">
        <v>184</v>
      </c>
      <c r="BM88" s="22" t="s">
        <v>1111</v>
      </c>
    </row>
    <row r="89" spans="2:65" s="1" customFormat="1" ht="16.5" customHeight="1">
      <c r="B89" s="39"/>
      <c r="C89" s="191" t="s">
        <v>184</v>
      </c>
      <c r="D89" s="191" t="s">
        <v>179</v>
      </c>
      <c r="E89" s="192" t="s">
        <v>1112</v>
      </c>
      <c r="F89" s="193" t="s">
        <v>1113</v>
      </c>
      <c r="G89" s="194" t="s">
        <v>516</v>
      </c>
      <c r="H89" s="195">
        <v>1</v>
      </c>
      <c r="I89" s="196"/>
      <c r="J89" s="197">
        <f>ROUND(I89*H89,2)</f>
        <v>0</v>
      </c>
      <c r="K89" s="193" t="s">
        <v>21</v>
      </c>
      <c r="L89" s="59"/>
      <c r="M89" s="198" t="s">
        <v>21</v>
      </c>
      <c r="N89" s="199" t="s">
        <v>47</v>
      </c>
      <c r="O89" s="40"/>
      <c r="P89" s="200">
        <f>O89*H89</f>
        <v>0</v>
      </c>
      <c r="Q89" s="200">
        <v>0</v>
      </c>
      <c r="R89" s="200">
        <f>Q89*H89</f>
        <v>0</v>
      </c>
      <c r="S89" s="200">
        <v>0</v>
      </c>
      <c r="T89" s="201">
        <f>S89*H89</f>
        <v>0</v>
      </c>
      <c r="AR89" s="22" t="s">
        <v>184</v>
      </c>
      <c r="AT89" s="22" t="s">
        <v>179</v>
      </c>
      <c r="AU89" s="22" t="s">
        <v>86</v>
      </c>
      <c r="AY89" s="22" t="s">
        <v>177</v>
      </c>
      <c r="BE89" s="202">
        <f>IF(N89="základní",J89,0)</f>
        <v>0</v>
      </c>
      <c r="BF89" s="202">
        <f>IF(N89="snížená",J89,0)</f>
        <v>0</v>
      </c>
      <c r="BG89" s="202">
        <f>IF(N89="zákl. přenesená",J89,0)</f>
        <v>0</v>
      </c>
      <c r="BH89" s="202">
        <f>IF(N89="sníž. přenesená",J89,0)</f>
        <v>0</v>
      </c>
      <c r="BI89" s="202">
        <f>IF(N89="nulová",J89,0)</f>
        <v>0</v>
      </c>
      <c r="BJ89" s="22" t="s">
        <v>84</v>
      </c>
      <c r="BK89" s="202">
        <f>ROUND(I89*H89,2)</f>
        <v>0</v>
      </c>
      <c r="BL89" s="22" t="s">
        <v>184</v>
      </c>
      <c r="BM89" s="22" t="s">
        <v>1114</v>
      </c>
    </row>
    <row r="90" spans="2:65" s="1" customFormat="1" ht="16.5" customHeight="1">
      <c r="B90" s="39"/>
      <c r="C90" s="191" t="s">
        <v>210</v>
      </c>
      <c r="D90" s="191" t="s">
        <v>179</v>
      </c>
      <c r="E90" s="192" t="s">
        <v>1115</v>
      </c>
      <c r="F90" s="193" t="s">
        <v>1116</v>
      </c>
      <c r="G90" s="194" t="s">
        <v>516</v>
      </c>
      <c r="H90" s="195">
        <v>1</v>
      </c>
      <c r="I90" s="196"/>
      <c r="J90" s="197">
        <f>ROUND(I90*H90,2)</f>
        <v>0</v>
      </c>
      <c r="K90" s="193" t="s">
        <v>21</v>
      </c>
      <c r="L90" s="59"/>
      <c r="M90" s="198" t="s">
        <v>21</v>
      </c>
      <c r="N90" s="199" t="s">
        <v>47</v>
      </c>
      <c r="O90" s="40"/>
      <c r="P90" s="200">
        <f>O90*H90</f>
        <v>0</v>
      </c>
      <c r="Q90" s="200">
        <v>0</v>
      </c>
      <c r="R90" s="200">
        <f>Q90*H90</f>
        <v>0</v>
      </c>
      <c r="S90" s="200">
        <v>0</v>
      </c>
      <c r="T90" s="201">
        <f>S90*H90</f>
        <v>0</v>
      </c>
      <c r="AR90" s="22" t="s">
        <v>184</v>
      </c>
      <c r="AT90" s="22" t="s">
        <v>179</v>
      </c>
      <c r="AU90" s="22" t="s">
        <v>86</v>
      </c>
      <c r="AY90" s="22" t="s">
        <v>177</v>
      </c>
      <c r="BE90" s="202">
        <f>IF(N90="základní",J90,0)</f>
        <v>0</v>
      </c>
      <c r="BF90" s="202">
        <f>IF(N90="snížená",J90,0)</f>
        <v>0</v>
      </c>
      <c r="BG90" s="202">
        <f>IF(N90="zákl. přenesená",J90,0)</f>
        <v>0</v>
      </c>
      <c r="BH90" s="202">
        <f>IF(N90="sníž. přenesená",J90,0)</f>
        <v>0</v>
      </c>
      <c r="BI90" s="202">
        <f>IF(N90="nulová",J90,0)</f>
        <v>0</v>
      </c>
      <c r="BJ90" s="22" t="s">
        <v>84</v>
      </c>
      <c r="BK90" s="202">
        <f>ROUND(I90*H90,2)</f>
        <v>0</v>
      </c>
      <c r="BL90" s="22" t="s">
        <v>184</v>
      </c>
      <c r="BM90" s="22" t="s">
        <v>1117</v>
      </c>
    </row>
    <row r="91" spans="2:65" s="10" customFormat="1" ht="29.85" customHeight="1">
      <c r="B91" s="175"/>
      <c r="C91" s="176"/>
      <c r="D91" s="177" t="s">
        <v>75</v>
      </c>
      <c r="E91" s="189" t="s">
        <v>920</v>
      </c>
      <c r="F91" s="189" t="s">
        <v>1118</v>
      </c>
      <c r="G91" s="176"/>
      <c r="H91" s="176"/>
      <c r="I91" s="179"/>
      <c r="J91" s="190">
        <f>BK91</f>
        <v>0</v>
      </c>
      <c r="K91" s="176"/>
      <c r="L91" s="181"/>
      <c r="M91" s="182"/>
      <c r="N91" s="183"/>
      <c r="O91" s="183"/>
      <c r="P91" s="184">
        <f>SUM(P92:P96)</f>
        <v>0</v>
      </c>
      <c r="Q91" s="183"/>
      <c r="R91" s="184">
        <f>SUM(R92:R96)</f>
        <v>0</v>
      </c>
      <c r="S91" s="183"/>
      <c r="T91" s="185">
        <f>SUM(T92:T96)</f>
        <v>0</v>
      </c>
      <c r="AR91" s="186" t="s">
        <v>204</v>
      </c>
      <c r="AT91" s="187" t="s">
        <v>75</v>
      </c>
      <c r="AU91" s="187" t="s">
        <v>84</v>
      </c>
      <c r="AY91" s="186" t="s">
        <v>177</v>
      </c>
      <c r="BK91" s="188">
        <f>SUM(BK92:BK96)</f>
        <v>0</v>
      </c>
    </row>
    <row r="92" spans="2:65" s="1" customFormat="1" ht="16.5" customHeight="1">
      <c r="B92" s="39"/>
      <c r="C92" s="191" t="s">
        <v>218</v>
      </c>
      <c r="D92" s="191" t="s">
        <v>179</v>
      </c>
      <c r="E92" s="192" t="s">
        <v>1119</v>
      </c>
      <c r="F92" s="193" t="s">
        <v>1120</v>
      </c>
      <c r="G92" s="194" t="s">
        <v>516</v>
      </c>
      <c r="H92" s="195">
        <v>1</v>
      </c>
      <c r="I92" s="196"/>
      <c r="J92" s="197">
        <f>ROUND(I92*H92,2)</f>
        <v>0</v>
      </c>
      <c r="K92" s="193" t="s">
        <v>21</v>
      </c>
      <c r="L92" s="59"/>
      <c r="M92" s="198" t="s">
        <v>21</v>
      </c>
      <c r="N92" s="199" t="s">
        <v>47</v>
      </c>
      <c r="O92" s="40"/>
      <c r="P92" s="200">
        <f>O92*H92</f>
        <v>0</v>
      </c>
      <c r="Q92" s="200">
        <v>0</v>
      </c>
      <c r="R92" s="200">
        <f>Q92*H92</f>
        <v>0</v>
      </c>
      <c r="S92" s="200">
        <v>0</v>
      </c>
      <c r="T92" s="201">
        <f>S92*H92</f>
        <v>0</v>
      </c>
      <c r="AR92" s="22" t="s">
        <v>184</v>
      </c>
      <c r="AT92" s="22" t="s">
        <v>179</v>
      </c>
      <c r="AU92" s="22" t="s">
        <v>86</v>
      </c>
      <c r="AY92" s="22" t="s">
        <v>177</v>
      </c>
      <c r="BE92" s="202">
        <f>IF(N92="základní",J92,0)</f>
        <v>0</v>
      </c>
      <c r="BF92" s="202">
        <f>IF(N92="snížená",J92,0)</f>
        <v>0</v>
      </c>
      <c r="BG92" s="202">
        <f>IF(N92="zákl. přenesená",J92,0)</f>
        <v>0</v>
      </c>
      <c r="BH92" s="202">
        <f>IF(N92="sníž. přenesená",J92,0)</f>
        <v>0</v>
      </c>
      <c r="BI92" s="202">
        <f>IF(N92="nulová",J92,0)</f>
        <v>0</v>
      </c>
      <c r="BJ92" s="22" t="s">
        <v>84</v>
      </c>
      <c r="BK92" s="202">
        <f>ROUND(I92*H92,2)</f>
        <v>0</v>
      </c>
      <c r="BL92" s="22" t="s">
        <v>184</v>
      </c>
      <c r="BM92" s="22" t="s">
        <v>1121</v>
      </c>
    </row>
    <row r="93" spans="2:65" s="1" customFormat="1" ht="16.5" customHeight="1">
      <c r="B93" s="39"/>
      <c r="C93" s="191" t="s">
        <v>224</v>
      </c>
      <c r="D93" s="191" t="s">
        <v>179</v>
      </c>
      <c r="E93" s="192" t="s">
        <v>1122</v>
      </c>
      <c r="F93" s="193" t="s">
        <v>1123</v>
      </c>
      <c r="G93" s="194" t="s">
        <v>436</v>
      </c>
      <c r="H93" s="195">
        <v>1</v>
      </c>
      <c r="I93" s="196"/>
      <c r="J93" s="197">
        <f>ROUND(I93*H93,2)</f>
        <v>0</v>
      </c>
      <c r="K93" s="193" t="s">
        <v>21</v>
      </c>
      <c r="L93" s="59"/>
      <c r="M93" s="198" t="s">
        <v>21</v>
      </c>
      <c r="N93" s="199" t="s">
        <v>47</v>
      </c>
      <c r="O93" s="40"/>
      <c r="P93" s="200">
        <f>O93*H93</f>
        <v>0</v>
      </c>
      <c r="Q93" s="200">
        <v>0</v>
      </c>
      <c r="R93" s="200">
        <f>Q93*H93</f>
        <v>0</v>
      </c>
      <c r="S93" s="200">
        <v>0</v>
      </c>
      <c r="T93" s="201">
        <f>S93*H93</f>
        <v>0</v>
      </c>
      <c r="AR93" s="22" t="s">
        <v>184</v>
      </c>
      <c r="AT93" s="22" t="s">
        <v>179</v>
      </c>
      <c r="AU93" s="22" t="s">
        <v>86</v>
      </c>
      <c r="AY93" s="22" t="s">
        <v>177</v>
      </c>
      <c r="BE93" s="202">
        <f>IF(N93="základní",J93,0)</f>
        <v>0</v>
      </c>
      <c r="BF93" s="202">
        <f>IF(N93="snížená",J93,0)</f>
        <v>0</v>
      </c>
      <c r="BG93" s="202">
        <f>IF(N93="zákl. přenesená",J93,0)</f>
        <v>0</v>
      </c>
      <c r="BH93" s="202">
        <f>IF(N93="sníž. přenesená",J93,0)</f>
        <v>0</v>
      </c>
      <c r="BI93" s="202">
        <f>IF(N93="nulová",J93,0)</f>
        <v>0</v>
      </c>
      <c r="BJ93" s="22" t="s">
        <v>84</v>
      </c>
      <c r="BK93" s="202">
        <f>ROUND(I93*H93,2)</f>
        <v>0</v>
      </c>
      <c r="BL93" s="22" t="s">
        <v>184</v>
      </c>
      <c r="BM93" s="22" t="s">
        <v>1124</v>
      </c>
    </row>
    <row r="94" spans="2:65" s="1" customFormat="1" ht="16.5" customHeight="1">
      <c r="B94" s="39"/>
      <c r="C94" s="191" t="s">
        <v>237</v>
      </c>
      <c r="D94" s="191" t="s">
        <v>179</v>
      </c>
      <c r="E94" s="192" t="s">
        <v>1125</v>
      </c>
      <c r="F94" s="193" t="s">
        <v>1126</v>
      </c>
      <c r="G94" s="194" t="s">
        <v>516</v>
      </c>
      <c r="H94" s="195">
        <v>1</v>
      </c>
      <c r="I94" s="196"/>
      <c r="J94" s="197">
        <f>ROUND(I94*H94,2)</f>
        <v>0</v>
      </c>
      <c r="K94" s="193" t="s">
        <v>21</v>
      </c>
      <c r="L94" s="59"/>
      <c r="M94" s="198" t="s">
        <v>21</v>
      </c>
      <c r="N94" s="199" t="s">
        <v>47</v>
      </c>
      <c r="O94" s="40"/>
      <c r="P94" s="200">
        <f>O94*H94</f>
        <v>0</v>
      </c>
      <c r="Q94" s="200">
        <v>0</v>
      </c>
      <c r="R94" s="200">
        <f>Q94*H94</f>
        <v>0</v>
      </c>
      <c r="S94" s="200">
        <v>0</v>
      </c>
      <c r="T94" s="201">
        <f>S94*H94</f>
        <v>0</v>
      </c>
      <c r="AR94" s="22" t="s">
        <v>184</v>
      </c>
      <c r="AT94" s="22" t="s">
        <v>179</v>
      </c>
      <c r="AU94" s="22" t="s">
        <v>86</v>
      </c>
      <c r="AY94" s="22" t="s">
        <v>177</v>
      </c>
      <c r="BE94" s="202">
        <f>IF(N94="základní",J94,0)</f>
        <v>0</v>
      </c>
      <c r="BF94" s="202">
        <f>IF(N94="snížená",J94,0)</f>
        <v>0</v>
      </c>
      <c r="BG94" s="202">
        <f>IF(N94="zákl. přenesená",J94,0)</f>
        <v>0</v>
      </c>
      <c r="BH94" s="202">
        <f>IF(N94="sníž. přenesená",J94,0)</f>
        <v>0</v>
      </c>
      <c r="BI94" s="202">
        <f>IF(N94="nulová",J94,0)</f>
        <v>0</v>
      </c>
      <c r="BJ94" s="22" t="s">
        <v>84</v>
      </c>
      <c r="BK94" s="202">
        <f>ROUND(I94*H94,2)</f>
        <v>0</v>
      </c>
      <c r="BL94" s="22" t="s">
        <v>184</v>
      </c>
      <c r="BM94" s="22" t="s">
        <v>1127</v>
      </c>
    </row>
    <row r="95" spans="2:65" s="1" customFormat="1" ht="16.5" customHeight="1">
      <c r="B95" s="39"/>
      <c r="C95" s="191" t="s">
        <v>242</v>
      </c>
      <c r="D95" s="191" t="s">
        <v>179</v>
      </c>
      <c r="E95" s="192" t="s">
        <v>1128</v>
      </c>
      <c r="F95" s="193" t="s">
        <v>1129</v>
      </c>
      <c r="G95" s="194" t="s">
        <v>516</v>
      </c>
      <c r="H95" s="195">
        <v>1</v>
      </c>
      <c r="I95" s="196"/>
      <c r="J95" s="197">
        <f>ROUND(I95*H95,2)</f>
        <v>0</v>
      </c>
      <c r="K95" s="193" t="s">
        <v>21</v>
      </c>
      <c r="L95" s="59"/>
      <c r="M95" s="198" t="s">
        <v>21</v>
      </c>
      <c r="N95" s="199" t="s">
        <v>47</v>
      </c>
      <c r="O95" s="40"/>
      <c r="P95" s="200">
        <f>O95*H95</f>
        <v>0</v>
      </c>
      <c r="Q95" s="200">
        <v>0</v>
      </c>
      <c r="R95" s="200">
        <f>Q95*H95</f>
        <v>0</v>
      </c>
      <c r="S95" s="200">
        <v>0</v>
      </c>
      <c r="T95" s="201">
        <f>S95*H95</f>
        <v>0</v>
      </c>
      <c r="AR95" s="22" t="s">
        <v>184</v>
      </c>
      <c r="AT95" s="22" t="s">
        <v>179</v>
      </c>
      <c r="AU95" s="22" t="s">
        <v>86</v>
      </c>
      <c r="AY95" s="22" t="s">
        <v>177</v>
      </c>
      <c r="BE95" s="202">
        <f>IF(N95="základní",J95,0)</f>
        <v>0</v>
      </c>
      <c r="BF95" s="202">
        <f>IF(N95="snížená",J95,0)</f>
        <v>0</v>
      </c>
      <c r="BG95" s="202">
        <f>IF(N95="zákl. přenesená",J95,0)</f>
        <v>0</v>
      </c>
      <c r="BH95" s="202">
        <f>IF(N95="sníž. přenesená",J95,0)</f>
        <v>0</v>
      </c>
      <c r="BI95" s="202">
        <f>IF(N95="nulová",J95,0)</f>
        <v>0</v>
      </c>
      <c r="BJ95" s="22" t="s">
        <v>84</v>
      </c>
      <c r="BK95" s="202">
        <f>ROUND(I95*H95,2)</f>
        <v>0</v>
      </c>
      <c r="BL95" s="22" t="s">
        <v>184</v>
      </c>
      <c r="BM95" s="22" t="s">
        <v>1130</v>
      </c>
    </row>
    <row r="96" spans="2:65" s="1" customFormat="1" ht="16.5" customHeight="1">
      <c r="B96" s="39"/>
      <c r="C96" s="191" t="s">
        <v>259</v>
      </c>
      <c r="D96" s="191" t="s">
        <v>179</v>
      </c>
      <c r="E96" s="192" t="s">
        <v>1131</v>
      </c>
      <c r="F96" s="193" t="s">
        <v>1132</v>
      </c>
      <c r="G96" s="194" t="s">
        <v>516</v>
      </c>
      <c r="H96" s="195">
        <v>1</v>
      </c>
      <c r="I96" s="196"/>
      <c r="J96" s="197">
        <f>ROUND(I96*H96,2)</f>
        <v>0</v>
      </c>
      <c r="K96" s="193" t="s">
        <v>21</v>
      </c>
      <c r="L96" s="59"/>
      <c r="M96" s="198" t="s">
        <v>21</v>
      </c>
      <c r="N96" s="254" t="s">
        <v>47</v>
      </c>
      <c r="O96" s="252"/>
      <c r="P96" s="255">
        <f>O96*H96</f>
        <v>0</v>
      </c>
      <c r="Q96" s="255">
        <v>0</v>
      </c>
      <c r="R96" s="255">
        <f>Q96*H96</f>
        <v>0</v>
      </c>
      <c r="S96" s="255">
        <v>0</v>
      </c>
      <c r="T96" s="256">
        <f>S96*H96</f>
        <v>0</v>
      </c>
      <c r="AR96" s="22" t="s">
        <v>184</v>
      </c>
      <c r="AT96" s="22" t="s">
        <v>179</v>
      </c>
      <c r="AU96" s="22" t="s">
        <v>86</v>
      </c>
      <c r="AY96" s="22" t="s">
        <v>177</v>
      </c>
      <c r="BE96" s="202">
        <f>IF(N96="základní",J96,0)</f>
        <v>0</v>
      </c>
      <c r="BF96" s="202">
        <f>IF(N96="snížená",J96,0)</f>
        <v>0</v>
      </c>
      <c r="BG96" s="202">
        <f>IF(N96="zákl. přenesená",J96,0)</f>
        <v>0</v>
      </c>
      <c r="BH96" s="202">
        <f>IF(N96="sníž. přenesená",J96,0)</f>
        <v>0</v>
      </c>
      <c r="BI96" s="202">
        <f>IF(N96="nulová",J96,0)</f>
        <v>0</v>
      </c>
      <c r="BJ96" s="22" t="s">
        <v>84</v>
      </c>
      <c r="BK96" s="202">
        <f>ROUND(I96*H96,2)</f>
        <v>0</v>
      </c>
      <c r="BL96" s="22" t="s">
        <v>184</v>
      </c>
      <c r="BM96" s="22" t="s">
        <v>1133</v>
      </c>
    </row>
    <row r="97" spans="2:12" s="1" customFormat="1" ht="6.95" customHeight="1">
      <c r="B97" s="54"/>
      <c r="C97" s="55"/>
      <c r="D97" s="55"/>
      <c r="E97" s="55"/>
      <c r="F97" s="55"/>
      <c r="G97" s="55"/>
      <c r="H97" s="55"/>
      <c r="I97" s="138"/>
      <c r="J97" s="55"/>
      <c r="K97" s="55"/>
      <c r="L97" s="59"/>
    </row>
  </sheetData>
  <sheetProtection algorithmName="SHA-512" hashValue="BSMAWBDSOAmxqt8J5dUdKxRlcRjaO465EYCkbiBufvSRer2oYPdZJem7vKMXnq4+einNTzGAh8ABSV6RlFw1yg==" saltValue="+AwFry09RjFgzL9qNJGE174BL+ZhMsKqOw/ieHs6OJoDfPG6mZHgTC6S5kGSeHU6IGMFksYQnDwixwRaFkgxHw==" spinCount="100000" sheet="1" objects="1" scenarios="1" formatColumns="0" formatRows="0" autoFilter="0"/>
  <autoFilter ref="C80:K96"/>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12</vt:i4>
      </vt:variant>
    </vt:vector>
  </HeadingPairs>
  <TitlesOfParts>
    <vt:vector size="18" baseType="lpstr">
      <vt:lpstr>Rekapitulace stavby</vt:lpstr>
      <vt:lpstr>SO 01 - Komunikace</vt:lpstr>
      <vt:lpstr>SO 03 - Definitivní dopra...</vt:lpstr>
      <vt:lpstr>D.1 - Zásady dopravně inž...</vt:lpstr>
      <vt:lpstr>D.2 - Úpravy SSZ v rámci DIO</vt:lpstr>
      <vt:lpstr>VON - Vedlejší a ostatní ...</vt:lpstr>
      <vt:lpstr>'D.1 - Zásady dopravně inž...'!Názvy_tisku</vt:lpstr>
      <vt:lpstr>'D.2 - Úpravy SSZ v rámci DIO'!Názvy_tisku</vt:lpstr>
      <vt:lpstr>'Rekapitulace stavby'!Názvy_tisku</vt:lpstr>
      <vt:lpstr>'SO 01 - Komunikace'!Názvy_tisku</vt:lpstr>
      <vt:lpstr>'SO 03 - Definitivní dopra...'!Názvy_tisku</vt:lpstr>
      <vt:lpstr>'VON - Vedlejší a ostatní ...'!Názvy_tisku</vt:lpstr>
      <vt:lpstr>'D.1 - Zásady dopravně inž...'!Oblast_tisku</vt:lpstr>
      <vt:lpstr>'D.2 - Úpravy SSZ v rámci DIO'!Oblast_tisku</vt:lpstr>
      <vt:lpstr>'Rekapitulace stavby'!Oblast_tisku</vt:lpstr>
      <vt:lpstr>'SO 01 - Komunikace'!Oblast_tisku</vt:lpstr>
      <vt:lpstr>'SO 03 - Definitivní dopra...'!Oblast_tisku</vt:lpstr>
      <vt:lpstr>'VON - Vedlejší a ostatní ...'!Oblast_tisku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Vlach Martin Ing.</dc:creator>
  <cp:lastModifiedBy>Vlach Martin Ing.</cp:lastModifiedBy>
  <dcterms:created xsi:type="dcterms:W3CDTF">2018-03-29T12:03:40Z</dcterms:created>
  <dcterms:modified xsi:type="dcterms:W3CDTF">2018-03-29T12:04:57Z</dcterms:modified>
</cp:coreProperties>
</file>