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2720" tabRatio="797"/>
  </bookViews>
  <sheets>
    <sheet name="Rekapitulace stavby" sheetId="1" r:id="rId1"/>
    <sheet name="SO 101, 130 - Komunikace,..." sheetId="2" r:id="rId2"/>
    <sheet name="SO 190 - Dopravní značení" sheetId="3" r:id="rId3"/>
    <sheet name="SO 320 - Odvodnění" sheetId="4" r:id="rId4"/>
    <sheet name="SO 496, 497 - Sčítač dopr..." sheetId="5" r:id="rId5"/>
    <sheet name="DIO - DIO" sheetId="6" r:id="rId6"/>
    <sheet name="VON - Vedlejší a ostatní ..." sheetId="7" r:id="rId7"/>
    <sheet name="Seznam figur" sheetId="8" r:id="rId8"/>
  </sheets>
  <definedNames>
    <definedName name="_xlnm._FilterDatabase" localSheetId="5" hidden="1">'DIO - DIO'!$C$81:$K$153</definedName>
    <definedName name="_xlnm._FilterDatabase" localSheetId="1" hidden="1">'SO 101, 130 - Komunikace,...'!$C$90:$K$368</definedName>
    <definedName name="_xlnm._FilterDatabase" localSheetId="2" hidden="1">'SO 190 - Dopravní značení'!$C$81:$K$149</definedName>
    <definedName name="_xlnm._FilterDatabase" localSheetId="3" hidden="1">'SO 320 - Odvodnění'!$C$84:$K$344</definedName>
    <definedName name="_xlnm._FilterDatabase" localSheetId="4" hidden="1">'SO 496, 497 - Sčítač dopr...'!$C$90:$K$155</definedName>
    <definedName name="_xlnm._FilterDatabase" localSheetId="6" hidden="1">'VON - Vedlejší a ostatní ...'!$C$82:$K$97</definedName>
    <definedName name="_xlnm.Print_Titles" localSheetId="5">'DIO - DIO'!$81:$81</definedName>
    <definedName name="_xlnm.Print_Titles" localSheetId="0">'Rekapitulace stavby'!$52:$52</definedName>
    <definedName name="_xlnm.Print_Titles" localSheetId="7">'Seznam figur'!$9:$9</definedName>
    <definedName name="_xlnm.Print_Titles" localSheetId="1">'SO 101, 130 - Komunikace,...'!$90:$90</definedName>
    <definedName name="_xlnm.Print_Titles" localSheetId="2">'SO 190 - Dopravní značení'!$81:$81</definedName>
    <definedName name="_xlnm.Print_Titles" localSheetId="3">'SO 320 - Odvodnění'!$84:$84</definedName>
    <definedName name="_xlnm.Print_Titles" localSheetId="4">'SO 496, 497 - Sčítač dopr...'!$90:$90</definedName>
    <definedName name="_xlnm.Print_Titles" localSheetId="6">'VON - Vedlejší a ostatní ...'!$82:$82</definedName>
    <definedName name="_xlnm.Print_Area" localSheetId="5">'DIO - DIO'!$C$4:$J$39,'DIO - DIO'!$C$45:$J$63,'DIO - DIO'!$C$69:$K$153</definedName>
    <definedName name="_xlnm.Print_Area" localSheetId="0">'Rekapitulace stavby'!$D$4:$AO$36,'Rekapitulace stavby'!$C$42:$AQ$61</definedName>
    <definedName name="_xlnm.Print_Area" localSheetId="7">'Seznam figur'!$C$4:$G$115</definedName>
    <definedName name="_xlnm.Print_Area" localSheetId="1">'SO 101, 130 - Komunikace,...'!$C$4:$J$39,'SO 101, 130 - Komunikace,...'!$C$45:$J$72,'SO 101, 130 - Komunikace,...'!$C$78:$K$368</definedName>
    <definedName name="_xlnm.Print_Area" localSheetId="2">'SO 190 - Dopravní značení'!$C$4:$J$39,'SO 190 - Dopravní značení'!$C$45:$J$63,'SO 190 - Dopravní značení'!$C$69:$K$149</definedName>
    <definedName name="_xlnm.Print_Area" localSheetId="3">'SO 320 - Odvodnění'!$C$4:$J$39,'SO 320 - Odvodnění'!$C$45:$J$66,'SO 320 - Odvodnění'!$C$72:$K$344</definedName>
    <definedName name="_xlnm.Print_Area" localSheetId="4">'SO 496, 497 - Sčítač dopr...'!$C$4:$J$39,'SO 496, 497 - Sčítač dopr...'!$C$45:$J$72,'SO 496, 497 - Sčítač dopr...'!$C$78:$K$155</definedName>
    <definedName name="_xlnm.Print_Area" localSheetId="6">'VON - Vedlejší a ostatní ...'!$C$4:$J$39,'VON - Vedlejší a ostatní ...'!$C$45:$J$64,'VON - Vedlejší a ostatní ...'!$C$70:$K$97</definedName>
  </definedNames>
  <calcPr calcId="145621"/>
</workbook>
</file>

<file path=xl/calcChain.xml><?xml version="1.0" encoding="utf-8"?>
<calcChain xmlns="http://schemas.openxmlformats.org/spreadsheetml/2006/main">
  <c r="D7" i="8" l="1"/>
  <c r="J37" i="7"/>
  <c r="J36" i="7"/>
  <c r="AY60" i="1"/>
  <c r="J35" i="7"/>
  <c r="AX60" i="1"/>
  <c r="BI97" i="7"/>
  <c r="BH97" i="7"/>
  <c r="BG97" i="7"/>
  <c r="BF97" i="7"/>
  <c r="T97" i="7"/>
  <c r="R97" i="7"/>
  <c r="P97" i="7"/>
  <c r="BI96" i="7"/>
  <c r="BH96" i="7"/>
  <c r="BG96" i="7"/>
  <c r="BF96" i="7"/>
  <c r="T96" i="7"/>
  <c r="R96" i="7"/>
  <c r="P96" i="7"/>
  <c r="BI94" i="7"/>
  <c r="BH94" i="7"/>
  <c r="BG94" i="7"/>
  <c r="BF94" i="7"/>
  <c r="T94" i="7"/>
  <c r="R94" i="7"/>
  <c r="P94" i="7"/>
  <c r="BI92" i="7"/>
  <c r="BH92" i="7"/>
  <c r="BG92" i="7"/>
  <c r="BF92" i="7"/>
  <c r="T92" i="7"/>
  <c r="R92" i="7"/>
  <c r="P92" i="7"/>
  <c r="BI90" i="7"/>
  <c r="BH90" i="7"/>
  <c r="BG90" i="7"/>
  <c r="BF90" i="7"/>
  <c r="T90" i="7"/>
  <c r="R90" i="7"/>
  <c r="P90" i="7"/>
  <c r="BI89" i="7"/>
  <c r="BH89" i="7"/>
  <c r="BG89" i="7"/>
  <c r="BF89" i="7"/>
  <c r="T89" i="7"/>
  <c r="R89" i="7"/>
  <c r="P89" i="7"/>
  <c r="BI88" i="7"/>
  <c r="BH88" i="7"/>
  <c r="BG88" i="7"/>
  <c r="BF88" i="7"/>
  <c r="T88" i="7"/>
  <c r="R88" i="7"/>
  <c r="P88" i="7"/>
  <c r="BI87" i="7"/>
  <c r="BH87" i="7"/>
  <c r="BG87" i="7"/>
  <c r="BF87" i="7"/>
  <c r="T87" i="7"/>
  <c r="R87" i="7"/>
  <c r="P87" i="7"/>
  <c r="BI86" i="7"/>
  <c r="BH86" i="7"/>
  <c r="BG86" i="7"/>
  <c r="BF86" i="7"/>
  <c r="T86" i="7"/>
  <c r="R86" i="7"/>
  <c r="P86" i="7"/>
  <c r="J80" i="7"/>
  <c r="J79" i="7"/>
  <c r="F79" i="7"/>
  <c r="F77" i="7"/>
  <c r="E75" i="7"/>
  <c r="J55" i="7"/>
  <c r="J54" i="7"/>
  <c r="F54" i="7"/>
  <c r="F52" i="7"/>
  <c r="E50" i="7"/>
  <c r="J18" i="7"/>
  <c r="E18" i="7"/>
  <c r="F80" i="7" s="1"/>
  <c r="J17" i="7"/>
  <c r="J12" i="7"/>
  <c r="J52" i="7" s="1"/>
  <c r="E7" i="7"/>
  <c r="E73" i="7" s="1"/>
  <c r="J37" i="6"/>
  <c r="J36" i="6"/>
  <c r="AY59" i="1" s="1"/>
  <c r="J35" i="6"/>
  <c r="AX59" i="1"/>
  <c r="BI148" i="6"/>
  <c r="BH148" i="6"/>
  <c r="BG148" i="6"/>
  <c r="BF148" i="6"/>
  <c r="T148" i="6"/>
  <c r="R148" i="6"/>
  <c r="P148" i="6"/>
  <c r="BI142" i="6"/>
  <c r="BH142" i="6"/>
  <c r="BG142" i="6"/>
  <c r="BF142" i="6"/>
  <c r="T142" i="6"/>
  <c r="R142" i="6"/>
  <c r="P142" i="6"/>
  <c r="BI135" i="6"/>
  <c r="BH135" i="6"/>
  <c r="BG135" i="6"/>
  <c r="BF135" i="6"/>
  <c r="T135" i="6"/>
  <c r="R135" i="6"/>
  <c r="P135" i="6"/>
  <c r="BI128" i="6"/>
  <c r="BH128" i="6"/>
  <c r="BG128" i="6"/>
  <c r="BF128" i="6"/>
  <c r="T128" i="6"/>
  <c r="R128" i="6"/>
  <c r="P128" i="6"/>
  <c r="BI121" i="6"/>
  <c r="BH121" i="6"/>
  <c r="BG121" i="6"/>
  <c r="BF121" i="6"/>
  <c r="T121" i="6"/>
  <c r="R121" i="6"/>
  <c r="P121" i="6"/>
  <c r="BI119" i="6"/>
  <c r="BH119" i="6"/>
  <c r="BG119" i="6"/>
  <c r="BF119" i="6"/>
  <c r="T119" i="6"/>
  <c r="R119" i="6"/>
  <c r="P119" i="6"/>
  <c r="BI112" i="6"/>
  <c r="BH112" i="6"/>
  <c r="BG112" i="6"/>
  <c r="BF112" i="6"/>
  <c r="T112" i="6"/>
  <c r="R112" i="6"/>
  <c r="P112" i="6"/>
  <c r="BI104" i="6"/>
  <c r="BH104" i="6"/>
  <c r="BG104" i="6"/>
  <c r="BF104" i="6"/>
  <c r="T104" i="6"/>
  <c r="R104" i="6"/>
  <c r="P104" i="6"/>
  <c r="BI96" i="6"/>
  <c r="BH96" i="6"/>
  <c r="BG96" i="6"/>
  <c r="BF96" i="6"/>
  <c r="T96" i="6"/>
  <c r="R96" i="6"/>
  <c r="P96" i="6"/>
  <c r="BI93" i="6"/>
  <c r="BH93" i="6"/>
  <c r="BG93" i="6"/>
  <c r="BF93" i="6"/>
  <c r="T93" i="6"/>
  <c r="R93" i="6"/>
  <c r="P93" i="6"/>
  <c r="BI90" i="6"/>
  <c r="BH90" i="6"/>
  <c r="BG90" i="6"/>
  <c r="BF90" i="6"/>
  <c r="T90" i="6"/>
  <c r="R90" i="6"/>
  <c r="P90" i="6"/>
  <c r="BI88" i="6"/>
  <c r="BH88" i="6"/>
  <c r="BG88" i="6"/>
  <c r="BF88" i="6"/>
  <c r="T88" i="6"/>
  <c r="R88" i="6"/>
  <c r="P88" i="6"/>
  <c r="BI85" i="6"/>
  <c r="BH85" i="6"/>
  <c r="BG85" i="6"/>
  <c r="BF85" i="6"/>
  <c r="T85" i="6"/>
  <c r="R85" i="6"/>
  <c r="P85" i="6"/>
  <c r="J79" i="6"/>
  <c r="J78" i="6"/>
  <c r="F78" i="6"/>
  <c r="F76" i="6"/>
  <c r="E74" i="6"/>
  <c r="J55" i="6"/>
  <c r="J54" i="6"/>
  <c r="F54" i="6"/>
  <c r="F52" i="6"/>
  <c r="E50" i="6"/>
  <c r="J18" i="6"/>
  <c r="E18" i="6"/>
  <c r="F79" i="6"/>
  <c r="J17" i="6"/>
  <c r="J12" i="6"/>
  <c r="J76" i="6"/>
  <c r="E7" i="6"/>
  <c r="E48" i="6"/>
  <c r="J37" i="5"/>
  <c r="J36" i="5"/>
  <c r="AY58" i="1"/>
  <c r="J35" i="5"/>
  <c r="AX58" i="1" s="1"/>
  <c r="BI155" i="5"/>
  <c r="BH155" i="5"/>
  <c r="BG155" i="5"/>
  <c r="BF155" i="5"/>
  <c r="T155" i="5"/>
  <c r="T154" i="5"/>
  <c r="R155" i="5"/>
  <c r="R154" i="5" s="1"/>
  <c r="P155" i="5"/>
  <c r="P154" i="5" s="1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21" i="5"/>
  <c r="BH121" i="5"/>
  <c r="BG121" i="5"/>
  <c r="BF121" i="5"/>
  <c r="T121" i="5"/>
  <c r="R121" i="5"/>
  <c r="P121" i="5"/>
  <c r="BI120" i="5"/>
  <c r="BH120" i="5"/>
  <c r="BG120" i="5"/>
  <c r="BF120" i="5"/>
  <c r="T120" i="5"/>
  <c r="R120" i="5"/>
  <c r="P120" i="5"/>
  <c r="BI119" i="5"/>
  <c r="BH119" i="5"/>
  <c r="BG119" i="5"/>
  <c r="BF119" i="5"/>
  <c r="T119" i="5"/>
  <c r="R119" i="5"/>
  <c r="P119" i="5"/>
  <c r="BI118" i="5"/>
  <c r="BH118" i="5"/>
  <c r="BG118" i="5"/>
  <c r="BF118" i="5"/>
  <c r="T118" i="5"/>
  <c r="R118" i="5"/>
  <c r="P118" i="5"/>
  <c r="BI116" i="5"/>
  <c r="BH116" i="5"/>
  <c r="BG116" i="5"/>
  <c r="BF116" i="5"/>
  <c r="T116" i="5"/>
  <c r="R116" i="5"/>
  <c r="P116" i="5"/>
  <c r="BI115" i="5"/>
  <c r="BH115" i="5"/>
  <c r="BG115" i="5"/>
  <c r="BF115" i="5"/>
  <c r="T115" i="5"/>
  <c r="R115" i="5"/>
  <c r="P115" i="5"/>
  <c r="BI114" i="5"/>
  <c r="BH114" i="5"/>
  <c r="BG114" i="5"/>
  <c r="BF114" i="5"/>
  <c r="T114" i="5"/>
  <c r="R114" i="5"/>
  <c r="P114" i="5"/>
  <c r="BI113" i="5"/>
  <c r="BH113" i="5"/>
  <c r="BG113" i="5"/>
  <c r="BF113" i="5"/>
  <c r="T113" i="5"/>
  <c r="R113" i="5"/>
  <c r="P113" i="5"/>
  <c r="BI112" i="5"/>
  <c r="BH112" i="5"/>
  <c r="BG112" i="5"/>
  <c r="BF112" i="5"/>
  <c r="T112" i="5"/>
  <c r="R112" i="5"/>
  <c r="P112" i="5"/>
  <c r="BI111" i="5"/>
  <c r="BH111" i="5"/>
  <c r="BG111" i="5"/>
  <c r="BF111" i="5"/>
  <c r="T111" i="5"/>
  <c r="R111" i="5"/>
  <c r="P111" i="5"/>
  <c r="BI110" i="5"/>
  <c r="BH110" i="5"/>
  <c r="BG110" i="5"/>
  <c r="BF110" i="5"/>
  <c r="T110" i="5"/>
  <c r="R110" i="5"/>
  <c r="P110" i="5"/>
  <c r="BI109" i="5"/>
  <c r="BH109" i="5"/>
  <c r="BG109" i="5"/>
  <c r="BF109" i="5"/>
  <c r="T109" i="5"/>
  <c r="R109" i="5"/>
  <c r="P109" i="5"/>
  <c r="BI108" i="5"/>
  <c r="BH108" i="5"/>
  <c r="BG108" i="5"/>
  <c r="BF108" i="5"/>
  <c r="T108" i="5"/>
  <c r="R108" i="5"/>
  <c r="P108" i="5"/>
  <c r="BI107" i="5"/>
  <c r="BH107" i="5"/>
  <c r="BG107" i="5"/>
  <c r="BF107" i="5"/>
  <c r="T107" i="5"/>
  <c r="R107" i="5"/>
  <c r="P107" i="5"/>
  <c r="BI105" i="5"/>
  <c r="BH105" i="5"/>
  <c r="BG105" i="5"/>
  <c r="BF105" i="5"/>
  <c r="T105" i="5"/>
  <c r="R105" i="5"/>
  <c r="P105" i="5"/>
  <c r="BI104" i="5"/>
  <c r="BH104" i="5"/>
  <c r="BG104" i="5"/>
  <c r="BF104" i="5"/>
  <c r="T104" i="5"/>
  <c r="R104" i="5"/>
  <c r="P104" i="5"/>
  <c r="BI101" i="5"/>
  <c r="BH101" i="5"/>
  <c r="BG101" i="5"/>
  <c r="BF101" i="5"/>
  <c r="T101" i="5"/>
  <c r="R101" i="5"/>
  <c r="P101" i="5"/>
  <c r="BI98" i="5"/>
  <c r="BH98" i="5"/>
  <c r="BG98" i="5"/>
  <c r="BF98" i="5"/>
  <c r="T98" i="5"/>
  <c r="R98" i="5"/>
  <c r="P98" i="5"/>
  <c r="BI96" i="5"/>
  <c r="BH96" i="5"/>
  <c r="BG96" i="5"/>
  <c r="BF96" i="5"/>
  <c r="T96" i="5"/>
  <c r="R96" i="5"/>
  <c r="P96" i="5"/>
  <c r="BI94" i="5"/>
  <c r="BH94" i="5"/>
  <c r="BG94" i="5"/>
  <c r="BF94" i="5"/>
  <c r="T94" i="5"/>
  <c r="R94" i="5"/>
  <c r="P94" i="5"/>
  <c r="J88" i="5"/>
  <c r="J87" i="5"/>
  <c r="F87" i="5"/>
  <c r="F85" i="5"/>
  <c r="E83" i="5"/>
  <c r="J55" i="5"/>
  <c r="J54" i="5"/>
  <c r="F54" i="5"/>
  <c r="F52" i="5"/>
  <c r="E50" i="5"/>
  <c r="J18" i="5"/>
  <c r="E18" i="5"/>
  <c r="F55" i="5" s="1"/>
  <c r="J17" i="5"/>
  <c r="J12" i="5"/>
  <c r="J85" i="5"/>
  <c r="E7" i="5"/>
  <c r="E48" i="5" s="1"/>
  <c r="J37" i="4"/>
  <c r="J36" i="4"/>
  <c r="AY57" i="1" s="1"/>
  <c r="J35" i="4"/>
  <c r="AX57" i="1" s="1"/>
  <c r="BI343" i="4"/>
  <c r="BH343" i="4"/>
  <c r="BG343" i="4"/>
  <c r="BF343" i="4"/>
  <c r="T343" i="4"/>
  <c r="R343" i="4"/>
  <c r="P343" i="4"/>
  <c r="BI341" i="4"/>
  <c r="BH341" i="4"/>
  <c r="BG341" i="4"/>
  <c r="BF341" i="4"/>
  <c r="T341" i="4"/>
  <c r="R341" i="4"/>
  <c r="P341" i="4"/>
  <c r="BI332" i="4"/>
  <c r="BH332" i="4"/>
  <c r="BG332" i="4"/>
  <c r="BF332" i="4"/>
  <c r="T332" i="4"/>
  <c r="R332" i="4"/>
  <c r="P332" i="4"/>
  <c r="BI328" i="4"/>
  <c r="BH328" i="4"/>
  <c r="BG328" i="4"/>
  <c r="BF328" i="4"/>
  <c r="T328" i="4"/>
  <c r="R328" i="4"/>
  <c r="P328" i="4"/>
  <c r="BI326" i="4"/>
  <c r="BH326" i="4"/>
  <c r="BG326" i="4"/>
  <c r="BF326" i="4"/>
  <c r="T326" i="4"/>
  <c r="R326" i="4"/>
  <c r="P326" i="4"/>
  <c r="BI324" i="4"/>
  <c r="BH324" i="4"/>
  <c r="BG324" i="4"/>
  <c r="BF324" i="4"/>
  <c r="T324" i="4"/>
  <c r="R324" i="4"/>
  <c r="P324" i="4"/>
  <c r="BI322" i="4"/>
  <c r="BH322" i="4"/>
  <c r="BG322" i="4"/>
  <c r="BF322" i="4"/>
  <c r="T322" i="4"/>
  <c r="R322" i="4"/>
  <c r="P322" i="4"/>
  <c r="BI320" i="4"/>
  <c r="BH320" i="4"/>
  <c r="BG320" i="4"/>
  <c r="BF320" i="4"/>
  <c r="T320" i="4"/>
  <c r="R320" i="4"/>
  <c r="P320" i="4"/>
  <c r="BI318" i="4"/>
  <c r="BH318" i="4"/>
  <c r="BG318" i="4"/>
  <c r="BF318" i="4"/>
  <c r="T318" i="4"/>
  <c r="R318" i="4"/>
  <c r="P318" i="4"/>
  <c r="BI316" i="4"/>
  <c r="BH316" i="4"/>
  <c r="BG316" i="4"/>
  <c r="BF316" i="4"/>
  <c r="T316" i="4"/>
  <c r="R316" i="4"/>
  <c r="P316" i="4"/>
  <c r="BI314" i="4"/>
  <c r="BH314" i="4"/>
  <c r="BG314" i="4"/>
  <c r="BF314" i="4"/>
  <c r="T314" i="4"/>
  <c r="R314" i="4"/>
  <c r="P314" i="4"/>
  <c r="BI312" i="4"/>
  <c r="BH312" i="4"/>
  <c r="BG312" i="4"/>
  <c r="BF312" i="4"/>
  <c r="T312" i="4"/>
  <c r="R312" i="4"/>
  <c r="P312" i="4"/>
  <c r="BI310" i="4"/>
  <c r="BH310" i="4"/>
  <c r="BG310" i="4"/>
  <c r="BF310" i="4"/>
  <c r="T310" i="4"/>
  <c r="R310" i="4"/>
  <c r="P310" i="4"/>
  <c r="BI308" i="4"/>
  <c r="BH308" i="4"/>
  <c r="BG308" i="4"/>
  <c r="BF308" i="4"/>
  <c r="T308" i="4"/>
  <c r="R308" i="4"/>
  <c r="P308" i="4"/>
  <c r="BI306" i="4"/>
  <c r="BH306" i="4"/>
  <c r="BG306" i="4"/>
  <c r="BF306" i="4"/>
  <c r="T306" i="4"/>
  <c r="R306" i="4"/>
  <c r="P306" i="4"/>
  <c r="BI304" i="4"/>
  <c r="BH304" i="4"/>
  <c r="BG304" i="4"/>
  <c r="BF304" i="4"/>
  <c r="T304" i="4"/>
  <c r="R304" i="4"/>
  <c r="P304" i="4"/>
  <c r="BI302" i="4"/>
  <c r="BH302" i="4"/>
  <c r="BG302" i="4"/>
  <c r="BF302" i="4"/>
  <c r="T302" i="4"/>
  <c r="R302" i="4"/>
  <c r="P302" i="4"/>
  <c r="BI300" i="4"/>
  <c r="BH300" i="4"/>
  <c r="BG300" i="4"/>
  <c r="BF300" i="4"/>
  <c r="T300" i="4"/>
  <c r="R300" i="4"/>
  <c r="P300" i="4"/>
  <c r="BI298" i="4"/>
  <c r="BH298" i="4"/>
  <c r="BG298" i="4"/>
  <c r="BF298" i="4"/>
  <c r="T298" i="4"/>
  <c r="R298" i="4"/>
  <c r="P298" i="4"/>
  <c r="BI296" i="4"/>
  <c r="BH296" i="4"/>
  <c r="BG296" i="4"/>
  <c r="BF296" i="4"/>
  <c r="T296" i="4"/>
  <c r="R296" i="4"/>
  <c r="P296" i="4"/>
  <c r="BI294" i="4"/>
  <c r="BH294" i="4"/>
  <c r="BG294" i="4"/>
  <c r="BF294" i="4"/>
  <c r="T294" i="4"/>
  <c r="R294" i="4"/>
  <c r="P294" i="4"/>
  <c r="BI292" i="4"/>
  <c r="BH292" i="4"/>
  <c r="BG292" i="4"/>
  <c r="BF292" i="4"/>
  <c r="T292" i="4"/>
  <c r="R292" i="4"/>
  <c r="P292" i="4"/>
  <c r="BI290" i="4"/>
  <c r="BH290" i="4"/>
  <c r="BG290" i="4"/>
  <c r="BF290" i="4"/>
  <c r="T290" i="4"/>
  <c r="R290" i="4"/>
  <c r="P290" i="4"/>
  <c r="BI288" i="4"/>
  <c r="BH288" i="4"/>
  <c r="BG288" i="4"/>
  <c r="BF288" i="4"/>
  <c r="T288" i="4"/>
  <c r="R288" i="4"/>
  <c r="P288" i="4"/>
  <c r="BI286" i="4"/>
  <c r="BH286" i="4"/>
  <c r="BG286" i="4"/>
  <c r="BF286" i="4"/>
  <c r="T286" i="4"/>
  <c r="R286" i="4"/>
  <c r="P286" i="4"/>
  <c r="BI284" i="4"/>
  <c r="BH284" i="4"/>
  <c r="BG284" i="4"/>
  <c r="BF284" i="4"/>
  <c r="T284" i="4"/>
  <c r="R284" i="4"/>
  <c r="P284" i="4"/>
  <c r="BI282" i="4"/>
  <c r="BH282" i="4"/>
  <c r="BG282" i="4"/>
  <c r="BF282" i="4"/>
  <c r="T282" i="4"/>
  <c r="R282" i="4"/>
  <c r="P282" i="4"/>
  <c r="BI280" i="4"/>
  <c r="BH280" i="4"/>
  <c r="BG280" i="4"/>
  <c r="BF280" i="4"/>
  <c r="T280" i="4"/>
  <c r="R280" i="4"/>
  <c r="P280" i="4"/>
  <c r="BI278" i="4"/>
  <c r="BH278" i="4"/>
  <c r="BG278" i="4"/>
  <c r="BF278" i="4"/>
  <c r="T278" i="4"/>
  <c r="R278" i="4"/>
  <c r="P278" i="4"/>
  <c r="BI275" i="4"/>
  <c r="BH275" i="4"/>
  <c r="BG275" i="4"/>
  <c r="BF275" i="4"/>
  <c r="T275" i="4"/>
  <c r="R275" i="4"/>
  <c r="P275" i="4"/>
  <c r="BI272" i="4"/>
  <c r="BH272" i="4"/>
  <c r="BG272" i="4"/>
  <c r="BF272" i="4"/>
  <c r="T272" i="4"/>
  <c r="R272" i="4"/>
  <c r="P272" i="4"/>
  <c r="BI269" i="4"/>
  <c r="BH269" i="4"/>
  <c r="BG269" i="4"/>
  <c r="BF269" i="4"/>
  <c r="T269" i="4"/>
  <c r="R269" i="4"/>
  <c r="P269" i="4"/>
  <c r="BI266" i="4"/>
  <c r="BH266" i="4"/>
  <c r="BG266" i="4"/>
  <c r="BF266" i="4"/>
  <c r="T266" i="4"/>
  <c r="R266" i="4"/>
  <c r="P266" i="4"/>
  <c r="BI263" i="4"/>
  <c r="BH263" i="4"/>
  <c r="BG263" i="4"/>
  <c r="BF263" i="4"/>
  <c r="T263" i="4"/>
  <c r="R263" i="4"/>
  <c r="P263" i="4"/>
  <c r="BI260" i="4"/>
  <c r="BH260" i="4"/>
  <c r="BG260" i="4"/>
  <c r="BF260" i="4"/>
  <c r="T260" i="4"/>
  <c r="R260" i="4"/>
  <c r="P260" i="4"/>
  <c r="BI257" i="4"/>
  <c r="BH257" i="4"/>
  <c r="BG257" i="4"/>
  <c r="BF257" i="4"/>
  <c r="T257" i="4"/>
  <c r="R257" i="4"/>
  <c r="P257" i="4"/>
  <c r="BI254" i="4"/>
  <c r="BH254" i="4"/>
  <c r="BG254" i="4"/>
  <c r="BF254" i="4"/>
  <c r="T254" i="4"/>
  <c r="R254" i="4"/>
  <c r="P254" i="4"/>
  <c r="BI251" i="4"/>
  <c r="BH251" i="4"/>
  <c r="BG251" i="4"/>
  <c r="BF251" i="4"/>
  <c r="T251" i="4"/>
  <c r="R251" i="4"/>
  <c r="P251" i="4"/>
  <c r="BI249" i="4"/>
  <c r="BH249" i="4"/>
  <c r="BG249" i="4"/>
  <c r="BF249" i="4"/>
  <c r="T249" i="4"/>
  <c r="R249" i="4"/>
  <c r="P249" i="4"/>
  <c r="BI247" i="4"/>
  <c r="BH247" i="4"/>
  <c r="BG247" i="4"/>
  <c r="BF247" i="4"/>
  <c r="T247" i="4"/>
  <c r="R247" i="4"/>
  <c r="P247" i="4"/>
  <c r="BI245" i="4"/>
  <c r="BH245" i="4"/>
  <c r="BG245" i="4"/>
  <c r="BF245" i="4"/>
  <c r="T245" i="4"/>
  <c r="R245" i="4"/>
  <c r="P245" i="4"/>
  <c r="BI243" i="4"/>
  <c r="BH243" i="4"/>
  <c r="BG243" i="4"/>
  <c r="BF243" i="4"/>
  <c r="T243" i="4"/>
  <c r="R243" i="4"/>
  <c r="P243" i="4"/>
  <c r="BI241" i="4"/>
  <c r="BH241" i="4"/>
  <c r="BG241" i="4"/>
  <c r="BF241" i="4"/>
  <c r="T241" i="4"/>
  <c r="R241" i="4"/>
  <c r="P241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5" i="4"/>
  <c r="BH235" i="4"/>
  <c r="BG235" i="4"/>
  <c r="BF235" i="4"/>
  <c r="T235" i="4"/>
  <c r="R235" i="4"/>
  <c r="P235" i="4"/>
  <c r="BI233" i="4"/>
  <c r="BH233" i="4"/>
  <c r="BG233" i="4"/>
  <c r="BF233" i="4"/>
  <c r="T233" i="4"/>
  <c r="R233" i="4"/>
  <c r="P233" i="4"/>
  <c r="BI230" i="4"/>
  <c r="BH230" i="4"/>
  <c r="BG230" i="4"/>
  <c r="BF230" i="4"/>
  <c r="T230" i="4"/>
  <c r="R230" i="4"/>
  <c r="P230" i="4"/>
  <c r="BI228" i="4"/>
  <c r="BH228" i="4"/>
  <c r="BG228" i="4"/>
  <c r="BF228" i="4"/>
  <c r="T228" i="4"/>
  <c r="R228" i="4"/>
  <c r="P228" i="4"/>
  <c r="BI225" i="4"/>
  <c r="BH225" i="4"/>
  <c r="BG225" i="4"/>
  <c r="BF225" i="4"/>
  <c r="T225" i="4"/>
  <c r="R225" i="4"/>
  <c r="P225" i="4"/>
  <c r="BI223" i="4"/>
  <c r="BH223" i="4"/>
  <c r="BG223" i="4"/>
  <c r="BF223" i="4"/>
  <c r="T223" i="4"/>
  <c r="R223" i="4"/>
  <c r="P223" i="4"/>
  <c r="BI220" i="4"/>
  <c r="BH220" i="4"/>
  <c r="BG220" i="4"/>
  <c r="BF220" i="4"/>
  <c r="T220" i="4"/>
  <c r="R220" i="4"/>
  <c r="P220" i="4"/>
  <c r="BI216" i="4"/>
  <c r="BH216" i="4"/>
  <c r="BG216" i="4"/>
  <c r="BF216" i="4"/>
  <c r="T216" i="4"/>
  <c r="R216" i="4"/>
  <c r="P216" i="4"/>
  <c r="BI214" i="4"/>
  <c r="BH214" i="4"/>
  <c r="BG214" i="4"/>
  <c r="BF214" i="4"/>
  <c r="T214" i="4"/>
  <c r="R214" i="4"/>
  <c r="P214" i="4"/>
  <c r="BI211" i="4"/>
  <c r="BH211" i="4"/>
  <c r="BG211" i="4"/>
  <c r="BF211" i="4"/>
  <c r="T211" i="4"/>
  <c r="R211" i="4"/>
  <c r="P211" i="4"/>
  <c r="BI206" i="4"/>
  <c r="BH206" i="4"/>
  <c r="BG206" i="4"/>
  <c r="BF206" i="4"/>
  <c r="T206" i="4"/>
  <c r="R206" i="4"/>
  <c r="P206" i="4"/>
  <c r="BI202" i="4"/>
  <c r="BH202" i="4"/>
  <c r="BG202" i="4"/>
  <c r="BF202" i="4"/>
  <c r="T202" i="4"/>
  <c r="R202" i="4"/>
  <c r="P202" i="4"/>
  <c r="BI194" i="4"/>
  <c r="BH194" i="4"/>
  <c r="BG194" i="4"/>
  <c r="BF194" i="4"/>
  <c r="T194" i="4"/>
  <c r="R194" i="4"/>
  <c r="P194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69" i="4"/>
  <c r="BH169" i="4"/>
  <c r="BG169" i="4"/>
  <c r="BF169" i="4"/>
  <c r="T169" i="4"/>
  <c r="R169" i="4"/>
  <c r="P169" i="4"/>
  <c r="BI161" i="4"/>
  <c r="BH161" i="4"/>
  <c r="BG161" i="4"/>
  <c r="BF161" i="4"/>
  <c r="T161" i="4"/>
  <c r="R161" i="4"/>
  <c r="P161" i="4"/>
  <c r="BI157" i="4"/>
  <c r="BH157" i="4"/>
  <c r="BG157" i="4"/>
  <c r="BF157" i="4"/>
  <c r="T157" i="4"/>
  <c r="T156" i="4" s="1"/>
  <c r="R157" i="4"/>
  <c r="R156" i="4"/>
  <c r="P157" i="4"/>
  <c r="P156" i="4"/>
  <c r="BI144" i="4"/>
  <c r="BH144" i="4"/>
  <c r="BG144" i="4"/>
  <c r="BF144" i="4"/>
  <c r="T144" i="4"/>
  <c r="R144" i="4"/>
  <c r="P144" i="4"/>
  <c r="BI141" i="4"/>
  <c r="BH141" i="4"/>
  <c r="BG141" i="4"/>
  <c r="BF141" i="4"/>
  <c r="T141" i="4"/>
  <c r="R141" i="4"/>
  <c r="P141" i="4"/>
  <c r="BI138" i="4"/>
  <c r="BH138" i="4"/>
  <c r="BG138" i="4"/>
  <c r="BF138" i="4"/>
  <c r="T138" i="4"/>
  <c r="R138" i="4"/>
  <c r="P138" i="4"/>
  <c r="BI135" i="4"/>
  <c r="BH135" i="4"/>
  <c r="BG135" i="4"/>
  <c r="BF135" i="4"/>
  <c r="T135" i="4"/>
  <c r="R135" i="4"/>
  <c r="P135" i="4"/>
  <c r="BI131" i="4"/>
  <c r="BH131" i="4"/>
  <c r="BG131" i="4"/>
  <c r="BF131" i="4"/>
  <c r="T131" i="4"/>
  <c r="R131" i="4"/>
  <c r="P131" i="4"/>
  <c r="BI128" i="4"/>
  <c r="BH128" i="4"/>
  <c r="BG128" i="4"/>
  <c r="BF128" i="4"/>
  <c r="T128" i="4"/>
  <c r="R128" i="4"/>
  <c r="P128" i="4"/>
  <c r="BI124" i="4"/>
  <c r="BH124" i="4"/>
  <c r="BG124" i="4"/>
  <c r="BF124" i="4"/>
  <c r="T124" i="4"/>
  <c r="R124" i="4"/>
  <c r="P124" i="4"/>
  <c r="BI120" i="4"/>
  <c r="BH120" i="4"/>
  <c r="BG120" i="4"/>
  <c r="BF120" i="4"/>
  <c r="T120" i="4"/>
  <c r="R120" i="4"/>
  <c r="P120" i="4"/>
  <c r="BI118" i="4"/>
  <c r="BH118" i="4"/>
  <c r="BG118" i="4"/>
  <c r="BF118" i="4"/>
  <c r="T118" i="4"/>
  <c r="R118" i="4"/>
  <c r="P118" i="4"/>
  <c r="BI116" i="4"/>
  <c r="BH116" i="4"/>
  <c r="BG116" i="4"/>
  <c r="BF116" i="4"/>
  <c r="T116" i="4"/>
  <c r="R116" i="4"/>
  <c r="P116" i="4"/>
  <c r="BI109" i="4"/>
  <c r="BH109" i="4"/>
  <c r="BG109" i="4"/>
  <c r="BF109" i="4"/>
  <c r="T109" i="4"/>
  <c r="R109" i="4"/>
  <c r="P109" i="4"/>
  <c r="BI102" i="4"/>
  <c r="BH102" i="4"/>
  <c r="BG102" i="4"/>
  <c r="BF102" i="4"/>
  <c r="T102" i="4"/>
  <c r="R102" i="4"/>
  <c r="P102" i="4"/>
  <c r="BI95" i="4"/>
  <c r="BH95" i="4"/>
  <c r="BG95" i="4"/>
  <c r="BF95" i="4"/>
  <c r="T95" i="4"/>
  <c r="R95" i="4"/>
  <c r="P95" i="4"/>
  <c r="BI88" i="4"/>
  <c r="BH88" i="4"/>
  <c r="BG88" i="4"/>
  <c r="BF88" i="4"/>
  <c r="T88" i="4"/>
  <c r="R88" i="4"/>
  <c r="P88" i="4"/>
  <c r="J82" i="4"/>
  <c r="J81" i="4"/>
  <c r="F81" i="4"/>
  <c r="F79" i="4"/>
  <c r="E77" i="4"/>
  <c r="J55" i="4"/>
  <c r="J54" i="4"/>
  <c r="F54" i="4"/>
  <c r="F52" i="4"/>
  <c r="E50" i="4"/>
  <c r="J18" i="4"/>
  <c r="E18" i="4"/>
  <c r="F55" i="4" s="1"/>
  <c r="J17" i="4"/>
  <c r="J12" i="4"/>
  <c r="J52" i="4" s="1"/>
  <c r="E7" i="4"/>
  <c r="E75" i="4"/>
  <c r="J37" i="3"/>
  <c r="J36" i="3"/>
  <c r="AY56" i="1" s="1"/>
  <c r="J35" i="3"/>
  <c r="AX56" i="1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4" i="3"/>
  <c r="BH144" i="3"/>
  <c r="BG144" i="3"/>
  <c r="BF144" i="3"/>
  <c r="T144" i="3"/>
  <c r="R144" i="3"/>
  <c r="P144" i="3"/>
  <c r="BI141" i="3"/>
  <c r="BH141" i="3"/>
  <c r="BG141" i="3"/>
  <c r="BF141" i="3"/>
  <c r="T141" i="3"/>
  <c r="R141" i="3"/>
  <c r="P141" i="3"/>
  <c r="BI138" i="3"/>
  <c r="BH138" i="3"/>
  <c r="BG138" i="3"/>
  <c r="BF138" i="3"/>
  <c r="T138" i="3"/>
  <c r="R138" i="3"/>
  <c r="P138" i="3"/>
  <c r="BI135" i="3"/>
  <c r="BH135" i="3"/>
  <c r="BG135" i="3"/>
  <c r="BF135" i="3"/>
  <c r="T135" i="3"/>
  <c r="R135" i="3"/>
  <c r="P135" i="3"/>
  <c r="BI132" i="3"/>
  <c r="BH132" i="3"/>
  <c r="BG132" i="3"/>
  <c r="BF132" i="3"/>
  <c r="T132" i="3"/>
  <c r="R132" i="3"/>
  <c r="P132" i="3"/>
  <c r="BI129" i="3"/>
  <c r="BH129" i="3"/>
  <c r="BG129" i="3"/>
  <c r="BF129" i="3"/>
  <c r="T129" i="3"/>
  <c r="R129" i="3"/>
  <c r="P129" i="3"/>
  <c r="BI126" i="3"/>
  <c r="BH126" i="3"/>
  <c r="BG126" i="3"/>
  <c r="BF126" i="3"/>
  <c r="T126" i="3"/>
  <c r="R126" i="3"/>
  <c r="P126" i="3"/>
  <c r="BI119" i="3"/>
  <c r="BH119" i="3"/>
  <c r="BG119" i="3"/>
  <c r="BF119" i="3"/>
  <c r="T119" i="3"/>
  <c r="R119" i="3"/>
  <c r="P119" i="3"/>
  <c r="BI115" i="3"/>
  <c r="BH115" i="3"/>
  <c r="BG115" i="3"/>
  <c r="BF115" i="3"/>
  <c r="T115" i="3"/>
  <c r="R115" i="3"/>
  <c r="P115" i="3"/>
  <c r="BI111" i="3"/>
  <c r="BH111" i="3"/>
  <c r="BG111" i="3"/>
  <c r="BF111" i="3"/>
  <c r="T111" i="3"/>
  <c r="R111" i="3"/>
  <c r="P111" i="3"/>
  <c r="BI107" i="3"/>
  <c r="BH107" i="3"/>
  <c r="BG107" i="3"/>
  <c r="BF107" i="3"/>
  <c r="T107" i="3"/>
  <c r="R107" i="3"/>
  <c r="P107" i="3"/>
  <c r="BI106" i="3"/>
  <c r="BH106" i="3"/>
  <c r="BG106" i="3"/>
  <c r="BF106" i="3"/>
  <c r="T106" i="3"/>
  <c r="R106" i="3"/>
  <c r="P106" i="3"/>
  <c r="BI103" i="3"/>
  <c r="BH103" i="3"/>
  <c r="BG103" i="3"/>
  <c r="BF103" i="3"/>
  <c r="T103" i="3"/>
  <c r="R103" i="3"/>
  <c r="P103" i="3"/>
  <c r="BI101" i="3"/>
  <c r="BH101" i="3"/>
  <c r="BG101" i="3"/>
  <c r="BF101" i="3"/>
  <c r="T101" i="3"/>
  <c r="R101" i="3"/>
  <c r="P101" i="3"/>
  <c r="BI99" i="3"/>
  <c r="BH99" i="3"/>
  <c r="BG99" i="3"/>
  <c r="BF99" i="3"/>
  <c r="T99" i="3"/>
  <c r="R99" i="3"/>
  <c r="P99" i="3"/>
  <c r="BI97" i="3"/>
  <c r="BH97" i="3"/>
  <c r="BG97" i="3"/>
  <c r="BF97" i="3"/>
  <c r="T97" i="3"/>
  <c r="R97" i="3"/>
  <c r="P97" i="3"/>
  <c r="BI95" i="3"/>
  <c r="BH95" i="3"/>
  <c r="BG95" i="3"/>
  <c r="BF95" i="3"/>
  <c r="T95" i="3"/>
  <c r="R95" i="3"/>
  <c r="P95" i="3"/>
  <c r="BI93" i="3"/>
  <c r="BH93" i="3"/>
  <c r="BG93" i="3"/>
  <c r="BF93" i="3"/>
  <c r="T93" i="3"/>
  <c r="R93" i="3"/>
  <c r="P93" i="3"/>
  <c r="BI91" i="3"/>
  <c r="BH91" i="3"/>
  <c r="BG91" i="3"/>
  <c r="BF91" i="3"/>
  <c r="T91" i="3"/>
  <c r="R91" i="3"/>
  <c r="P91" i="3"/>
  <c r="BI89" i="3"/>
  <c r="BH89" i="3"/>
  <c r="BG89" i="3"/>
  <c r="BF89" i="3"/>
  <c r="T89" i="3"/>
  <c r="R89" i="3"/>
  <c r="P89" i="3"/>
  <c r="BI87" i="3"/>
  <c r="BH87" i="3"/>
  <c r="BG87" i="3"/>
  <c r="BF87" i="3"/>
  <c r="T87" i="3"/>
  <c r="R87" i="3"/>
  <c r="P87" i="3"/>
  <c r="BI85" i="3"/>
  <c r="BH85" i="3"/>
  <c r="BG85" i="3"/>
  <c r="BF85" i="3"/>
  <c r="T85" i="3"/>
  <c r="R85" i="3"/>
  <c r="P85" i="3"/>
  <c r="J79" i="3"/>
  <c r="J78" i="3"/>
  <c r="F78" i="3"/>
  <c r="F76" i="3"/>
  <c r="E74" i="3"/>
  <c r="J55" i="3"/>
  <c r="J54" i="3"/>
  <c r="F54" i="3"/>
  <c r="F52" i="3"/>
  <c r="E50" i="3"/>
  <c r="J18" i="3"/>
  <c r="E18" i="3"/>
  <c r="F79" i="3" s="1"/>
  <c r="J17" i="3"/>
  <c r="J12" i="3"/>
  <c r="J76" i="3" s="1"/>
  <c r="E7" i="3"/>
  <c r="E48" i="3" s="1"/>
  <c r="J37" i="2"/>
  <c r="J36" i="2"/>
  <c r="AY55" i="1" s="1"/>
  <c r="J35" i="2"/>
  <c r="AX55" i="1" s="1"/>
  <c r="BI368" i="2"/>
  <c r="BH368" i="2"/>
  <c r="BG368" i="2"/>
  <c r="BF368" i="2"/>
  <c r="T368" i="2"/>
  <c r="R368" i="2"/>
  <c r="P368" i="2"/>
  <c r="BI366" i="2"/>
  <c r="BH366" i="2"/>
  <c r="BG366" i="2"/>
  <c r="BF366" i="2"/>
  <c r="T366" i="2"/>
  <c r="R366" i="2"/>
  <c r="P366" i="2"/>
  <c r="BI364" i="2"/>
  <c r="BH364" i="2"/>
  <c r="BG364" i="2"/>
  <c r="BF364" i="2"/>
  <c r="T364" i="2"/>
  <c r="R364" i="2"/>
  <c r="P364" i="2"/>
  <c r="BI362" i="2"/>
  <c r="BH362" i="2"/>
  <c r="BG362" i="2"/>
  <c r="BF362" i="2"/>
  <c r="T362" i="2"/>
  <c r="R362" i="2"/>
  <c r="P362" i="2"/>
  <c r="BI359" i="2"/>
  <c r="BH359" i="2"/>
  <c r="BG359" i="2"/>
  <c r="BF359" i="2"/>
  <c r="T359" i="2"/>
  <c r="R359" i="2"/>
  <c r="P359" i="2"/>
  <c r="BI358" i="2"/>
  <c r="BH358" i="2"/>
  <c r="BG358" i="2"/>
  <c r="BF358" i="2"/>
  <c r="T358" i="2"/>
  <c r="R358" i="2"/>
  <c r="P358" i="2"/>
  <c r="BI354" i="2"/>
  <c r="BH354" i="2"/>
  <c r="BG354" i="2"/>
  <c r="BF354" i="2"/>
  <c r="T354" i="2"/>
  <c r="R354" i="2"/>
  <c r="P354" i="2"/>
  <c r="BI349" i="2"/>
  <c r="BH349" i="2"/>
  <c r="BG349" i="2"/>
  <c r="BF349" i="2"/>
  <c r="T349" i="2"/>
  <c r="R349" i="2"/>
  <c r="P349" i="2"/>
  <c r="BI345" i="2"/>
  <c r="BH345" i="2"/>
  <c r="BG345" i="2"/>
  <c r="BF345" i="2"/>
  <c r="T345" i="2"/>
  <c r="R345" i="2"/>
  <c r="P345" i="2"/>
  <c r="BI343" i="2"/>
  <c r="BH343" i="2"/>
  <c r="BG343" i="2"/>
  <c r="BF343" i="2"/>
  <c r="T343" i="2"/>
  <c r="R343" i="2"/>
  <c r="P343" i="2"/>
  <c r="BI340" i="2"/>
  <c r="BH340" i="2"/>
  <c r="BG340" i="2"/>
  <c r="BF340" i="2"/>
  <c r="T340" i="2"/>
  <c r="R340" i="2"/>
  <c r="P340" i="2"/>
  <c r="BI337" i="2"/>
  <c r="BH337" i="2"/>
  <c r="BG337" i="2"/>
  <c r="BF337" i="2"/>
  <c r="T337" i="2"/>
  <c r="R337" i="2"/>
  <c r="P337" i="2"/>
  <c r="BI334" i="2"/>
  <c r="BH334" i="2"/>
  <c r="BG334" i="2"/>
  <c r="BF334" i="2"/>
  <c r="T334" i="2"/>
  <c r="R334" i="2"/>
  <c r="P334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7" i="2"/>
  <c r="BH327" i="2"/>
  <c r="BG327" i="2"/>
  <c r="BF327" i="2"/>
  <c r="T327" i="2"/>
  <c r="R327" i="2"/>
  <c r="P327" i="2"/>
  <c r="BI326" i="2"/>
  <c r="BH326" i="2"/>
  <c r="BG326" i="2"/>
  <c r="BF326" i="2"/>
  <c r="T326" i="2"/>
  <c r="R326" i="2"/>
  <c r="P326" i="2"/>
  <c r="BI323" i="2"/>
  <c r="BH323" i="2"/>
  <c r="BG323" i="2"/>
  <c r="BF323" i="2"/>
  <c r="T323" i="2"/>
  <c r="R323" i="2"/>
  <c r="P323" i="2"/>
  <c r="BI318" i="2"/>
  <c r="BH318" i="2"/>
  <c r="BG318" i="2"/>
  <c r="BF318" i="2"/>
  <c r="T318" i="2"/>
  <c r="R318" i="2"/>
  <c r="P318" i="2"/>
  <c r="BI314" i="2"/>
  <c r="BH314" i="2"/>
  <c r="BG314" i="2"/>
  <c r="BF314" i="2"/>
  <c r="T314" i="2"/>
  <c r="R314" i="2"/>
  <c r="P314" i="2"/>
  <c r="BI310" i="2"/>
  <c r="BH310" i="2"/>
  <c r="BG310" i="2"/>
  <c r="BF310" i="2"/>
  <c r="T310" i="2"/>
  <c r="R310" i="2"/>
  <c r="P310" i="2"/>
  <c r="BI308" i="2"/>
  <c r="BH308" i="2"/>
  <c r="BG308" i="2"/>
  <c r="BF308" i="2"/>
  <c r="T308" i="2"/>
  <c r="R308" i="2"/>
  <c r="P308" i="2"/>
  <c r="BI305" i="2"/>
  <c r="BH305" i="2"/>
  <c r="BG305" i="2"/>
  <c r="BF305" i="2"/>
  <c r="T305" i="2"/>
  <c r="R305" i="2"/>
  <c r="P305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4" i="2"/>
  <c r="BH294" i="2"/>
  <c r="BG294" i="2"/>
  <c r="BF294" i="2"/>
  <c r="T294" i="2"/>
  <c r="R294" i="2"/>
  <c r="P294" i="2"/>
  <c r="BI292" i="2"/>
  <c r="BH292" i="2"/>
  <c r="BG292" i="2"/>
  <c r="BF292" i="2"/>
  <c r="T292" i="2"/>
  <c r="R292" i="2"/>
  <c r="P292" i="2"/>
  <c r="BI288" i="2"/>
  <c r="BH288" i="2"/>
  <c r="BG288" i="2"/>
  <c r="BF288" i="2"/>
  <c r="T288" i="2"/>
  <c r="R288" i="2"/>
  <c r="P288" i="2"/>
  <c r="BI285" i="2"/>
  <c r="BH285" i="2"/>
  <c r="BG285" i="2"/>
  <c r="BF285" i="2"/>
  <c r="T285" i="2"/>
  <c r="R285" i="2"/>
  <c r="P285" i="2"/>
  <c r="BI281" i="2"/>
  <c r="BH281" i="2"/>
  <c r="BG281" i="2"/>
  <c r="BF281" i="2"/>
  <c r="T281" i="2"/>
  <c r="R281" i="2"/>
  <c r="P281" i="2"/>
  <c r="BI277" i="2"/>
  <c r="BH277" i="2"/>
  <c r="BG277" i="2"/>
  <c r="BF277" i="2"/>
  <c r="T277" i="2"/>
  <c r="R277" i="2"/>
  <c r="P277" i="2"/>
  <c r="BI275" i="2"/>
  <c r="BH275" i="2"/>
  <c r="BG275" i="2"/>
  <c r="BF275" i="2"/>
  <c r="T275" i="2"/>
  <c r="R275" i="2"/>
  <c r="P275" i="2"/>
  <c r="BI272" i="2"/>
  <c r="BH272" i="2"/>
  <c r="BG272" i="2"/>
  <c r="BF272" i="2"/>
  <c r="T272" i="2"/>
  <c r="R272" i="2"/>
  <c r="P272" i="2"/>
  <c r="BI265" i="2"/>
  <c r="BH265" i="2"/>
  <c r="BG265" i="2"/>
  <c r="BF265" i="2"/>
  <c r="T265" i="2"/>
  <c r="R265" i="2"/>
  <c r="P265" i="2"/>
  <c r="BI259" i="2"/>
  <c r="BH259" i="2"/>
  <c r="BG259" i="2"/>
  <c r="BF259" i="2"/>
  <c r="T259" i="2"/>
  <c r="R259" i="2"/>
  <c r="P259" i="2"/>
  <c r="BI253" i="2"/>
  <c r="BH253" i="2"/>
  <c r="BG253" i="2"/>
  <c r="BF253" i="2"/>
  <c r="T253" i="2"/>
  <c r="R253" i="2"/>
  <c r="P253" i="2"/>
  <c r="BI247" i="2"/>
  <c r="BH247" i="2"/>
  <c r="BG247" i="2"/>
  <c r="BF247" i="2"/>
  <c r="T247" i="2"/>
  <c r="R247" i="2"/>
  <c r="P247" i="2"/>
  <c r="BI244" i="2"/>
  <c r="BH244" i="2"/>
  <c r="BG244" i="2"/>
  <c r="BF244" i="2"/>
  <c r="T244" i="2"/>
  <c r="R244" i="2"/>
  <c r="P244" i="2"/>
  <c r="BI236" i="2"/>
  <c r="BH236" i="2"/>
  <c r="BG236" i="2"/>
  <c r="BF236" i="2"/>
  <c r="T236" i="2"/>
  <c r="R236" i="2"/>
  <c r="P236" i="2"/>
  <c r="BI232" i="2"/>
  <c r="BH232" i="2"/>
  <c r="BG232" i="2"/>
  <c r="BF232" i="2"/>
  <c r="T232" i="2"/>
  <c r="T231" i="2"/>
  <c r="R232" i="2"/>
  <c r="R231" i="2" s="1"/>
  <c r="P232" i="2"/>
  <c r="P231" i="2"/>
  <c r="BI229" i="2"/>
  <c r="BH229" i="2"/>
  <c r="BG229" i="2"/>
  <c r="BF229" i="2"/>
  <c r="T229" i="2"/>
  <c r="R229" i="2"/>
  <c r="P229" i="2"/>
  <c r="BI227" i="2"/>
  <c r="BH227" i="2"/>
  <c r="BG227" i="2"/>
  <c r="BF227" i="2"/>
  <c r="T227" i="2"/>
  <c r="R227" i="2"/>
  <c r="P227" i="2"/>
  <c r="BI225" i="2"/>
  <c r="BH225" i="2"/>
  <c r="BG225" i="2"/>
  <c r="BF225" i="2"/>
  <c r="T225" i="2"/>
  <c r="R225" i="2"/>
  <c r="P225" i="2"/>
  <c r="BI223" i="2"/>
  <c r="BH223" i="2"/>
  <c r="BG223" i="2"/>
  <c r="BF223" i="2"/>
  <c r="T223" i="2"/>
  <c r="R223" i="2"/>
  <c r="P223" i="2"/>
  <c r="BI217" i="2"/>
  <c r="BH217" i="2"/>
  <c r="BG217" i="2"/>
  <c r="BF217" i="2"/>
  <c r="T217" i="2"/>
  <c r="R217" i="2"/>
  <c r="P217" i="2"/>
  <c r="BI214" i="2"/>
  <c r="BH214" i="2"/>
  <c r="BG214" i="2"/>
  <c r="BF214" i="2"/>
  <c r="T214" i="2"/>
  <c r="R214" i="2"/>
  <c r="P214" i="2"/>
  <c r="BI211" i="2"/>
  <c r="BH211" i="2"/>
  <c r="BG211" i="2"/>
  <c r="BF211" i="2"/>
  <c r="T211" i="2"/>
  <c r="R211" i="2"/>
  <c r="P211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200" i="2"/>
  <c r="BH200" i="2"/>
  <c r="BG200" i="2"/>
  <c r="BF200" i="2"/>
  <c r="T200" i="2"/>
  <c r="R200" i="2"/>
  <c r="P200" i="2"/>
  <c r="BI197" i="2"/>
  <c r="BH197" i="2"/>
  <c r="BG197" i="2"/>
  <c r="BF197" i="2"/>
  <c r="T197" i="2"/>
  <c r="R197" i="2"/>
  <c r="P197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R153" i="2"/>
  <c r="P153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4" i="2"/>
  <c r="BH144" i="2"/>
  <c r="BG144" i="2"/>
  <c r="BF144" i="2"/>
  <c r="T144" i="2"/>
  <c r="R144" i="2"/>
  <c r="P144" i="2"/>
  <c r="BI141" i="2"/>
  <c r="BH141" i="2"/>
  <c r="BG141" i="2"/>
  <c r="BF141" i="2"/>
  <c r="T141" i="2"/>
  <c r="R141" i="2"/>
  <c r="P141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31" i="2"/>
  <c r="BH131" i="2"/>
  <c r="BG131" i="2"/>
  <c r="BF131" i="2"/>
  <c r="T131" i="2"/>
  <c r="R131" i="2"/>
  <c r="P131" i="2"/>
  <c r="BI127" i="2"/>
  <c r="BH127" i="2"/>
  <c r="BG127" i="2"/>
  <c r="BF127" i="2"/>
  <c r="T127" i="2"/>
  <c r="R127" i="2"/>
  <c r="P127" i="2"/>
  <c r="BI124" i="2"/>
  <c r="BH124" i="2"/>
  <c r="BG124" i="2"/>
  <c r="BF124" i="2"/>
  <c r="T124" i="2"/>
  <c r="R124" i="2"/>
  <c r="P124" i="2"/>
  <c r="BI121" i="2"/>
  <c r="BH121" i="2"/>
  <c r="BG121" i="2"/>
  <c r="BF121" i="2"/>
  <c r="T121" i="2"/>
  <c r="R121" i="2"/>
  <c r="P121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08" i="2"/>
  <c r="BH108" i="2"/>
  <c r="BG108" i="2"/>
  <c r="BF108" i="2"/>
  <c r="T108" i="2"/>
  <c r="R108" i="2"/>
  <c r="P108" i="2"/>
  <c r="BI103" i="2"/>
  <c r="BH103" i="2"/>
  <c r="BG103" i="2"/>
  <c r="BF103" i="2"/>
  <c r="T103" i="2"/>
  <c r="R103" i="2"/>
  <c r="P103" i="2"/>
  <c r="BI100" i="2"/>
  <c r="BH100" i="2"/>
  <c r="BG100" i="2"/>
  <c r="BF100" i="2"/>
  <c r="T100" i="2"/>
  <c r="R100" i="2"/>
  <c r="P100" i="2"/>
  <c r="BI97" i="2"/>
  <c r="BH97" i="2"/>
  <c r="BG97" i="2"/>
  <c r="BF97" i="2"/>
  <c r="T97" i="2"/>
  <c r="R97" i="2"/>
  <c r="P97" i="2"/>
  <c r="BI94" i="2"/>
  <c r="BH94" i="2"/>
  <c r="BG94" i="2"/>
  <c r="BF94" i="2"/>
  <c r="T94" i="2"/>
  <c r="R94" i="2"/>
  <c r="P94" i="2"/>
  <c r="J88" i="2"/>
  <c r="J87" i="2"/>
  <c r="F87" i="2"/>
  <c r="F85" i="2"/>
  <c r="E83" i="2"/>
  <c r="J55" i="2"/>
  <c r="J54" i="2"/>
  <c r="F54" i="2"/>
  <c r="F52" i="2"/>
  <c r="E50" i="2"/>
  <c r="J18" i="2"/>
  <c r="E18" i="2"/>
  <c r="F88" i="2" s="1"/>
  <c r="J17" i="2"/>
  <c r="J12" i="2"/>
  <c r="J85" i="2"/>
  <c r="E7" i="2"/>
  <c r="E81" i="2" s="1"/>
  <c r="L50" i="1"/>
  <c r="AM50" i="1"/>
  <c r="AM49" i="1"/>
  <c r="L49" i="1"/>
  <c r="AM47" i="1"/>
  <c r="L47" i="1"/>
  <c r="L45" i="1"/>
  <c r="L44" i="1"/>
  <c r="BK92" i="7"/>
  <c r="BK86" i="7"/>
  <c r="BK146" i="5"/>
  <c r="J107" i="5"/>
  <c r="J318" i="4"/>
  <c r="J280" i="4"/>
  <c r="J225" i="4"/>
  <c r="BK138" i="4"/>
  <c r="J87" i="3"/>
  <c r="J330" i="2"/>
  <c r="J223" i="2"/>
  <c r="J153" i="2"/>
  <c r="BK138" i="5"/>
  <c r="J114" i="5"/>
  <c r="J312" i="4"/>
  <c r="J251" i="4"/>
  <c r="BK102" i="4"/>
  <c r="J95" i="3"/>
  <c r="J265" i="2"/>
  <c r="BK144" i="2"/>
  <c r="BK150" i="5"/>
  <c r="BK105" i="5"/>
  <c r="J282" i="4"/>
  <c r="BK214" i="4"/>
  <c r="J120" i="4"/>
  <c r="BK330" i="2"/>
  <c r="BK292" i="2"/>
  <c r="J147" i="2"/>
  <c r="BK119" i="6"/>
  <c r="J135" i="5"/>
  <c r="BK107" i="5"/>
  <c r="BK294" i="4"/>
  <c r="J235" i="4"/>
  <c r="BK88" i="4"/>
  <c r="BK93" i="3"/>
  <c r="J236" i="2"/>
  <c r="BK142" i="6"/>
  <c r="BK128" i="5"/>
  <c r="BK328" i="4"/>
  <c r="BK230" i="4"/>
  <c r="BK129" i="3"/>
  <c r="J259" i="2"/>
  <c r="J185" i="2"/>
  <c r="J108" i="2"/>
  <c r="J137" i="5"/>
  <c r="J300" i="4"/>
  <c r="J263" i="4"/>
  <c r="J174" i="4"/>
  <c r="BK148" i="3"/>
  <c r="J340" i="2"/>
  <c r="BK244" i="2"/>
  <c r="BK186" i="2"/>
  <c r="BK124" i="2"/>
  <c r="BK85" i="6"/>
  <c r="BK343" i="4"/>
  <c r="J296" i="4"/>
  <c r="J131" i="4"/>
  <c r="BK132" i="3"/>
  <c r="J337" i="2"/>
  <c r="BK281" i="2"/>
  <c r="J156" i="2"/>
  <c r="BK93" i="6"/>
  <c r="BK136" i="5"/>
  <c r="BK290" i="4"/>
  <c r="J214" i="4"/>
  <c r="J141" i="3"/>
  <c r="J331" i="2"/>
  <c r="J94" i="2"/>
  <c r="J96" i="7"/>
  <c r="BK87" i="7"/>
  <c r="J131" i="5"/>
  <c r="BK112" i="5"/>
  <c r="J322" i="4"/>
  <c r="BK282" i="4"/>
  <c r="J237" i="4"/>
  <c r="BK157" i="4"/>
  <c r="J99" i="3"/>
  <c r="J354" i="2"/>
  <c r="J299" i="2"/>
  <c r="J172" i="2"/>
  <c r="J97" i="2"/>
  <c r="J127" i="5"/>
  <c r="BK108" i="5"/>
  <c r="BK284" i="4"/>
  <c r="BK223" i="4"/>
  <c r="J97" i="3"/>
  <c r="J288" i="2"/>
  <c r="J217" i="2"/>
  <c r="J116" i="2"/>
  <c r="J136" i="5"/>
  <c r="J314" i="4"/>
  <c r="BK275" i="4"/>
  <c r="J206" i="4"/>
  <c r="BK111" i="3"/>
  <c r="BK323" i="2"/>
  <c r="BK182" i="2"/>
  <c r="J113" i="2"/>
  <c r="J88" i="6"/>
  <c r="J133" i="5"/>
  <c r="BK104" i="5"/>
  <c r="J286" i="4"/>
  <c r="J186" i="4"/>
  <c r="J119" i="3"/>
  <c r="J305" i="2"/>
  <c r="J225" i="2"/>
  <c r="BK147" i="5"/>
  <c r="J115" i="5"/>
  <c r="BK247" i="4"/>
  <c r="J178" i="4"/>
  <c r="BK364" i="2"/>
  <c r="BK285" i="2"/>
  <c r="J179" i="2"/>
  <c r="J124" i="2"/>
  <c r="J145" i="5"/>
  <c r="BK118" i="5"/>
  <c r="J288" i="4"/>
  <c r="J194" i="4"/>
  <c r="BK135" i="4"/>
  <c r="BK89" i="3"/>
  <c r="J281" i="2"/>
  <c r="J194" i="2"/>
  <c r="BK150" i="2"/>
  <c r="J96" i="6"/>
  <c r="BK96" i="5"/>
  <c r="BK320" i="4"/>
  <c r="J180" i="4"/>
  <c r="J149" i="3"/>
  <c r="BK354" i="2"/>
  <c r="J308" i="2"/>
  <c r="BK265" i="2"/>
  <c r="J150" i="2"/>
  <c r="J85" i="6"/>
  <c r="BK119" i="5"/>
  <c r="BK288" i="4"/>
  <c r="BK186" i="4"/>
  <c r="J102" i="4"/>
  <c r="BK302" i="2"/>
  <c r="J316" i="4"/>
  <c r="J202" i="4"/>
  <c r="BK103" i="3"/>
  <c r="BK318" i="2"/>
  <c r="J232" i="2"/>
  <c r="BK156" i="2"/>
  <c r="BK96" i="6"/>
  <c r="BK122" i="5"/>
  <c r="BK300" i="4"/>
  <c r="BK220" i="4"/>
  <c r="J169" i="4"/>
  <c r="J345" i="2"/>
  <c r="BK272" i="2"/>
  <c r="BK158" i="2"/>
  <c r="J135" i="6"/>
  <c r="J147" i="5"/>
  <c r="J121" i="5"/>
  <c r="BK318" i="4"/>
  <c r="J247" i="4"/>
  <c r="J148" i="3"/>
  <c r="J318" i="2"/>
  <c r="J211" i="2"/>
  <c r="J149" i="5"/>
  <c r="J120" i="5"/>
  <c r="J278" i="4"/>
  <c r="BK109" i="4"/>
  <c r="BK305" i="2"/>
  <c r="BK214" i="2"/>
  <c r="BK163" i="2"/>
  <c r="J121" i="6"/>
  <c r="BK134" i="5"/>
  <c r="J96" i="5"/>
  <c r="J228" i="4"/>
  <c r="J161" i="4"/>
  <c r="J107" i="3"/>
  <c r="BK331" i="2"/>
  <c r="J247" i="2"/>
  <c r="J163" i="2"/>
  <c r="BK97" i="2"/>
  <c r="J105" i="5"/>
  <c r="BK310" i="4"/>
  <c r="BK237" i="4"/>
  <c r="J95" i="4"/>
  <c r="BK359" i="2"/>
  <c r="BK314" i="2"/>
  <c r="BK200" i="2"/>
  <c r="BK131" i="2"/>
  <c r="BK144" i="5"/>
  <c r="J328" i="4"/>
  <c r="BK233" i="4"/>
  <c r="J141" i="4"/>
  <c r="BK95" i="3"/>
  <c r="BK121" i="2"/>
  <c r="BK94" i="7"/>
  <c r="J92" i="7"/>
  <c r="J148" i="6"/>
  <c r="BK130" i="5"/>
  <c r="BK94" i="5"/>
  <c r="J306" i="4"/>
  <c r="BK251" i="4"/>
  <c r="J220" i="4"/>
  <c r="BK135" i="3"/>
  <c r="BK368" i="2"/>
  <c r="BK227" i="2"/>
  <c r="BK169" i="2"/>
  <c r="J87" i="7"/>
  <c r="J128" i="5"/>
  <c r="J94" i="5"/>
  <c r="BK292" i="4"/>
  <c r="BK141" i="4"/>
  <c r="J366" i="2"/>
  <c r="BK275" i="2"/>
  <c r="J176" i="2"/>
  <c r="J142" i="6"/>
  <c r="J132" i="5"/>
  <c r="BK304" i="4"/>
  <c r="J245" i="4"/>
  <c r="BK202" i="4"/>
  <c r="J126" i="3"/>
  <c r="BK326" i="2"/>
  <c r="J186" i="2"/>
  <c r="BK100" i="2"/>
  <c r="BK104" i="6"/>
  <c r="BK123" i="5"/>
  <c r="J98" i="5"/>
  <c r="BK278" i="4"/>
  <c r="J173" i="4"/>
  <c r="J111" i="3"/>
  <c r="BK288" i="2"/>
  <c r="J103" i="2"/>
  <c r="BK135" i="5"/>
  <c r="J308" i="4"/>
  <c r="J184" i="4"/>
  <c r="BK366" i="2"/>
  <c r="J244" i="2"/>
  <c r="BK176" i="2"/>
  <c r="BK119" i="2"/>
  <c r="BK132" i="5"/>
  <c r="J310" i="4"/>
  <c r="J269" i="4"/>
  <c r="BK169" i="4"/>
  <c r="J135" i="3"/>
  <c r="J349" i="2"/>
  <c r="BK259" i="2"/>
  <c r="J189" i="2"/>
  <c r="BK137" i="2"/>
  <c r="BK152" i="5"/>
  <c r="J343" i="4"/>
  <c r="BK245" i="4"/>
  <c r="J109" i="4"/>
  <c r="BK99" i="3"/>
  <c r="J334" i="2"/>
  <c r="BK247" i="2"/>
  <c r="J144" i="2"/>
  <c r="J89" i="7"/>
  <c r="J141" i="5"/>
  <c r="BK308" i="4"/>
  <c r="BK225" i="4"/>
  <c r="J128" i="4"/>
  <c r="BK85" i="3"/>
  <c r="J158" i="2"/>
  <c r="J94" i="7"/>
  <c r="BK89" i="7"/>
  <c r="BK149" i="5"/>
  <c r="BK116" i="5"/>
  <c r="BK316" i="4"/>
  <c r="BK269" i="4"/>
  <c r="BK228" i="4"/>
  <c r="BK144" i="4"/>
  <c r="J101" i="3"/>
  <c r="J364" i="2"/>
  <c r="J314" i="2"/>
  <c r="BK185" i="2"/>
  <c r="J88" i="7"/>
  <c r="BK133" i="5"/>
  <c r="BK121" i="5"/>
  <c r="BK257" i="4"/>
  <c r="J144" i="3"/>
  <c r="BK87" i="3"/>
  <c r="J277" i="2"/>
  <c r="BK197" i="2"/>
  <c r="J86" i="7"/>
  <c r="J144" i="5"/>
  <c r="BK322" i="4"/>
  <c r="J266" i="4"/>
  <c r="BK194" i="4"/>
  <c r="BK97" i="3"/>
  <c r="BK232" i="2"/>
  <c r="J137" i="2"/>
  <c r="J112" i="6"/>
  <c r="J138" i="5"/>
  <c r="J116" i="5"/>
  <c r="BK314" i="4"/>
  <c r="BK239" i="4"/>
  <c r="J116" i="4"/>
  <c r="BK345" i="2"/>
  <c r="J229" i="2"/>
  <c r="BK148" i="6"/>
  <c r="J134" i="5"/>
  <c r="BK302" i="4"/>
  <c r="BK182" i="4"/>
  <c r="BK101" i="3"/>
  <c r="BK236" i="2"/>
  <c r="J161" i="2"/>
  <c r="J93" i="6"/>
  <c r="J122" i="5"/>
  <c r="J294" i="4"/>
  <c r="BK206" i="4"/>
  <c r="J144" i="4"/>
  <c r="J93" i="3"/>
  <c r="J294" i="2"/>
  <c r="J214" i="2"/>
  <c r="BK161" i="2"/>
  <c r="BK108" i="2"/>
  <c r="BK141" i="5"/>
  <c r="J326" i="4"/>
  <c r="J298" i="4"/>
  <c r="J138" i="4"/>
  <c r="BK144" i="3"/>
  <c r="J343" i="2"/>
  <c r="BK299" i="2"/>
  <c r="J182" i="2"/>
  <c r="BK94" i="2"/>
  <c r="BK145" i="5"/>
  <c r="BK98" i="5"/>
  <c r="J249" i="4"/>
  <c r="BK173" i="4"/>
  <c r="J106" i="3"/>
  <c r="J204" i="2"/>
  <c r="AS54" i="1"/>
  <c r="BK96" i="7"/>
  <c r="BK88" i="7"/>
  <c r="BK88" i="6"/>
  <c r="J119" i="5"/>
  <c r="J332" i="4"/>
  <c r="J292" i="4"/>
  <c r="J241" i="4"/>
  <c r="BK161" i="4"/>
  <c r="BK107" i="3"/>
  <c r="J368" i="2"/>
  <c r="J326" i="2"/>
  <c r="J197" i="2"/>
  <c r="BK134" i="2"/>
  <c r="BK124" i="5"/>
  <c r="J104" i="5"/>
  <c r="J272" i="4"/>
  <c r="BK174" i="4"/>
  <c r="BK115" i="3"/>
  <c r="BK358" i="2"/>
  <c r="BK253" i="2"/>
  <c r="BK147" i="2"/>
  <c r="BK112" i="6"/>
  <c r="BK127" i="5"/>
  <c r="BK326" i="4"/>
  <c r="BK254" i="4"/>
  <c r="BK211" i="4"/>
  <c r="J118" i="4"/>
  <c r="J310" i="2"/>
  <c r="BK194" i="2"/>
  <c r="J131" i="2"/>
  <c r="BK155" i="5"/>
  <c r="J126" i="5"/>
  <c r="J320" i="4"/>
  <c r="BK272" i="4"/>
  <c r="J124" i="4"/>
  <c r="J358" i="2"/>
  <c r="BK225" i="2"/>
  <c r="BK113" i="2"/>
  <c r="J130" i="5"/>
  <c r="J101" i="5"/>
  <c r="BK243" i="4"/>
  <c r="BK95" i="4"/>
  <c r="BK349" i="2"/>
  <c r="J200" i="2"/>
  <c r="J134" i="2"/>
  <c r="J142" i="5"/>
  <c r="BK114" i="5"/>
  <c r="J275" i="4"/>
  <c r="J182" i="4"/>
  <c r="BK116" i="4"/>
  <c r="J362" i="2"/>
  <c r="BK229" i="2"/>
  <c r="BK172" i="2"/>
  <c r="J119" i="2"/>
  <c r="J153" i="5"/>
  <c r="BK332" i="4"/>
  <c r="BK306" i="4"/>
  <c r="J176" i="4"/>
  <c r="J129" i="3"/>
  <c r="J323" i="2"/>
  <c r="BK207" i="2"/>
  <c r="J100" i="2"/>
  <c r="J150" i="5"/>
  <c r="BK111" i="5"/>
  <c r="BK266" i="4"/>
  <c r="BK184" i="4"/>
  <c r="BK119" i="3"/>
  <c r="BK179" i="2"/>
  <c r="J34" i="7"/>
  <c r="AW60" i="1" s="1"/>
  <c r="J97" i="7"/>
  <c r="BK90" i="7"/>
  <c r="J119" i="6"/>
  <c r="J124" i="5"/>
  <c r="J341" i="4"/>
  <c r="J302" i="4"/>
  <c r="BK249" i="4"/>
  <c r="J211" i="4"/>
  <c r="BK126" i="3"/>
  <c r="J359" i="2"/>
  <c r="J275" i="2"/>
  <c r="J193" i="2"/>
  <c r="J90" i="6"/>
  <c r="BK126" i="5"/>
  <c r="J111" i="5"/>
  <c r="BK298" i="4"/>
  <c r="J230" i="4"/>
  <c r="J138" i="3"/>
  <c r="BK337" i="2"/>
  <c r="BK223" i="2"/>
  <c r="J127" i="2"/>
  <c r="J146" i="5"/>
  <c r="J108" i="5"/>
  <c r="J284" i="4"/>
  <c r="J239" i="4"/>
  <c r="BK131" i="4"/>
  <c r="BK343" i="2"/>
  <c r="J207" i="2"/>
  <c r="BK141" i="2"/>
  <c r="BK121" i="6"/>
  <c r="BK143" i="5"/>
  <c r="J113" i="5"/>
  <c r="J304" i="4"/>
  <c r="J243" i="4"/>
  <c r="J157" i="4"/>
  <c r="BK106" i="3"/>
  <c r="BK294" i="2"/>
  <c r="J190" i="2"/>
  <c r="J139" i="5"/>
  <c r="J112" i="5"/>
  <c r="BK235" i="4"/>
  <c r="J132" i="3"/>
  <c r="BK310" i="2"/>
  <c r="BK211" i="2"/>
  <c r="J175" i="2"/>
  <c r="BK103" i="2"/>
  <c r="BK139" i="5"/>
  <c r="J109" i="5"/>
  <c r="J254" i="4"/>
  <c r="BK149" i="3"/>
  <c r="BK327" i="2"/>
  <c r="J253" i="2"/>
  <c r="J169" i="2"/>
  <c r="BK128" i="6"/>
  <c r="J110" i="5"/>
  <c r="BK324" i="4"/>
  <c r="J216" i="4"/>
  <c r="BK118" i="4"/>
  <c r="BK91" i="3"/>
  <c r="J285" i="2"/>
  <c r="BK166" i="2"/>
  <c r="BK90" i="6"/>
  <c r="BK115" i="5"/>
  <c r="BK280" i="4"/>
  <c r="BK176" i="4"/>
  <c r="J115" i="3"/>
  <c r="J272" i="2"/>
  <c r="BK97" i="7"/>
  <c r="J90" i="7"/>
  <c r="J104" i="6"/>
  <c r="BK110" i="5"/>
  <c r="BK312" i="4"/>
  <c r="J257" i="4"/>
  <c r="BK178" i="4"/>
  <c r="J135" i="4"/>
  <c r="J91" i="3"/>
  <c r="BK340" i="2"/>
  <c r="BK204" i="2"/>
  <c r="BK127" i="2"/>
  <c r="BK137" i="5"/>
  <c r="J118" i="5"/>
  <c r="J324" i="4"/>
  <c r="BK241" i="4"/>
  <c r="BK141" i="3"/>
  <c r="BK362" i="2"/>
  <c r="J227" i="2"/>
  <c r="J121" i="2"/>
  <c r="J155" i="5"/>
  <c r="BK113" i="5"/>
  <c r="BK286" i="4"/>
  <c r="J233" i="4"/>
  <c r="BK180" i="4"/>
  <c r="J89" i="3"/>
  <c r="BK308" i="2"/>
  <c r="BK175" i="2"/>
  <c r="J128" i="6"/>
  <c r="BK142" i="5"/>
  <c r="BK109" i="5"/>
  <c r="BK296" i="4"/>
  <c r="J223" i="4"/>
  <c r="BK138" i="3"/>
  <c r="J327" i="2"/>
  <c r="BK217" i="2"/>
  <c r="BK153" i="5"/>
  <c r="J123" i="5"/>
  <c r="BK263" i="4"/>
  <c r="BK124" i="4"/>
  <c r="J292" i="2"/>
  <c r="BK190" i="2"/>
  <c r="J141" i="2"/>
  <c r="J152" i="5"/>
  <c r="BK120" i="5"/>
  <c r="J290" i="4"/>
  <c r="BK216" i="4"/>
  <c r="J88" i="4"/>
  <c r="J85" i="3"/>
  <c r="BK277" i="2"/>
  <c r="BK193" i="2"/>
  <c r="BK153" i="2"/>
  <c r="BK135" i="6"/>
  <c r="BK131" i="5"/>
  <c r="BK341" i="4"/>
  <c r="BK260" i="4"/>
  <c r="BK128" i="4"/>
  <c r="J103" i="3"/>
  <c r="J302" i="2"/>
  <c r="BK189" i="2"/>
  <c r="BK116" i="2"/>
  <c r="J143" i="5"/>
  <c r="BK101" i="5"/>
  <c r="J260" i="4"/>
  <c r="BK120" i="4"/>
  <c r="BK334" i="2"/>
  <c r="J166" i="2"/>
  <c r="R210" i="2" l="1"/>
  <c r="T222" i="2"/>
  <c r="R301" i="2"/>
  <c r="T342" i="2"/>
  <c r="BK361" i="2"/>
  <c r="BK360" i="2"/>
  <c r="J360" i="2" s="1"/>
  <c r="J70" i="2" s="1"/>
  <c r="BK84" i="3"/>
  <c r="T147" i="3"/>
  <c r="R210" i="4"/>
  <c r="T106" i="5"/>
  <c r="P125" i="5"/>
  <c r="P140" i="5"/>
  <c r="T151" i="5"/>
  <c r="BK235" i="2"/>
  <c r="J235" i="2" s="1"/>
  <c r="J65" i="2" s="1"/>
  <c r="BK322" i="2"/>
  <c r="J322" i="2" s="1"/>
  <c r="J67" i="2" s="1"/>
  <c r="BK357" i="2"/>
  <c r="J357" i="2" s="1"/>
  <c r="J69" i="2" s="1"/>
  <c r="R84" i="3"/>
  <c r="P87" i="4"/>
  <c r="R160" i="4"/>
  <c r="R340" i="4"/>
  <c r="BK93" i="5"/>
  <c r="BK92" i="5"/>
  <c r="J92" i="5" s="1"/>
  <c r="J60" i="5" s="1"/>
  <c r="R103" i="5"/>
  <c r="P117" i="5"/>
  <c r="P129" i="5"/>
  <c r="BK151" i="5"/>
  <c r="J151" i="5"/>
  <c r="J70" i="5"/>
  <c r="BK93" i="2"/>
  <c r="T210" i="2"/>
  <c r="P222" i="2"/>
  <c r="T301" i="2"/>
  <c r="P342" i="2"/>
  <c r="T361" i="2"/>
  <c r="T360" i="2"/>
  <c r="R147" i="3"/>
  <c r="T87" i="4"/>
  <c r="T160" i="4"/>
  <c r="T340" i="4"/>
  <c r="P93" i="5"/>
  <c r="P92" i="5"/>
  <c r="P103" i="5"/>
  <c r="BK125" i="5"/>
  <c r="J125" i="5"/>
  <c r="J66" i="5" s="1"/>
  <c r="R129" i="5"/>
  <c r="T148" i="5"/>
  <c r="BK210" i="2"/>
  <c r="J210" i="2"/>
  <c r="J62" i="2" s="1"/>
  <c r="P235" i="2"/>
  <c r="BK342" i="2"/>
  <c r="J342" i="2" s="1"/>
  <c r="J68" i="2" s="1"/>
  <c r="P357" i="2"/>
  <c r="P147" i="3"/>
  <c r="R87" i="4"/>
  <c r="R86" i="4" s="1"/>
  <c r="R85" i="4" s="1"/>
  <c r="P160" i="4"/>
  <c r="BK340" i="4"/>
  <c r="J340" i="4" s="1"/>
  <c r="J65" i="4" s="1"/>
  <c r="T93" i="5"/>
  <c r="T92" i="5"/>
  <c r="T103" i="5"/>
  <c r="R117" i="5"/>
  <c r="BK140" i="5"/>
  <c r="J140" i="5" s="1"/>
  <c r="J68" i="5" s="1"/>
  <c r="R148" i="5"/>
  <c r="BK84" i="6"/>
  <c r="P84" i="6"/>
  <c r="R84" i="6"/>
  <c r="T84" i="6"/>
  <c r="R93" i="2"/>
  <c r="R235" i="2"/>
  <c r="R322" i="2"/>
  <c r="T357" i="2"/>
  <c r="P210" i="4"/>
  <c r="BK103" i="5"/>
  <c r="P106" i="5"/>
  <c r="T125" i="5"/>
  <c r="R140" i="5"/>
  <c r="P151" i="5"/>
  <c r="P95" i="6"/>
  <c r="T93" i="2"/>
  <c r="BK222" i="2"/>
  <c r="J222" i="2"/>
  <c r="J63" i="2" s="1"/>
  <c r="BK301" i="2"/>
  <c r="J301" i="2"/>
  <c r="J66" i="2" s="1"/>
  <c r="T322" i="2"/>
  <c r="R357" i="2"/>
  <c r="BK147" i="3"/>
  <c r="J147" i="3"/>
  <c r="J62" i="3" s="1"/>
  <c r="T210" i="4"/>
  <c r="R93" i="5"/>
  <c r="R92" i="5" s="1"/>
  <c r="BK117" i="5"/>
  <c r="J117" i="5" s="1"/>
  <c r="J65" i="5" s="1"/>
  <c r="R125" i="5"/>
  <c r="BK148" i="5"/>
  <c r="J148" i="5"/>
  <c r="J69" i="5"/>
  <c r="R95" i="6"/>
  <c r="P210" i="2"/>
  <c r="R222" i="2"/>
  <c r="P301" i="2"/>
  <c r="R342" i="2"/>
  <c r="R361" i="2"/>
  <c r="R360" i="2"/>
  <c r="T84" i="3"/>
  <c r="T83" i="3" s="1"/>
  <c r="T82" i="3" s="1"/>
  <c r="BK210" i="4"/>
  <c r="J210" i="4" s="1"/>
  <c r="J64" i="4" s="1"/>
  <c r="BK106" i="5"/>
  <c r="J106" i="5"/>
  <c r="J64" i="5"/>
  <c r="T117" i="5"/>
  <c r="T129" i="5"/>
  <c r="P148" i="5"/>
  <c r="T95" i="6"/>
  <c r="P93" i="2"/>
  <c r="P92" i="2" s="1"/>
  <c r="T235" i="2"/>
  <c r="P322" i="2"/>
  <c r="P361" i="2"/>
  <c r="P360" i="2" s="1"/>
  <c r="P84" i="3"/>
  <c r="P83" i="3" s="1"/>
  <c r="P82" i="3" s="1"/>
  <c r="AU56" i="1" s="1"/>
  <c r="BK87" i="4"/>
  <c r="J87" i="4" s="1"/>
  <c r="J61" i="4" s="1"/>
  <c r="BK160" i="4"/>
  <c r="J160" i="4"/>
  <c r="J63" i="4" s="1"/>
  <c r="P340" i="4"/>
  <c r="R106" i="5"/>
  <c r="BK129" i="5"/>
  <c r="J129" i="5" s="1"/>
  <c r="J67" i="5" s="1"/>
  <c r="T140" i="5"/>
  <c r="R151" i="5"/>
  <c r="BK95" i="6"/>
  <c r="J95" i="6"/>
  <c r="J62" i="6"/>
  <c r="BK85" i="7"/>
  <c r="J85" i="7" s="1"/>
  <c r="J61" i="7" s="1"/>
  <c r="P85" i="7"/>
  <c r="R85" i="7"/>
  <c r="T85" i="7"/>
  <c r="BK91" i="7"/>
  <c r="J91" i="7"/>
  <c r="J62" i="7" s="1"/>
  <c r="P91" i="7"/>
  <c r="R91" i="7"/>
  <c r="T91" i="7"/>
  <c r="BK95" i="7"/>
  <c r="J95" i="7" s="1"/>
  <c r="J63" i="7" s="1"/>
  <c r="P95" i="7"/>
  <c r="R95" i="7"/>
  <c r="T95" i="7"/>
  <c r="BE137" i="2"/>
  <c r="BE150" i="2"/>
  <c r="BE169" i="2"/>
  <c r="BE172" i="2"/>
  <c r="BE197" i="2"/>
  <c r="BE211" i="2"/>
  <c r="BE236" i="2"/>
  <c r="BE292" i="2"/>
  <c r="BE326" i="2"/>
  <c r="BE345" i="2"/>
  <c r="BE349" i="2"/>
  <c r="BE366" i="2"/>
  <c r="E72" i="3"/>
  <c r="BE91" i="3"/>
  <c r="E48" i="4"/>
  <c r="J79" i="4"/>
  <c r="BE220" i="4"/>
  <c r="BE243" i="4"/>
  <c r="BE245" i="4"/>
  <c r="BE282" i="4"/>
  <c r="BE298" i="4"/>
  <c r="BE302" i="4"/>
  <c r="BE310" i="4"/>
  <c r="BE316" i="4"/>
  <c r="BE320" i="4"/>
  <c r="BE332" i="4"/>
  <c r="F88" i="5"/>
  <c r="BE124" i="5"/>
  <c r="J52" i="6"/>
  <c r="BE96" i="6"/>
  <c r="BE112" i="6"/>
  <c r="BE108" i="2"/>
  <c r="BE127" i="2"/>
  <c r="BE185" i="2"/>
  <c r="BE223" i="2"/>
  <c r="BE227" i="2"/>
  <c r="BE327" i="2"/>
  <c r="BE330" i="2"/>
  <c r="J52" i="3"/>
  <c r="BE95" i="3"/>
  <c r="BE135" i="3"/>
  <c r="BE144" i="4"/>
  <c r="BE169" i="4"/>
  <c r="BE173" i="4"/>
  <c r="BE182" i="4"/>
  <c r="BE202" i="4"/>
  <c r="BE206" i="4"/>
  <c r="BE233" i="4"/>
  <c r="BE241" i="4"/>
  <c r="BE251" i="4"/>
  <c r="BE254" i="4"/>
  <c r="BE269" i="4"/>
  <c r="BE272" i="4"/>
  <c r="BE275" i="4"/>
  <c r="BE280" i="4"/>
  <c r="BE292" i="4"/>
  <c r="BE341" i="4"/>
  <c r="BE343" i="4"/>
  <c r="E81" i="5"/>
  <c r="BE107" i="5"/>
  <c r="BE108" i="5"/>
  <c r="BE120" i="5"/>
  <c r="BE123" i="5"/>
  <c r="BE133" i="5"/>
  <c r="BE146" i="5"/>
  <c r="F55" i="6"/>
  <c r="BE92" i="7"/>
  <c r="E48" i="2"/>
  <c r="BE131" i="2"/>
  <c r="BE134" i="2"/>
  <c r="BE141" i="2"/>
  <c r="BE144" i="2"/>
  <c r="BE147" i="2"/>
  <c r="BE182" i="2"/>
  <c r="BE204" i="2"/>
  <c r="BE207" i="2"/>
  <c r="BE299" i="2"/>
  <c r="BE314" i="2"/>
  <c r="BE318" i="2"/>
  <c r="BE323" i="2"/>
  <c r="BE343" i="2"/>
  <c r="F55" i="3"/>
  <c r="BE101" i="3"/>
  <c r="BE103" i="3"/>
  <c r="BE111" i="3"/>
  <c r="BE126" i="3"/>
  <c r="BE129" i="3"/>
  <c r="BE128" i="4"/>
  <c r="BE223" i="4"/>
  <c r="BE230" i="4"/>
  <c r="BE235" i="4"/>
  <c r="BE247" i="4"/>
  <c r="BE249" i="4"/>
  <c r="BE257" i="4"/>
  <c r="BE284" i="4"/>
  <c r="BE306" i="4"/>
  <c r="BE312" i="4"/>
  <c r="BE314" i="4"/>
  <c r="BE326" i="4"/>
  <c r="BE98" i="5"/>
  <c r="BE111" i="5"/>
  <c r="BE112" i="5"/>
  <c r="BE115" i="5"/>
  <c r="BE126" i="5"/>
  <c r="BE130" i="5"/>
  <c r="BE143" i="5"/>
  <c r="BE147" i="5"/>
  <c r="BE149" i="5"/>
  <c r="BE155" i="5"/>
  <c r="BK154" i="5"/>
  <c r="J154" i="5" s="1"/>
  <c r="J71" i="5" s="1"/>
  <c r="E72" i="6"/>
  <c r="BE85" i="6"/>
  <c r="BE104" i="6"/>
  <c r="BE142" i="6"/>
  <c r="BE179" i="2"/>
  <c r="BE194" i="2"/>
  <c r="BE217" i="2"/>
  <c r="BE232" i="2"/>
  <c r="BE247" i="2"/>
  <c r="BE294" i="2"/>
  <c r="BE354" i="2"/>
  <c r="BE362" i="2"/>
  <c r="BE87" i="3"/>
  <c r="BE97" i="3"/>
  <c r="BE107" i="3"/>
  <c r="BE115" i="3"/>
  <c r="F82" i="4"/>
  <c r="BE157" i="4"/>
  <c r="BE161" i="4"/>
  <c r="BE194" i="4"/>
  <c r="BE239" i="4"/>
  <c r="BE266" i="4"/>
  <c r="BE286" i="4"/>
  <c r="BE290" i="4"/>
  <c r="BE294" i="4"/>
  <c r="BE304" i="4"/>
  <c r="BE322" i="4"/>
  <c r="J52" i="5"/>
  <c r="BE105" i="5"/>
  <c r="BE113" i="5"/>
  <c r="BE118" i="5"/>
  <c r="BE132" i="5"/>
  <c r="BE141" i="5"/>
  <c r="BE145" i="5"/>
  <c r="BE119" i="6"/>
  <c r="BE121" i="6"/>
  <c r="BE128" i="6"/>
  <c r="BE135" i="6"/>
  <c r="J52" i="2"/>
  <c r="BE200" i="2"/>
  <c r="BE225" i="2"/>
  <c r="BE253" i="2"/>
  <c r="BE272" i="2"/>
  <c r="BE277" i="2"/>
  <c r="BE281" i="2"/>
  <c r="BE302" i="2"/>
  <c r="BE310" i="2"/>
  <c r="BE337" i="2"/>
  <c r="BE340" i="2"/>
  <c r="BE359" i="2"/>
  <c r="BE85" i="3"/>
  <c r="BE89" i="3"/>
  <c r="BE118" i="4"/>
  <c r="BE135" i="4"/>
  <c r="BE138" i="4"/>
  <c r="BE178" i="4"/>
  <c r="BE180" i="4"/>
  <c r="BE300" i="4"/>
  <c r="BE101" i="5"/>
  <c r="BE110" i="5"/>
  <c r="BE114" i="5"/>
  <c r="BE128" i="5"/>
  <c r="BE131" i="5"/>
  <c r="BE144" i="5"/>
  <c r="BE150" i="5"/>
  <c r="BE90" i="6"/>
  <c r="E48" i="7"/>
  <c r="J77" i="7"/>
  <c r="BE86" i="7"/>
  <c r="BE97" i="7"/>
  <c r="F55" i="2"/>
  <c r="BE94" i="2"/>
  <c r="BE103" i="2"/>
  <c r="BE190" i="2"/>
  <c r="BE214" i="2"/>
  <c r="BE244" i="2"/>
  <c r="BE275" i="2"/>
  <c r="BE358" i="2"/>
  <c r="BK231" i="2"/>
  <c r="J231" i="2" s="1"/>
  <c r="J64" i="2" s="1"/>
  <c r="BE99" i="3"/>
  <c r="BE106" i="3"/>
  <c r="BE132" i="3"/>
  <c r="BE138" i="3"/>
  <c r="BE141" i="3"/>
  <c r="BE144" i="3"/>
  <c r="BE149" i="3"/>
  <c r="BE109" i="4"/>
  <c r="BE124" i="4"/>
  <c r="BE141" i="4"/>
  <c r="BE184" i="4"/>
  <c r="BE228" i="4"/>
  <c r="BE260" i="4"/>
  <c r="BE278" i="4"/>
  <c r="BE308" i="4"/>
  <c r="BE318" i="4"/>
  <c r="BE94" i="5"/>
  <c r="BE96" i="5"/>
  <c r="BE138" i="5"/>
  <c r="BE88" i="6"/>
  <c r="BE87" i="7"/>
  <c r="BE97" i="2"/>
  <c r="BE100" i="2"/>
  <c r="BE153" i="2"/>
  <c r="BE186" i="2"/>
  <c r="BE193" i="2"/>
  <c r="BE305" i="2"/>
  <c r="BE308" i="2"/>
  <c r="BE364" i="2"/>
  <c r="BE119" i="3"/>
  <c r="BE120" i="4"/>
  <c r="BE131" i="4"/>
  <c r="BE176" i="4"/>
  <c r="BE211" i="4"/>
  <c r="BE214" i="4"/>
  <c r="BE216" i="4"/>
  <c r="BE225" i="4"/>
  <c r="BE237" i="4"/>
  <c r="BE328" i="4"/>
  <c r="BE109" i="5"/>
  <c r="BE116" i="5"/>
  <c r="BE119" i="5"/>
  <c r="BE152" i="5"/>
  <c r="BE153" i="5"/>
  <c r="BE93" i="6"/>
  <c r="BE148" i="6"/>
  <c r="F55" i="7"/>
  <c r="BE113" i="2"/>
  <c r="BE116" i="2"/>
  <c r="BE119" i="2"/>
  <c r="BE121" i="2"/>
  <c r="BE124" i="2"/>
  <c r="BE156" i="2"/>
  <c r="BE158" i="2"/>
  <c r="BE161" i="2"/>
  <c r="BE163" i="2"/>
  <c r="BE166" i="2"/>
  <c r="BE175" i="2"/>
  <c r="BE176" i="2"/>
  <c r="BE189" i="2"/>
  <c r="BE229" i="2"/>
  <c r="BE259" i="2"/>
  <c r="BE265" i="2"/>
  <c r="BE285" i="2"/>
  <c r="BE288" i="2"/>
  <c r="BE331" i="2"/>
  <c r="BE334" i="2"/>
  <c r="BE368" i="2"/>
  <c r="BE93" i="3"/>
  <c r="BE148" i="3"/>
  <c r="BE88" i="4"/>
  <c r="BE95" i="4"/>
  <c r="BE102" i="4"/>
  <c r="BE116" i="4"/>
  <c r="BE174" i="4"/>
  <c r="BE186" i="4"/>
  <c r="BE263" i="4"/>
  <c r="BE288" i="4"/>
  <c r="BE296" i="4"/>
  <c r="BE324" i="4"/>
  <c r="BK156" i="4"/>
  <c r="J156" i="4"/>
  <c r="J62" i="4" s="1"/>
  <c r="BE104" i="5"/>
  <c r="BE121" i="5"/>
  <c r="BE122" i="5"/>
  <c r="BE127" i="5"/>
  <c r="BE134" i="5"/>
  <c r="BE135" i="5"/>
  <c r="BE136" i="5"/>
  <c r="BE137" i="5"/>
  <c r="BE139" i="5"/>
  <c r="BE142" i="5"/>
  <c r="BE88" i="7"/>
  <c r="BE89" i="7"/>
  <c r="BE90" i="7"/>
  <c r="BE94" i="7"/>
  <c r="BE96" i="7"/>
  <c r="J34" i="5"/>
  <c r="AW58" i="1" s="1"/>
  <c r="F37" i="6"/>
  <c r="BD59" i="1" s="1"/>
  <c r="F35" i="6"/>
  <c r="BB59" i="1"/>
  <c r="J34" i="2"/>
  <c r="AW55" i="1" s="1"/>
  <c r="F34" i="7"/>
  <c r="BA60" i="1" s="1"/>
  <c r="F37" i="5"/>
  <c r="BD58" i="1" s="1"/>
  <c r="F36" i="6"/>
  <c r="BC59" i="1"/>
  <c r="F37" i="3"/>
  <c r="BD56" i="1" s="1"/>
  <c r="F34" i="4"/>
  <c r="BA57" i="1" s="1"/>
  <c r="F35" i="7"/>
  <c r="BB60" i="1" s="1"/>
  <c r="F34" i="5"/>
  <c r="BA58" i="1"/>
  <c r="F37" i="7"/>
  <c r="BD60" i="1" s="1"/>
  <c r="F34" i="3"/>
  <c r="BA56" i="1" s="1"/>
  <c r="F35" i="2"/>
  <c r="BB55" i="1" s="1"/>
  <c r="F36" i="3"/>
  <c r="BC56" i="1"/>
  <c r="F34" i="2"/>
  <c r="BA55" i="1" s="1"/>
  <c r="F36" i="5"/>
  <c r="BC58" i="1" s="1"/>
  <c r="F34" i="6"/>
  <c r="BA59" i="1" s="1"/>
  <c r="F36" i="7"/>
  <c r="BC60" i="1"/>
  <c r="F37" i="4"/>
  <c r="BD57" i="1" s="1"/>
  <c r="F36" i="4"/>
  <c r="BC57" i="1" s="1"/>
  <c r="F36" i="2"/>
  <c r="BC55" i="1" s="1"/>
  <c r="F37" i="2"/>
  <c r="BD55" i="1" s="1"/>
  <c r="F35" i="5"/>
  <c r="BB58" i="1" s="1"/>
  <c r="F35" i="3"/>
  <c r="BB56" i="1" s="1"/>
  <c r="F35" i="4"/>
  <c r="BB57" i="1" s="1"/>
  <c r="J34" i="4"/>
  <c r="AW57" i="1" s="1"/>
  <c r="J34" i="3"/>
  <c r="AW56" i="1" s="1"/>
  <c r="J34" i="6"/>
  <c r="AW59" i="1" s="1"/>
  <c r="P91" i="2" l="1"/>
  <c r="AU55" i="1" s="1"/>
  <c r="P83" i="6"/>
  <c r="P82" i="6"/>
  <c r="AU59" i="1"/>
  <c r="R102" i="5"/>
  <c r="R91" i="5" s="1"/>
  <c r="T102" i="5"/>
  <c r="BK92" i="2"/>
  <c r="J92" i="2"/>
  <c r="J60" i="2" s="1"/>
  <c r="P86" i="4"/>
  <c r="P85" i="4"/>
  <c r="AU57" i="1"/>
  <c r="T92" i="2"/>
  <c r="T91" i="2" s="1"/>
  <c r="R92" i="2"/>
  <c r="R91" i="2" s="1"/>
  <c r="BK83" i="6"/>
  <c r="J83" i="6"/>
  <c r="J60" i="6"/>
  <c r="T83" i="6"/>
  <c r="T82" i="6"/>
  <c r="T91" i="5"/>
  <c r="P84" i="7"/>
  <c r="P83" i="7" s="1"/>
  <c r="AU60" i="1" s="1"/>
  <c r="P102" i="5"/>
  <c r="T84" i="7"/>
  <c r="T83" i="7"/>
  <c r="BK102" i="5"/>
  <c r="J102" i="5" s="1"/>
  <c r="J62" i="5" s="1"/>
  <c r="R83" i="6"/>
  <c r="R82" i="6" s="1"/>
  <c r="BK83" i="3"/>
  <c r="J83" i="3"/>
  <c r="J60" i="3"/>
  <c r="T86" i="4"/>
  <c r="T85" i="4" s="1"/>
  <c r="R84" i="7"/>
  <c r="R83" i="7" s="1"/>
  <c r="P91" i="5"/>
  <c r="AU58" i="1"/>
  <c r="R83" i="3"/>
  <c r="R82" i="3"/>
  <c r="J93" i="2"/>
  <c r="J61" i="2" s="1"/>
  <c r="J93" i="5"/>
  <c r="J61" i="5" s="1"/>
  <c r="J84" i="6"/>
  <c r="J61" i="6"/>
  <c r="J361" i="2"/>
  <c r="J71" i="2"/>
  <c r="J84" i="3"/>
  <c r="J61" i="3" s="1"/>
  <c r="BK86" i="4"/>
  <c r="BK85" i="4"/>
  <c r="J85" i="4"/>
  <c r="J103" i="5"/>
  <c r="J63" i="5" s="1"/>
  <c r="BK84" i="7"/>
  <c r="J84" i="7" s="1"/>
  <c r="J60" i="7" s="1"/>
  <c r="F33" i="7"/>
  <c r="AZ60" i="1" s="1"/>
  <c r="J30" i="4"/>
  <c r="AG57" i="1" s="1"/>
  <c r="F33" i="4"/>
  <c r="AZ57" i="1" s="1"/>
  <c r="BB54" i="1"/>
  <c r="W31" i="1"/>
  <c r="J33" i="4"/>
  <c r="AV57" i="1" s="1"/>
  <c r="AT57" i="1" s="1"/>
  <c r="J33" i="7"/>
  <c r="AV60" i="1"/>
  <c r="AT60" i="1"/>
  <c r="J33" i="2"/>
  <c r="AV55" i="1" s="1"/>
  <c r="AT55" i="1" s="1"/>
  <c r="F33" i="2"/>
  <c r="AZ55" i="1"/>
  <c r="F33" i="6"/>
  <c r="AZ59" i="1"/>
  <c r="BD54" i="1"/>
  <c r="W33" i="1" s="1"/>
  <c r="J33" i="3"/>
  <c r="AV56" i="1"/>
  <c r="AT56" i="1"/>
  <c r="F33" i="3"/>
  <c r="AZ56" i="1" s="1"/>
  <c r="BA54" i="1"/>
  <c r="AW54" i="1"/>
  <c r="AK30" i="1" s="1"/>
  <c r="J33" i="5"/>
  <c r="AV58" i="1"/>
  <c r="AT58" i="1"/>
  <c r="F33" i="5"/>
  <c r="AZ58" i="1" s="1"/>
  <c r="J33" i="6"/>
  <c r="AV59" i="1"/>
  <c r="AT59" i="1" s="1"/>
  <c r="BC54" i="1"/>
  <c r="AY54" i="1"/>
  <c r="BK91" i="5" l="1"/>
  <c r="J91" i="5" s="1"/>
  <c r="J59" i="5" s="1"/>
  <c r="J39" i="4"/>
  <c r="BK91" i="2"/>
  <c r="J91" i="2"/>
  <c r="J30" i="2" s="1"/>
  <c r="AG55" i="1" s="1"/>
  <c r="AN55" i="1" s="1"/>
  <c r="J86" i="4"/>
  <c r="J60" i="4"/>
  <c r="J59" i="4"/>
  <c r="BK82" i="3"/>
  <c r="J82" i="3" s="1"/>
  <c r="J59" i="3" s="1"/>
  <c r="BK82" i="6"/>
  <c r="J82" i="6"/>
  <c r="BK83" i="7"/>
  <c r="J83" i="7"/>
  <c r="J59" i="7"/>
  <c r="AN57" i="1"/>
  <c r="J30" i="5"/>
  <c r="AG58" i="1"/>
  <c r="AN58" i="1"/>
  <c r="W32" i="1"/>
  <c r="J30" i="6"/>
  <c r="AG59" i="1" s="1"/>
  <c r="AN59" i="1" s="1"/>
  <c r="AX54" i="1"/>
  <c r="W30" i="1"/>
  <c r="AZ54" i="1"/>
  <c r="W29" i="1"/>
  <c r="AU54" i="1"/>
  <c r="J59" i="2" l="1"/>
  <c r="J59" i="6"/>
  <c r="J39" i="5"/>
  <c r="J39" i="2"/>
  <c r="J39" i="6"/>
  <c r="J30" i="3"/>
  <c r="AG56" i="1" s="1"/>
  <c r="AN56" i="1" s="1"/>
  <c r="AV54" i="1"/>
  <c r="AK29" i="1"/>
  <c r="J30" i="7"/>
  <c r="AG60" i="1"/>
  <c r="AN60" i="1"/>
  <c r="J39" i="3" l="1"/>
  <c r="J39" i="7"/>
  <c r="AG54" i="1"/>
  <c r="AK26" i="1"/>
  <c r="AK35" i="1" s="1"/>
  <c r="AT54" i="1"/>
  <c r="AN54" i="1" l="1"/>
</calcChain>
</file>

<file path=xl/sharedStrings.xml><?xml version="1.0" encoding="utf-8"?>
<sst xmlns="http://schemas.openxmlformats.org/spreadsheetml/2006/main" count="8714" uniqueCount="1401">
  <si>
    <t>Export Komplet</t>
  </si>
  <si>
    <t>VZ</t>
  </si>
  <si>
    <t>2.0</t>
  </si>
  <si>
    <t>ZAMOK</t>
  </si>
  <si>
    <t>False</t>
  </si>
  <si>
    <t>{1c92e96f-7cf3-4125-a0e3-9562243c6104}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</si>
  <si>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</si>
  <si>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</si>
  <si>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</si>
  <si>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</si>
  <si>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</si>
  <si>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</si>
  <si>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</si>
  <si>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</si>
  <si>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</si>
  <si>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</si>
  <si>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</si>
  <si>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P+R Hostivař 3 - sever</t>
  </si>
  <si>
    <t>KSO:</t>
  </si>
  <si>
    <t>822 55 31</t>
  </si>
  <si>
    <t>CC-CZ:</t>
  </si>
  <si>
    <t>21122</t>
  </si>
  <si>
    <t>Místo:</t>
  </si>
  <si>
    <t>Praha 15 - Hostivař</t>
  </si>
  <si>
    <t>Datum:</t>
  </si>
  <si>
    <t>13. 10. 2020</t>
  </si>
  <si>
    <t>CZ-CPV:</t>
  </si>
  <si>
    <t>45233123-7</t>
  </si>
  <si>
    <t>CZ-CPA:</t>
  </si>
  <si>
    <t>42.11.20</t>
  </si>
  <si>
    <t>Zadavatel:</t>
  </si>
  <si>
    <t>IČ:</t>
  </si>
  <si>
    <t>03447286</t>
  </si>
  <si>
    <t>Technická správa komunikací hl. m. Prahy, a.s.</t>
  </si>
  <si>
    <t>DIČ:</t>
  </si>
  <si>
    <t xml:space="preserve">CZ 03447286 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</si>
  <si>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</si>
  <si>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</si>
  <si>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</si>
  <si>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</si>
  <si>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</si>
  <si>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</si>
  <si>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</si>
  <si>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</si>
  <si>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</si>
  <si>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</si>
  <si>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</si>
  <si>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</si>
  <si>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</si>
  <si>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</si>
  <si>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</si>
  <si>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</si>
  <si>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</si>
  <si>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</si>
  <si>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</si>
  <si>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</si>
  <si>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</si>
  <si>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</si>
  <si>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</si>
  <si>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</si>
  <si>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</si>
  <si>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</si>
  <si>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</si>
  <si>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</si>
  <si>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</si>
  <si>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</si>
  <si>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</si>
  <si>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</si>
  <si>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</si>
  <si>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</si>
  <si>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</si>
  <si>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</si>
  <si>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</si>
  <si>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</si>
  <si>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</si>
  <si>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</si>
  <si>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</si>
  <si>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</si>
  <si>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</si>
  <si>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</si>
  <si>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</si>
  <si>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</si>
  <si>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</si>
  <si>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</si>
  <si>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</si>
  <si>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</si>
  <si>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101, 130</t>
  </si>
  <si>
    <t>Komunikace, Zastřešení cyklostání</t>
  </si>
  <si>
    <t>STA</t>
  </si>
  <si>
    <t>1</t>
  </si>
  <si>
    <t>{177caf3a-7900-4ea9-bdea-6d7d0e5d7815}</t>
  </si>
  <si>
    <t>2</t>
  </si>
  <si>
    <t>SO 190</t>
  </si>
  <si>
    <t>Dopravní značení</t>
  </si>
  <si>
    <t>{f08dee61-88b6-4b99-a033-25163f39aa28}</t>
  </si>
  <si>
    <t>SO 320</t>
  </si>
  <si>
    <t>Odvodnění</t>
  </si>
  <si>
    <t>{b49b0e73-6667-4b8c-afe4-96b8d1239d06}</t>
  </si>
  <si>
    <t>SO 496, 497</t>
  </si>
  <si>
    <t>Sčítač dopravy, Kamerový dohled</t>
  </si>
  <si>
    <t>{36080953-01c1-43ae-a4b4-23c473f31cfb}</t>
  </si>
  <si>
    <t>DIO</t>
  </si>
  <si>
    <t>VON</t>
  </si>
  <si>
    <t>{b34cee9d-ca86-41a9-9772-5548e0af75c1}</t>
  </si>
  <si>
    <t>Vedlejší a ostatní náklady</t>
  </si>
  <si>
    <t>{1eedbc84-8495-47c7-b7ca-26b0ea90b5fc}</t>
  </si>
  <si>
    <t>nasyp</t>
  </si>
  <si>
    <t>násyp</t>
  </si>
  <si>
    <t>m3</t>
  </si>
  <si>
    <t>1649,849</t>
  </si>
  <si>
    <t>odkop</t>
  </si>
  <si>
    <t>3007,683</t>
  </si>
  <si>
    <t>KRYCÍ LIST SOUPISU PRACÍ</t>
  </si>
  <si>
    <t>Objekt:</t>
  </si>
  <si>
    <t>SO 101, 130 - Komunikace, Zastřešení cyklostání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</si>
  <si>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</si>
  <si>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</si>
  <si>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</si>
  <si>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</si>
  <si>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</si>
  <si>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</si>
  <si>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</si>
  <si>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</si>
  <si>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</si>
  <si>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</si>
  <si>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</si>
  <si>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</si>
  <si>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</si>
  <si>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</si>
  <si>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</si>
  <si>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</si>
  <si>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</si>
  <si>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</si>
  <si>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</si>
  <si>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</si>
  <si>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</si>
  <si>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</si>
  <si>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</si>
  <si>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</si>
  <si>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</si>
  <si>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</si>
  <si>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</si>
  <si>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</si>
  <si>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</si>
  <si>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</si>
  <si>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</si>
  <si>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</si>
  <si>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</si>
  <si>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</si>
  <si>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</si>
  <si>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</si>
  <si>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</si>
  <si>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CS ÚRS 2020 01</t>
  </si>
  <si>
    <t>4</t>
  </si>
  <si>
    <t>-637156972</t>
  </si>
  <si>
    <t>PSC</t>
  </si>
  <si>
    <t xml:space="preserve">Poznámka k souboru cen:_x000D_
1. V ceně jsou započteny i náklady na případné nutné odklizení křovin a stromů na hromady na vzdálenost do 50 m, nebo naložení na dopravní prostředek._x000D_
2. Průměr kmenů stromů (křovin) se měří 0,15 m nad přilehlým terénem._x000D_
3.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staveniště._x000D_
</t>
  </si>
  <si>
    <t>VV</t>
  </si>
  <si>
    <t>"odměřeno elektronicky ze Situace (př.č. 002)" 221,48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</si>
  <si>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</si>
  <si>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</si>
  <si>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758774759</t>
  </si>
  <si>
    <t xml:space="preserve">Poznámka k souboru cen:_x000D_
1. Ceny jsou určeny pouze pro rozebrání dlažeb včetně odstranění lože po překopech inženýrských sítí z důvodu oprav havárií a přeložek._x000D_
2. Ceny nelze použít pro rozebrání dlažeb při zřízení nových inženýrských sítí._x000D_
3. Ceny nelze použít pro rozebrání dlažeb uložených do betonového lože nebo do cementové malty, které se oceňují cenami 113 10-7030 až -7034, -7430 až -7434 a -7530 až -7534 Odstranění podkladů nebo krytů po překopech z betonu prostého._x000D_
4. V cenách nejsou započteny náklady na popř. nutné očištění:_x000D_
a) dlažebních nebo mozaikových kostek, které se oceňuje cenami souboru cen 979 07-11 Očištění vybouraných dlažebních kostek části C 01 tohoto katalogu,_x000D_
b) betonových, kameninových nebo kamenných desek nebo dlaždic, které se oceňuje cenami souboru cen 979 0 . - . . Očištění vybouraných obrubníků, krajníků, desek nebo dílců části C 01 tohoto katalogu._x000D_
5. Přemístění vybourané dlažby včetně materiálu z lože a spár na vzdálenost přes 3 m se oceňuje cenami souborů cen 997 22-1 Vodorovná doprava suti a vybouraných hmot._x000D_
</t>
  </si>
  <si>
    <t>"překop pro VO, zpětné použití dlažby" 22,89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</si>
  <si>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</si>
  <si>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</si>
  <si>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</si>
  <si>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1746435875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</si>
  <si>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</si>
  <si>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"překop pro VO" 22,89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</si>
  <si>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</si>
  <si>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</si>
  <si>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634932899</t>
  </si>
  <si>
    <t>"odstranění stávající komunikace" 3400,0</t>
  </si>
  <si>
    <t>"překop pro kanalizaci" 51,72</t>
  </si>
  <si>
    <t>Součet</t>
  </si>
  <si>
    <t>5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</si>
  <si>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</si>
  <si>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</si>
  <si>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710811847</t>
  </si>
  <si>
    <t>6</t>
  </si>
  <si>
    <t>113154122</t>
  </si>
  <si>
    <t>Frézování živičného podkladu nebo krytu s naložením na dopravní prostředek plochy do 500 m2 bez překážek v trase pruhu šířky přes 0,5 m do 1 m, tloušťky vrstvy 40 mm</t>
  </si>
  <si>
    <t>264317332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</si>
  <si>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</si>
  <si>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"frézování obrusné vrstvy" 61,44</t>
  </si>
  <si>
    <t>7</t>
  </si>
  <si>
    <t>116951201</t>
  </si>
  <si>
    <t>Úprava zemin vápnem nebo směsnými hydraulickými pojivy za účelem zlepšení mechanických vlastností a zpracovatelnosti, bez dodávky materiálu u hrubých terénních úprav, násypů a zásypů</t>
  </si>
  <si>
    <t>-204126891</t>
  </si>
  <si>
    <t xml:space="preserve">Poznámka k souboru cen:_x000D_
1. Ceny jsou určeny pro hrubé terénní úpravy, paty násypů, násypy a zásypy kolem objektů prováděné v úrovni pod aktivní zónou (AZ), tj. v úrovni 0,5 m a nižší pod zemní konstrukční plání._x000D_
2. Úprava zemin v aktivní zóně se oceňuje cenami souboru cen 561 0.-1 Zřízení podkladu ze zeminy upravené hydraulickými pojivy katalogu 822-1 Komunikace pozemní a letiště._x000D_
3. V cenách nejsou započteny náklady dodání vápna, silničních hydraulických pojiv a cementu; tato dodávka se oceňuje ve specifikaci. Doporučené množství v procentech objemové hmotnosti zhutněné zeminy je 2-3 % vápna, 2-5 % hydraulických pojiv. Předpokládá se objemová hmotnost zeminy 1750 kg/m3._x000D_
4. Orientační hmotnost vápna nebo směsných hydraulických pojiv ma 1 m3 upravené zeminy včetně ztratného ve výši 1 %:_x000D_
a) 1 % - 17,7 kg_x000D_
b) 2 % - 35,4 kg_x000D_
c) 3 % - 52,5 kg_x000D_
d) 4 % - 70,7 kg_x000D_
e) 5 % - 88,4 kg_x000D_
5. Přesné množství pojiva je stanoveno inženýrsko-geologickým průzkumem nebo souborem ověřovacích laboratorních zkoušek v předstihu před zahájením prací (min. 40 dnů)._x000D_
6. V cenách nejsou započteny náklady na:_x000D_
a) výškovou úpravu pláně (rovnání), tyto se oceňují cenami souboru cen 181 *- . . Úprava pláně,_x000D_
b) zhutnění pláně, tyto se oceňují cenami souboru cen 171 15-2- . . Zhutnění podloží pod násypy._x000D_
</t>
  </si>
  <si>
    <t>"dle ploch * tl. 0,5 m" 0,5*(956,479+1361,147+9,389+1237,213)</t>
  </si>
  <si>
    <t>8</t>
  </si>
  <si>
    <t>M</t>
  </si>
  <si>
    <t>58530170</t>
  </si>
  <si>
    <t>vápno nehašené CL 90-Q pro úpravu zemin standardní</t>
  </si>
  <si>
    <t>t</t>
  </si>
  <si>
    <t>1840820324</t>
  </si>
  <si>
    <t>1782,114*0,036 'Přepočtené koeficientem množství</t>
  </si>
  <si>
    <t>9</t>
  </si>
  <si>
    <t>122252206</t>
  </si>
  <si>
    <t>Odkopávky a prokopávky nezapažené pro silnice a dálnice strojně v hornině třídy těžitelnosti I přes 1 000 do 5 000 m3</t>
  </si>
  <si>
    <t>-262622885</t>
  </si>
  <si>
    <t xml:space="preserve">Poznámka k souboru cen:_x000D_
1. Ceny jsou určeny pro vykopávky:_x000D_
a) příkopů pro silnice, dálnice a to i tehdy, jsou-li vykopávky příkopů prováděny samostatně,_x000D_
b) v zemnících na suchu, jestliže tyto zemníky přímo souvisejí s odkopávkami nebo prokopávkami pro spodní stavbu silnic a dálnic._x000D_
2. V cenách jsou započteny i náklady na přemístění výkopku v příčných profilech na vzdálenost do 15 m nebo naložení na dopravní prostředek._x000D_
</t>
  </si>
  <si>
    <t>"odměřeno elektronicky ze Situace (př.č. 002) a Řezů (př.č. 005)" 3007,683</t>
  </si>
  <si>
    <t>10</t>
  </si>
  <si>
    <t>162301501</t>
  </si>
  <si>
    <t>Vodorovné přemístění smýcených křovin do průměru kmene 100 mm na vzdálenost do 5 000 m</t>
  </si>
  <si>
    <t>-694594738</t>
  </si>
  <si>
    <t xml:space="preserve">Poznámka k souboru cen:_x000D_
1. Ceny nelze použít pro přemístění křovin do 50 m; toto přemístění je započteno v cenách souborů cen Odstranění křovin a stromů části A 01._x000D_
2. V cenách jsou započteny i náklady na složení křovin z dopravního prostředku do hromad na stanoveném místě._x000D_
</t>
  </si>
  <si>
    <t>221,48</t>
  </si>
  <si>
    <t>11</t>
  </si>
  <si>
    <t>162301981</t>
  </si>
  <si>
    <t>Vodorovné přemístění smýcených křovin Příplatek k ceně za každých dalších i započatých 1 000 m</t>
  </si>
  <si>
    <t>-982746870</t>
  </si>
  <si>
    <t>P</t>
  </si>
  <si>
    <t>Poznámka k položce:_x000D_
Celkem 25 km.</t>
  </si>
  <si>
    <t>221,48*4 'Přepočtené koeficientem množství</t>
  </si>
  <si>
    <t>12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</si>
  <si>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</si>
  <si>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</si>
  <si>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1467388832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</si>
  <si>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</si>
  <si>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nasyp*2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</si>
  <si>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</si>
  <si>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</si>
  <si>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</si>
  <si>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919394520</t>
  </si>
  <si>
    <t>odkop-nasyp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</si>
  <si>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</si>
  <si>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</si>
  <si>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</si>
  <si>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-1342511481</t>
  </si>
  <si>
    <t>1357,834*15 'Přepočtené koeficientem množství</t>
  </si>
  <si>
    <t>167151111</t>
  </si>
  <si>
    <t>Nakládání, skládání a překládání neulehlého výkopku nebo sypaniny strojně nakládání, množství přes 100 m3, z hornin třídy těžitelnosti I, skupiny 1 až 3</t>
  </si>
  <si>
    <t>-1229756208</t>
  </si>
  <si>
    <t xml:space="preserve">Poznámka k souboru cen:_x000D_
1. Ceny -1131 až -1133 jsou určeny pro nakládání, překládání a vykládání na vzdálenost_x000D_
a) do 20 m vodorovně; vodorovná vzdálenost se měří od těžnice lodi k těžnici druhé lodi, nebo k těžišti hromady na břehu nebo k těžišti dopravního prostředku na suchu,_x000D_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2. Množství měrných jednotek se určí v rostlém stavu horniny._x000D_
</t>
  </si>
  <si>
    <t>16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</si>
  <si>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</si>
  <si>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</si>
  <si>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-669685008</t>
  </si>
  <si>
    <t xml:space="preserve">Poznámka k souboru cen:_x000D_
1. Ceny lze použít i pro uložení sypaniny odebírané z hald, pro hlušinu apod._x000D_
2. Ceny lze použít i pro uložení sypaniny s předepsaným zhutněním na trvalé skládky._x000D_
</t>
  </si>
  <si>
    <t>"odměřeno elektronicky ze Situace (př.č. 002) a Řezů (př.č. 005)" 1649,849</t>
  </si>
  <si>
    <t>17</t>
  </si>
  <si>
    <t>171201231</t>
  </si>
  <si>
    <t>Poplatek za uložení stavebního odpadu na recyklační skládce (skládkovné) zeminy a kamení zatříděného do Katalogu odpadů pod kódem 17 05 04</t>
  </si>
  <si>
    <t>870036955</t>
  </si>
  <si>
    <t>1357,834*1,8 'Přepočtené koeficientem množství</t>
  </si>
  <si>
    <t>18</t>
  </si>
  <si>
    <t>171251201</t>
  </si>
  <si>
    <t>Uložení sypaniny na skládky nebo meziskládky bez hutnění s upravením uložené sypaniny do předepsaného tvaru</t>
  </si>
  <si>
    <t>-1001153195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</si>
  <si>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</si>
  <si>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19</t>
  </si>
  <si>
    <t>181311103</t>
  </si>
  <si>
    <t>Rozprostření a urovnání ornice v rovině nebo ve svahu sklonu do 1:5 ručně při souvislé ploše, tl. vrstvy do 200 mm</t>
  </si>
  <si>
    <t>-1907895766</t>
  </si>
  <si>
    <t xml:space="preserve">Poznámka k souboru cen:_x000D_
1. V ceně jsou započteny i náklady na případné nutné přemístění hromad nebo dočasných skládek na místo spotřeby ze vzdálenosti do 3 m._x000D_
2. V ceně nejsou započteny náklady na získání ornice._x000D_
</t>
  </si>
  <si>
    <t>"odměřeno elektronicky ze Situace (př.č. 002)" 810,482</t>
  </si>
  <si>
    <t>20</t>
  </si>
  <si>
    <t>10364101</t>
  </si>
  <si>
    <t>zemina pro terénní úpravy -  ornice</t>
  </si>
  <si>
    <t>1098713960</t>
  </si>
  <si>
    <t>810,482*0,36 'Přepočtené koeficientem množství</t>
  </si>
  <si>
    <t>181411131</t>
  </si>
  <si>
    <t>Založení trávníku na půdě předem připravené plochy do 1000 m2 výsevem včetně utažení parkového v rovině nebo na svahu do 1:5</t>
  </si>
  <si>
    <t>1978596894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</si>
  <si>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</si>
  <si>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"dle plochy rozprostření ornice" 810,482</t>
  </si>
  <si>
    <t>22</t>
  </si>
  <si>
    <t>00572410</t>
  </si>
  <si>
    <t>osivo směs travní parková</t>
  </si>
  <si>
    <t>kg</t>
  </si>
  <si>
    <t>2031221743</t>
  </si>
  <si>
    <t>810,482*0,015 'Přepočtené koeficientem množství</t>
  </si>
  <si>
    <t>23</t>
  </si>
  <si>
    <t>181951111</t>
  </si>
  <si>
    <t>Úprava pláně vyrovnáním výškových rozdílů strojně v hornině třídy těžitelnosti I, skupiny 1 až 3 bez zhutnění</t>
  </si>
  <si>
    <t>899922231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</si>
  <si>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</si>
  <si>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>24</t>
  </si>
  <si>
    <t>181951112</t>
  </si>
  <si>
    <t>Úprava pláně vyrovnáním výškových rozdílů strojně v hornině třídy těžitelnosti I, skupiny 1 až 3 se zhutněním</t>
  </si>
  <si>
    <t>286819164</t>
  </si>
  <si>
    <t>"dle ploch" 956,479+1361,147+9,389+1237,213</t>
  </si>
  <si>
    <t>25</t>
  </si>
  <si>
    <t>183101221</t>
  </si>
  <si>
    <t>Hloubení jamek pro vysazování rostlin v zemině tř.1 až 4 s výměnou půdy z 50% v rovině nebo na svahu do 1:5, objemu přes 0,40 do 1,00 m3</t>
  </si>
  <si>
    <t>kus</t>
  </si>
  <si>
    <t>-408450872</t>
  </si>
  <si>
    <t xml:space="preserve">Poznámka k souboru cen:_x000D_
1. V cenách jsou započteny i náklady na případné naložení přebytečných výkopků na dopravní prostředek, odvoz na vzdálenost do 20 km a složení výkopků._x000D_
2. V cenách nejsou započteny náklady na:_x000D_
a) uložení odpadu na skládku,_x000D_
b) substrát, tyto náklady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</si>
  <si>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"výsadba stromů" 6</t>
  </si>
  <si>
    <t>26</t>
  </si>
  <si>
    <t>183106613</t>
  </si>
  <si>
    <t>Instalace protikořenových bariér do předem vyhloubené rýhy, včetně zásypu a hutnění v rovině nebo na svahu do 1:5, hloubky přes 700 do 1000 mm</t>
  </si>
  <si>
    <t>m</t>
  </si>
  <si>
    <t>-1316450789</t>
  </si>
  <si>
    <t xml:space="preserve">Poznámka k souboru cen:_x000D_
1. V cenách jsou započteny i náklady na případné naložení přebytečných výkopků na dopravní prostředek a odvoz na vzdálenost do 20 km a jejich složení._x000D_
2. V cenách nejsou započteny na:_x000D_
a) uložení výkopku na skládce,_x000D_
b) protikořenovou clonu, tato se oceňuje ve specifikaci._x000D_
</t>
  </si>
  <si>
    <t>"pro vysazené stromy" 6*3</t>
  </si>
  <si>
    <t>27</t>
  </si>
  <si>
    <t>R6934301</t>
  </si>
  <si>
    <t>protikořenová bariéra z vysokohustotního HDPE, tloušťka 1 mm, výška 1 m</t>
  </si>
  <si>
    <t>-961339789</t>
  </si>
  <si>
    <t>28</t>
  </si>
  <si>
    <t>183111214</t>
  </si>
  <si>
    <t>Hloubení jamek pro vysazování rostlin v zemině tř.1 až 4 s výměnou půdy z 50% v rovině nebo na svahu do 1:5, objemu přes 0,01 do 0,02 m3</t>
  </si>
  <si>
    <t>-1253005452</t>
  </si>
  <si>
    <t>"pro keře" 4</t>
  </si>
  <si>
    <t>29</t>
  </si>
  <si>
    <t>183403161</t>
  </si>
  <si>
    <t>Obdělání půdy válením v rovině nebo na svahu do 1:5</t>
  </si>
  <si>
    <t>-1662332388</t>
  </si>
  <si>
    <t xml:space="preserve">Poznámka k souboru cen:_x000D_
1. Každé opakované obdělání půdy se oceňuje samostatně._x000D_
2. Ceny -3114 a -3115 lze použít i pro obdělání půdy aktivními branami._x000D_
</t>
  </si>
  <si>
    <t>30</t>
  </si>
  <si>
    <t>184102111</t>
  </si>
  <si>
    <t>Výsadba dřeviny s balem do předem vyhloubené jamky se zalitím v rovině nebo na svahu do 1:5, při průměru balu přes 100 do 200 mm</t>
  </si>
  <si>
    <t>-1110165923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</si>
  <si>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</si>
  <si>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"keře" 4</t>
  </si>
  <si>
    <t>31</t>
  </si>
  <si>
    <t>R2655001</t>
  </si>
  <si>
    <t>kontejnerovaný keř (např. Laurocerasus, Mahonia nebo Pyracantha)</t>
  </si>
  <si>
    <t>2102193040</t>
  </si>
  <si>
    <t>32</t>
  </si>
  <si>
    <t>184102116</t>
  </si>
  <si>
    <t>Výsadba dřeviny s balem do předem vyhloubené jamky se zalitím v rovině nebo na svahu do 1:5, při průměru balu přes 600 do 800 mm</t>
  </si>
  <si>
    <t>-308972031</t>
  </si>
  <si>
    <t>"stromy" 6</t>
  </si>
  <si>
    <t>33</t>
  </si>
  <si>
    <t>R2651021</t>
  </si>
  <si>
    <t>strom (např. Crataegus laevigata, Paul scarlet nebo Acer platanoides Globosum)</t>
  </si>
  <si>
    <t>-865929067</t>
  </si>
  <si>
    <t>34</t>
  </si>
  <si>
    <t>184215133</t>
  </si>
  <si>
    <t>Ukotvení dřeviny kůly třemi kůly, délky přes 2 do 3 m</t>
  </si>
  <si>
    <t>-1874189159</t>
  </si>
  <si>
    <t xml:space="preserve">Poznámka k souboru cen:_x000D_
1. V cenách jsou započteny i náklady na ochranu proti poškození kmene v místě vzepření._x000D_
2. V cenách nejsou započteny náklady na dodání kůlů, tyto se oceňují ve specifikaci._x000D_
3. Ceny jsou určeny pro ukotvení dřevin kůly o průměru do 100 mm._x000D_
</t>
  </si>
  <si>
    <t>"úvazky pro vysazené stromy, viz pol. 184102116" 6</t>
  </si>
  <si>
    <t>35</t>
  </si>
  <si>
    <t>60591255</t>
  </si>
  <si>
    <t>kůl vyvazovací dřevěný impregnovaný D 8cm dl 2,5m</t>
  </si>
  <si>
    <t>-1856176452</t>
  </si>
  <si>
    <t>36</t>
  </si>
  <si>
    <t>R6059126</t>
  </si>
  <si>
    <t>dřevěný příčník délky 500 mm, průměr 60 mm (3 ks k jedné dřevině)</t>
  </si>
  <si>
    <t>1161895817</t>
  </si>
  <si>
    <t>Poznámka k položce:_x000D_
vč. ceny za dopravu materiálu</t>
  </si>
  <si>
    <t>6*3 'Přepočtené koeficientem množství</t>
  </si>
  <si>
    <t>37</t>
  </si>
  <si>
    <t>R6059127</t>
  </si>
  <si>
    <t>úvazek (3 ks k jedné dřevině)</t>
  </si>
  <si>
    <t>-725346360</t>
  </si>
  <si>
    <t>38</t>
  </si>
  <si>
    <t>184215412</t>
  </si>
  <si>
    <t>Zhotovení závlahové mísy u solitérních dřevin v rovině nebo na svahu do 1:5, o průměru mísy přes 0,5 do 1 m</t>
  </si>
  <si>
    <t>-522504655</t>
  </si>
  <si>
    <t xml:space="preserve">Poznámka k souboru cen:_x000D_
1. V cenách jsou započteny i náklady na případné naložení vzniklého odpadu na dopravní prostředek, odvoz na vzdálenost do 20 km a složení odpadu._x000D_
2. V cenách nejsou započteny náklady na materiál pro zhotovení závlahové mísy, tento se oceňuje ve specifikaci._x000D_
3. V cenách o sklonu svahu přes 1:1 jsou uvažovány podmínky pro svahy běžně schůdné; bez použití lezeckých technik. V případě použití lezeckých technik se tyto náklady oceňují individuálně._x000D_
</t>
  </si>
  <si>
    <t>"stromy a keře" 6+4</t>
  </si>
  <si>
    <t>"Poznámka: dodávka mulčovací kúry v pol. 10391100"</t>
  </si>
  <si>
    <t>39</t>
  </si>
  <si>
    <t>10391100</t>
  </si>
  <si>
    <t>kůra mulčovací VL</t>
  </si>
  <si>
    <t>-1975210849</t>
  </si>
  <si>
    <t>Poznámka k položce:_x000D_
tl. 100 mm</t>
  </si>
  <si>
    <t>"pro stromy a keře" (6+4)*0,1</t>
  </si>
  <si>
    <t>40</t>
  </si>
  <si>
    <t>184802111</t>
  </si>
  <si>
    <t>Chemické odplevelení půdy před založením kultury, trávníku nebo zpevněných ploch o výměře jednotlivě přes 20 m2 v rovině nebo na svahu do 1:5 postřikem na široko</t>
  </si>
  <si>
    <t>576466818</t>
  </si>
  <si>
    <t xml:space="preserve">Poznámka k souboru cen:_x000D_
1. Ceny -2111, -2211, -2311 a -2411 lze použít i pro aplikaci retardantů na trávníky._x000D_
2. V cenách -2111, -2211, -2311 a -2411 jsou započteny i náklady na dovoz vody do 10 km._x000D_
3. V cenách nejsou započteny náklady na případné zapravení přípravku do půdy_x000D_
a) obděláním půdy; tyto práce se oceňují cenami části A02 souboru cen 183 40-31 Obdělání půdy,_x000D_
b) prolitím; toto se oceňuje cenami části C02 souboru cen 185 80-43 Zalití rostlin vodou a případně cenami části A02 souboru cen 185 85-11 Dovoz vody pro zálivku rostlin._x000D_
4. Každá opakovaná aplikace se oceňuje samostatně._x000D_
5. Chemické odplevelení ploch do 20 m2 se oceňuje příslušnými cenami souboru cen 184 80-26 Chemické odplevelení po založení kultury._x000D_
6. V cenách o sklonu svahu přes 1:1 jsou uvažovány podmínky pro svahy běžně schůdné; bez použití lezeckých technik. V případě použití lezeckých technik se tyto náklady oceňují individuálně._x000D_
</t>
  </si>
  <si>
    <t>Zakládání</t>
  </si>
  <si>
    <t>41</t>
  </si>
  <si>
    <t>271532212</t>
  </si>
  <si>
    <t>Podsyp pod základové konstrukce se zhutněním a urovnáním povrchu z kameniva hrubého, frakce 16 - 32 mm</t>
  </si>
  <si>
    <t>-1301734524</t>
  </si>
  <si>
    <t xml:space="preserve">Poznámka k souboru cen:_x000D_
1. Ceny slouží pro ocenění násypů pod základové konstrukce tloušťky vrstvy do 300 mm._x000D_
2. Násypy s tloušťkou vrstvy přesahující 300 mm se ocení cenami souboru cen 213 31-…. Polštáře zhutněné pod základy v katalogu 800-2 Zvláštní zakládání objektů._x000D_
</t>
  </si>
  <si>
    <t>"podsyp pod ocelový přístřešek" 0,65</t>
  </si>
  <si>
    <t>42</t>
  </si>
  <si>
    <t>273313711</t>
  </si>
  <si>
    <t>Základy z betonu prostého desky z betonu kamenem neprokládaného tř. C 20/25</t>
  </si>
  <si>
    <t>1809717090</t>
  </si>
  <si>
    <t xml:space="preserve">Poznámka k souboru cen:_x000D_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objektů._x000D_
2. Hloubení s použitím bentonitové suspenze se oceňuje katalogem 800-1 Zemní práce. Bednění se neoceňuje._x000D_
</t>
  </si>
  <si>
    <t>"betonová deska pro ocelový přístřešek" 1,61</t>
  </si>
  <si>
    <t>43</t>
  </si>
  <si>
    <t>275313711</t>
  </si>
  <si>
    <t>Základy z betonu prostého patky a bloky z betonu kamenem neprokládaného tř. C 20/25</t>
  </si>
  <si>
    <t>-406813287</t>
  </si>
  <si>
    <t>"betonové patky pro informační tabuli" 0,50</t>
  </si>
  <si>
    <t>"betonový základ - příprava pro nabíjení elektromobilů" 1,00</t>
  </si>
  <si>
    <t>Svislé a kompletní konstrukce</t>
  </si>
  <si>
    <t>44</t>
  </si>
  <si>
    <t>339921112</t>
  </si>
  <si>
    <t>Osazování palisád betonových jednotlivých se zabetonováním výšky palisády přes 500 do 1000 mm</t>
  </si>
  <si>
    <t>-1915434107</t>
  </si>
  <si>
    <t xml:space="preserve">Poznámka k souboru cen:_x000D_
1. V cenách nejsou započteny náklady na zřízení rýhy nebo jámy a na dodání palisád; tyto se oceňují ve specifikaci._x000D_
2. Ceny lze použít pro palisády o jakémkoli tvaru průřezu._x000D_
3. Měrnou jednotkou (u položek číslo -1131 až -1144) se rozumí metr délky palisádové stěny._x000D_
4. Výškou palisády je uvažována celková délka osazovaného prvku._x000D_
</t>
  </si>
  <si>
    <t>45</t>
  </si>
  <si>
    <t>59228409</t>
  </si>
  <si>
    <t>palisáda betonová vzhled dobové dlažební kameny přírodní 160x160x600mm</t>
  </si>
  <si>
    <t>-1213834495</t>
  </si>
  <si>
    <t>"odměřeno elektronicky ze Situace (př.č. 002)" 9,12/0,16</t>
  </si>
  <si>
    <t>46</t>
  </si>
  <si>
    <t>5922840R</t>
  </si>
  <si>
    <t>palisáda betonová vzhled dobové dlažební kameny přírodní 160x160x800mm</t>
  </si>
  <si>
    <t>-1982541710</t>
  </si>
  <si>
    <t>"odměřeno elektronicky ze Situace (př.č. 002)" 40,16/0,16</t>
  </si>
  <si>
    <t>47</t>
  </si>
  <si>
    <t>59228410</t>
  </si>
  <si>
    <t>palisáda betonová vzhled dobové dlažební kameny přírodní 160x160x1000mm</t>
  </si>
  <si>
    <t>361294599</t>
  </si>
  <si>
    <t>"odměřeno elektronicky ze Situace (př.č. 002)" 13,28/0,16</t>
  </si>
  <si>
    <t>Vodorovné konstrukce</t>
  </si>
  <si>
    <t>48</t>
  </si>
  <si>
    <t>451579877</t>
  </si>
  <si>
    <t>Podklad nebo lože pod dlažbu (přídlažbu) Příplatek k cenám za každých dalších i započatých 10 mm tloušťky podkladu nebo lože přes 100 mm ze štěrkopísku</t>
  </si>
  <si>
    <t>-1917943169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</si>
  <si>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</si>
  <si>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"příplatek k pol. dlážděných chodníků nad tl. lože 40 mm do 50 mm" 1361,147+9,389</t>
  </si>
  <si>
    <t>Komunikace pozemní</t>
  </si>
  <si>
    <t>49</t>
  </si>
  <si>
    <t>564851111</t>
  </si>
  <si>
    <t>Podklad ze štěrkodrti ŠD s rozprostřením a zhutněním, po zhutnění tl. 150 mm</t>
  </si>
  <si>
    <t>-1678975154</t>
  </si>
  <si>
    <t>"odměřeno elektronicky ze Situace (př.č. 002):"</t>
  </si>
  <si>
    <t>"konstrukce parkovacího stání (TDZ V), 2 vrstvy" 2*1227,824</t>
  </si>
  <si>
    <t>"konstrukce vozovky - PP B-2, B06, 2 vrstvy" 2*895,041</t>
  </si>
  <si>
    <t>"konstrukce chodníku (TDZ CH) - dl. tl. 60 mm" 125,924+1209,920+8,246+4,218-42,72</t>
  </si>
  <si>
    <t>"překop pro kanalizaci - 2 vrstvy" 2*51,72</t>
  </si>
  <si>
    <t>50</t>
  </si>
  <si>
    <t>564861111</t>
  </si>
  <si>
    <t>Podklad ze štěrkodrti ŠD s rozprostřením a zhutněním, po zhutnění tl. 200 mm</t>
  </si>
  <si>
    <t>-86671754</t>
  </si>
  <si>
    <t>"konstrukce chodníku (TDZ CH) - dl. tl. 80 mm" 9,389</t>
  </si>
  <si>
    <t>51</t>
  </si>
  <si>
    <t>565165121</t>
  </si>
  <si>
    <t>Asfaltový beton vrstva podkladní ACP 16 (obalované kamenivo střednězrnné - OKS) s rozprostřením a zhutněním v pruhu šířky přes 3 m, po zhutnění tl. 80 mm</t>
  </si>
  <si>
    <t>5917752</t>
  </si>
  <si>
    <t xml:space="preserve">Poznámka k souboru cen:_x000D_
1. Cenami 565 1.-510 lze oceňovat např. chodníky, úzké cesty a vjezdy v pruhu šířky do 1,5 m jakékoliv délky a jednotlivé plochy velikosti do 10 m2._x000D_
2. ČSN EN 13108-1 připouští pro ACP 16 pouze tl. 50 až 80 mm._x000D_
</t>
  </si>
  <si>
    <t>"konstrukce vozovky - PP B-2, B06" 895,041</t>
  </si>
  <si>
    <t>52</t>
  </si>
  <si>
    <t>573191111</t>
  </si>
  <si>
    <t>Postřik infiltrační kationaktivní emulzí v množství 1,00 kg/m2</t>
  </si>
  <si>
    <t>-1489048048</t>
  </si>
  <si>
    <t xml:space="preserve">Poznámka k souboru cen:_x000D_
1. V ceně nejsou započteny náklady na popř. projektem předepsané očištění vozovky, které se oceňuje cenou 938 90-8411 Očištění povrchu saponátovým roztokem části C 01 tohoto katalogu._x000D_
</t>
  </si>
  <si>
    <t>53</t>
  </si>
  <si>
    <t>573231108</t>
  </si>
  <si>
    <t>Postřik spojovací PS bez posypu kamenivem ze silniční emulze, v množství 0,50 kg/m2</t>
  </si>
  <si>
    <t>-672046726</t>
  </si>
  <si>
    <t>"obnova obrusné vrstvy" 61,44</t>
  </si>
  <si>
    <t>54</t>
  </si>
  <si>
    <t>577134121</t>
  </si>
  <si>
    <t>Asfaltový beton vrstva obrusná ACO 11 (ABS) s rozprostřením a se zhutněním z nemodifikovaného asfaltu v pruhu šířky přes 3 m tř. I, po zhutnění tl. 40 mm</t>
  </si>
  <si>
    <t>-1710942999</t>
  </si>
  <si>
    <t xml:space="preserve">Poznámka k souboru cen:_x000D_
1. Cenami 577 1.-40 lze oceňovat např. chodníky, úzké cesty a vjezdy v pruhu šířky do 1,5 m jakékoliv délky a jednotlivé plochy velikosti do 10 m2._x000D_
2. ČSN EN 13108-1 připouští pro ACO 11 pouze tl. 35 až 50 mm._x000D_
</t>
  </si>
  <si>
    <t>55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</si>
  <si>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</si>
  <si>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</si>
  <si>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-83590891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</si>
  <si>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</si>
  <si>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"překop pro VO - zpětné použití dlažby" 22,89</t>
  </si>
  <si>
    <t>56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</si>
  <si>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</si>
  <si>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</si>
  <si>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-1848993180</t>
  </si>
  <si>
    <t>57</t>
  </si>
  <si>
    <t>59245015</t>
  </si>
  <si>
    <t>dlažba zámková tvaru I 200x165x60mm přírodní</t>
  </si>
  <si>
    <t>-589721900</t>
  </si>
  <si>
    <t>"konstrukce chodníku (TDZ CH) - dl. tl. 60 mm"  125,924+1209,920+8,246+4,218-42,72</t>
  </si>
  <si>
    <t>1305,588*1,01 'Přepočtené koeficientem množství</t>
  </si>
  <si>
    <t>58</t>
  </si>
  <si>
    <t>59245222</t>
  </si>
  <si>
    <t>dlažba zámková tvaru I základní pro nevidomé 196x161x60mm barevná</t>
  </si>
  <si>
    <t>-486368302</t>
  </si>
  <si>
    <t>"konstrukce chodníku (TDZ CH) - dl. tl. 60 mm, hmatové úpravy"  42,721</t>
  </si>
  <si>
    <t>42,721*1,03 'Přepočtené koeficientem množství</t>
  </si>
  <si>
    <t>59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</si>
  <si>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</si>
  <si>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</si>
  <si>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1174415672</t>
  </si>
  <si>
    <t>"příplatek pro plochy s hmatovou úpravou" 42,721</t>
  </si>
  <si>
    <t>60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</si>
  <si>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</si>
  <si>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</si>
  <si>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2001150568</t>
  </si>
  <si>
    <t>61</t>
  </si>
  <si>
    <t>59245013A</t>
  </si>
  <si>
    <t>dlažba zámková tvaru I 200x165x80mm přírodní</t>
  </si>
  <si>
    <t>2093675118</t>
  </si>
  <si>
    <t>9,389*1,03 'Přepočtené koeficientem množství</t>
  </si>
  <si>
    <t>62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</si>
  <si>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</si>
  <si>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</si>
  <si>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-189373143</t>
  </si>
  <si>
    <t xml:space="preserve">Poznámka k souboru cen:_x000D_
1. Pro volbu cen dlažeb platí toto rozdělení: Skupina A: dlažby z prvků stejného tvaru, Skupina B: dlažby z prvků dvou a více tvarů,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50 mm se oceňuje cenami souboru cen 451 ..-9 Příplatek za každých dalších 10 mm tloušťky podkladu nebo lože._x000D_
</t>
  </si>
  <si>
    <t>"konstrukce parkovacího stání (TDZ V)" 1227,824</t>
  </si>
  <si>
    <t>"Poznámka: jednotlivé plochy do 300 m2"</t>
  </si>
  <si>
    <t>63</t>
  </si>
  <si>
    <t>59245013B</t>
  </si>
  <si>
    <t>-1198938861</t>
  </si>
  <si>
    <t>1227,824*1,02 'Přepočtené koeficientem množství</t>
  </si>
  <si>
    <t>Trubní vedení</t>
  </si>
  <si>
    <t>64</t>
  </si>
  <si>
    <t>895941111</t>
  </si>
  <si>
    <t>Zřízení vpusti kanalizační uliční z betonových dílců typ UV-50 normální</t>
  </si>
  <si>
    <t>-1131146548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</si>
  <si>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</si>
  <si>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"odečteno ze Situace" 13</t>
  </si>
  <si>
    <t>65</t>
  </si>
  <si>
    <t>899204112</t>
  </si>
  <si>
    <t>Osazení mříží litinových včetně rámů a košů na bahno pro třídu zatížení D400, E600</t>
  </si>
  <si>
    <t>240124339</t>
  </si>
  <si>
    <t xml:space="preserve">Poznámka k souboru cen:_x000D_
1. V cenách nejsou započteny náklady na dodání mříží, rámů a košů na bahno; tyto náklady se oceňují ve specifikaci._x000D_
</t>
  </si>
  <si>
    <t>66</t>
  </si>
  <si>
    <t>R5922389</t>
  </si>
  <si>
    <t>vpusťový komplet (prefabrikáty, mříž, kalový koš atd.)</t>
  </si>
  <si>
    <t>R-položka</t>
  </si>
  <si>
    <t>-1968690089</t>
  </si>
  <si>
    <t xml:space="preserve">Poznámka k položce:_x000D_
Položka obsahuje veškeré nezbytné prvky pro zřízení kompletní uliční vpusti: betonové prefabrikáty, mříž pro zatížení D400, kalový koš pro těžké naplaveniny atd._x000D_
</t>
  </si>
  <si>
    <t>67</t>
  </si>
  <si>
    <t>899231111</t>
  </si>
  <si>
    <t>Výšková úprava uličního vstupu nebo vpusti do 200 mm zvýšením mříže</t>
  </si>
  <si>
    <t>1184726069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</si>
  <si>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</si>
  <si>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Poznámka k položce:_x000D_
Zvýšení, případně snížení.</t>
  </si>
  <si>
    <t>"odečteno ze Situace (př.č. 002):" 1</t>
  </si>
  <si>
    <t>68</t>
  </si>
  <si>
    <t>899331111</t>
  </si>
  <si>
    <t>Výšková úprava uličního vstupu nebo vpusti do 200 mm zvýšením poklopu</t>
  </si>
  <si>
    <t>-1891246605</t>
  </si>
  <si>
    <t>69</t>
  </si>
  <si>
    <t>899431111</t>
  </si>
  <si>
    <t>Výšková úprava uličního vstupu nebo vpusti do 200 mm zvýšením krycího hrnce, šoupěte nebo hydrantu bez úpravy armatur</t>
  </si>
  <si>
    <t>-1645101141</t>
  </si>
  <si>
    <t>"odečteno ze Situace (př.č. 002):" 2</t>
  </si>
  <si>
    <t>Ostatní konstrukce a práce, bourání</t>
  </si>
  <si>
    <t>70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</si>
  <si>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</si>
  <si>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</si>
  <si>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164684178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</si>
  <si>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</si>
  <si>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"odměřeno elektronicky ze Situace (př.č. 002):" 423,872+83,519+68,123+118,330</t>
  </si>
  <si>
    <t>71</t>
  </si>
  <si>
    <t>59217023</t>
  </si>
  <si>
    <t>obrubník betonový chodníkový 1000x150x250mm</t>
  </si>
  <si>
    <t>-1784918343</t>
  </si>
  <si>
    <t>72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</si>
  <si>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</si>
  <si>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</si>
  <si>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-2048099071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</si>
  <si>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</si>
  <si>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"odměřeno elektronicky ze Situace (př.č. 002):" (8*2,554)+8,552+8,354+46,018+204,015+2,350+2,209</t>
  </si>
  <si>
    <t>73</t>
  </si>
  <si>
    <t>59217036</t>
  </si>
  <si>
    <t>obrubník betonový parkový přírodní 500x80x250mm</t>
  </si>
  <si>
    <t>-1692060148</t>
  </si>
  <si>
    <t>74</t>
  </si>
  <si>
    <t>919112213</t>
  </si>
  <si>
    <t>Řezání dilatačních spár v živičném krytu vytvoření komůrky pro těsnící zálivku šířky 10 mm, hloubky 25 mm</t>
  </si>
  <si>
    <t>-693398838</t>
  </si>
  <si>
    <t xml:space="preserve">Poznámka k souboru cen:_x000D_
1. V cenách jsou započteny i náklady na vyčištění spár po řezání._x000D_
</t>
  </si>
  <si>
    <t>115</t>
  </si>
  <si>
    <t>75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</si>
  <si>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</si>
  <si>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</si>
  <si>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1235532194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</si>
  <si>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</si>
  <si>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76</t>
  </si>
  <si>
    <t>919735113</t>
  </si>
  <si>
    <t>Řezání stávajícího živičného krytu nebo podkladu hloubky přes 100 do 150 mm</t>
  </si>
  <si>
    <t>-109571626</t>
  </si>
  <si>
    <t xml:space="preserve">Poznámka k souboru cen:_x000D_
1. V cenách jsou započteny i náklady na spotřebu vody._x000D_
</t>
  </si>
  <si>
    <t>159</t>
  </si>
  <si>
    <t>77</t>
  </si>
  <si>
    <t>R91009210</t>
  </si>
  <si>
    <t>Cyklopřístřešek - typová sestava o rozměrech 2500 x 3900 mm s celkovou výškou 2636 mm, ocelový, dodávka a montáž vč. založení vč. povrchové úpravy, podrobná specifikace dle TZ - kap. 3.12 "Architektonické a technické řešení přístřešku"</t>
  </si>
  <si>
    <t>-169707438</t>
  </si>
  <si>
    <t>Poznámka k položce:_x000D_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</si>
  <si>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997</t>
  </si>
  <si>
    <t>Přesun sutě</t>
  </si>
  <si>
    <t>78</t>
  </si>
  <si>
    <t>997221571</t>
  </si>
  <si>
    <t>Vodorovná doprava vybouraných hmot bez naložení, ale se složením a s hrubým urovnáním na vzdálenost do 1 km</t>
  </si>
  <si>
    <t>376633543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</si>
  <si>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</si>
  <si>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79</t>
  </si>
  <si>
    <t>997221579</t>
  </si>
  <si>
    <t>Vodorovná doprava vybouraných hmot bez naložení, ale se složením a s hrubým urovnáním na vzdálenost Příplatek k ceně za každý další i započatý 1 km přes 1 km</t>
  </si>
  <si>
    <t>15456862</t>
  </si>
  <si>
    <t xml:space="preserve">Poznámka k položce:_x000D_
Celkem 25 km._x000D_
</t>
  </si>
  <si>
    <t>3464,686*24 'Přepočtené koeficientem množství</t>
  </si>
  <si>
    <t>80</t>
  </si>
  <si>
    <t>997221645</t>
  </si>
  <si>
    <t>Poplatek za uložení stavebního odpadu na skládce (skládkovné) asfaltového bez obsahu dehtu zatříděného do Katalogu odpadů pod kódem 17 03 02</t>
  </si>
  <si>
    <t>249031889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</si>
  <si>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</si>
  <si>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"asfalt z bourání" 1380,688</t>
  </si>
  <si>
    <t>"asflat z frézování" 6,328</t>
  </si>
  <si>
    <t>81</t>
  </si>
  <si>
    <t>997221655</t>
  </si>
  <si>
    <t>Poplatek za uložení stavebního odpadu na skládce (skládkovné) zeminy a kamení zatříděného do Katalogu odpadů pod kódem 17 05 04</t>
  </si>
  <si>
    <t>-1904477557</t>
  </si>
  <si>
    <t>"podklad" 2071,032+6,638</t>
  </si>
  <si>
    <t>998</t>
  </si>
  <si>
    <t>Přesun hmot</t>
  </si>
  <si>
    <t>82</t>
  </si>
  <si>
    <t>998223011</t>
  </si>
  <si>
    <t>Přesun hmot pro pozemní komunikace s krytem dlážděným dopravní vzdálenost do 200 m jakékoliv délky objektu</t>
  </si>
  <si>
    <t>654236120</t>
  </si>
  <si>
    <t>83</t>
  </si>
  <si>
    <t>998223091</t>
  </si>
  <si>
    <t>Přesun hmot pro pozemní komunikace s krytem dlážděným Příplatek k ceně za zvětšený přesun přes vymezenou největší dopravní vzdálenost do 1000 m</t>
  </si>
  <si>
    <t>-1638899074</t>
  </si>
  <si>
    <t>Práce a dodávky M</t>
  </si>
  <si>
    <t>46-M</t>
  </si>
  <si>
    <t>Zemní práce při extr.mont.pracích</t>
  </si>
  <si>
    <t>84</t>
  </si>
  <si>
    <t>460520175</t>
  </si>
  <si>
    <t>Montáž trubek ochranných uložených volně do rýhy plastových ohebných, vnitřního průměru přes 110 do 133 mm</t>
  </si>
  <si>
    <t>-1988960896</t>
  </si>
  <si>
    <t>"Situace: chráničky pro kamery, rezerva" 31,40</t>
  </si>
  <si>
    <t>85</t>
  </si>
  <si>
    <t>34571355</t>
  </si>
  <si>
    <t>trubka elektroinstalační ohebná dvouplášťová korugovaná (chránička) D 94/110mm, HDPE+LDPE</t>
  </si>
  <si>
    <t>128</t>
  </si>
  <si>
    <t>1859871121</t>
  </si>
  <si>
    <t>31,4*1,1 'Přepočtené koeficientem množství</t>
  </si>
  <si>
    <t>86</t>
  </si>
  <si>
    <t>460520176</t>
  </si>
  <si>
    <t>Montáž trubek ochranných uložených volně do rýhy plastových ohebných, vnitřního průměru přes 133 do 172 mm</t>
  </si>
  <si>
    <t>1330394084</t>
  </si>
  <si>
    <t xml:space="preserve">"Situace: chráničky - příprava pro nabíjení elektromobilů" 82,10 </t>
  </si>
  <si>
    <t>87</t>
  </si>
  <si>
    <t>34571358</t>
  </si>
  <si>
    <t>trubka elektroinstalační ohebná dvouplášťová korugovaná (chránička) D 136/160mm, HDPE+LDPE</t>
  </si>
  <si>
    <t>1955137142</t>
  </si>
  <si>
    <t>p_b_250</t>
  </si>
  <si>
    <t>přerušovaná bílá čára VDZ šířky 250 mm</t>
  </si>
  <si>
    <t>88</t>
  </si>
  <si>
    <t>s_b_125</t>
  </si>
  <si>
    <t>souvislá bílá čára VDZ šířky 125 mm</t>
  </si>
  <si>
    <t>444</t>
  </si>
  <si>
    <t>s_b_250</t>
  </si>
  <si>
    <t>souvislá bílá čára VDZ šířky 250 mm</t>
  </si>
  <si>
    <t>sym_b</t>
  </si>
  <si>
    <t>symboly bílé VDZ</t>
  </si>
  <si>
    <t>28,9</t>
  </si>
  <si>
    <t>SO 190 - Dopravní značení</t>
  </si>
  <si>
    <t>914111111</t>
  </si>
  <si>
    <t>Montáž svislé dopravní značky základní velikosti do 1 m2 objímkami na sloupky nebo konzoly</t>
  </si>
  <si>
    <t>910317149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</si>
  <si>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</si>
  <si>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40445619</t>
  </si>
  <si>
    <t>zákazové, příkazové dopravní značky B1-B34, C1-15 500mm</t>
  </si>
  <si>
    <t>-2005665170</t>
  </si>
  <si>
    <t>"př.č. 007 - situace DDZ:" 1 "B2" + 1 "B20a"</t>
  </si>
  <si>
    <t>40445647</t>
  </si>
  <si>
    <t>dodatkové tabulky E1, E2a,b , E6, E9, E10 E12c, E17 500x500mm</t>
  </si>
  <si>
    <t>836830767</t>
  </si>
  <si>
    <t>"př.č. 007 - situace DDZ:" 1 "E9"</t>
  </si>
  <si>
    <t>40445650</t>
  </si>
  <si>
    <t>dodatkové tabulky E7, E12, E13 500x300mm</t>
  </si>
  <si>
    <t>-283519595</t>
  </si>
  <si>
    <t>"př.č. 007 - situace DDZ:" 1 "E12a" + 1 "E12b" + 2 "E13"</t>
  </si>
  <si>
    <t>40445621</t>
  </si>
  <si>
    <t>informativní značky provozní IP1-IP3, IP4b-IP7, IP10a, b 500x500mm</t>
  </si>
  <si>
    <t>-1374879849</t>
  </si>
  <si>
    <t>"př.č. 007 - situace DDZ:" 1 "IP4b"</t>
  </si>
  <si>
    <t>40445625</t>
  </si>
  <si>
    <t>informativní značky provozní IP8, IP9, IP11-IP13 500x700mm</t>
  </si>
  <si>
    <t>-2080858429</t>
  </si>
  <si>
    <t>"př.č. 007 - situace DDZ:" 1 "IP12" + 1 "IP13d"</t>
  </si>
  <si>
    <t>40445631</t>
  </si>
  <si>
    <t>informativní značky směrové IS1c, IS2c, IS3c, IS4c, IS5, IS11b, d, IS19c 1350x330mm</t>
  </si>
  <si>
    <t>470119287</t>
  </si>
  <si>
    <t>"př.č. 007 - situace DDZ:" 4 "IS5"</t>
  </si>
  <si>
    <t>914111121</t>
  </si>
  <si>
    <t>Montáž svislé dopravní značky základní velikosti do 2 m2 objímkami na sloupky nebo konzoly</t>
  </si>
  <si>
    <t>-1491106426</t>
  </si>
  <si>
    <t>4044562R</t>
  </si>
  <si>
    <t>informativní tabule 1350x1000mm</t>
  </si>
  <si>
    <t>1134238234</t>
  </si>
  <si>
    <t>"př.č. 007 - situace DDZ:" 1</t>
  </si>
  <si>
    <t>914511111</t>
  </si>
  <si>
    <t>Montáž sloupku dopravních značek délky do 3,5 m do betonového základu</t>
  </si>
  <si>
    <t>701908245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</si>
  <si>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</si>
  <si>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"př.č. 007 - situace DDZ:" 9</t>
  </si>
  <si>
    <t>40445230</t>
  </si>
  <si>
    <t>sloupek pro dopravní značku Zn D 70mm v 3,5m</t>
  </si>
  <si>
    <t>-181130980</t>
  </si>
  <si>
    <t>915111111</t>
  </si>
  <si>
    <t>Vodorovné dopravní značení stříkané barvou dělící čára šířky 125 mm souvislá bílá základní</t>
  </si>
  <si>
    <t>1637875235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</si>
  <si>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</si>
  <si>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 xml:space="preserve">"př.č. 007 - situace DDZ:" </t>
  </si>
  <si>
    <t>"V10c" 74*6,0</t>
  </si>
  <si>
    <t>915121111</t>
  </si>
  <si>
    <t>Vodorovné dopravní značení stříkané barvou vodící čára bílá šířky 250 mm souvislá základní</t>
  </si>
  <si>
    <t>1510186843</t>
  </si>
  <si>
    <t>"V4" 18,0+7,0</t>
  </si>
  <si>
    <t>915121121</t>
  </si>
  <si>
    <t>Vodorovné dopravní značení stříkané barvou vodící čára bílá šířky 250 mm přerušovaná základní</t>
  </si>
  <si>
    <t>-6423460</t>
  </si>
  <si>
    <t>"př.č. 007 - situace DDZ:"</t>
  </si>
  <si>
    <t>"V2b" 88,0</t>
  </si>
  <si>
    <t>915131111</t>
  </si>
  <si>
    <t>Vodorovné dopravní značení stříkané barvou přechody pro chodce, šipky, symboly bílé základní</t>
  </si>
  <si>
    <t>1861645407</t>
  </si>
  <si>
    <t>"V7a" 4,5*1,0</t>
  </si>
  <si>
    <t>"V10f" 4*2,80</t>
  </si>
  <si>
    <t>"V14" 24*0,55</t>
  </si>
  <si>
    <t>915211111</t>
  </si>
  <si>
    <t>Vodorovné dopravní značení stříkaným plastem dělící čára šířky 125 mm souvislá bílá základní</t>
  </si>
  <si>
    <t>1447332920</t>
  </si>
  <si>
    <t xml:space="preserve">Poznámka k souboru cen:_x000D_
1. Ceny jsou určeny pro dělicí čáry souvislé č. V 1a bílé, přerušované č. V 2a bílé, vodící č. V 4 bílé, souvislá č. V12b žlutá, přerušovaná č. V12c žlutá._x000D_
2.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3. Množství měrných jednotek se určuje:_x000D_
a) u cen 912 21 a 915 22 v m délky dělící nebo vodící čáry (včetně mezer),_x000D_
b) u ceny 915 23 v m2 stříkané plochy bez mezer._x000D_
</t>
  </si>
  <si>
    <t>915221111</t>
  </si>
  <si>
    <t>Vodorovné dopravní značení stříkaným plastem vodící čára bílá šířky 250 mm souvislá základní</t>
  </si>
  <si>
    <t>792725653</t>
  </si>
  <si>
    <t>915221121</t>
  </si>
  <si>
    <t>Vodorovné dopravní značení stříkaným plastem vodící čára bílá šířky 250 mm přerušovaná základní</t>
  </si>
  <si>
    <t>2079090646</t>
  </si>
  <si>
    <t>915231111</t>
  </si>
  <si>
    <t>Vodorovné dopravní značení stříkaným plastem přechody pro chodce, šipky, symboly nápisy bílé základní</t>
  </si>
  <si>
    <t>-2108232986</t>
  </si>
  <si>
    <t>915611111</t>
  </si>
  <si>
    <t>Předznačení pro vodorovné značení stříkané barvou nebo prováděné z nátěrových hmot liniové dělicí čáry, vodicí proužky</t>
  </si>
  <si>
    <t>1481876408</t>
  </si>
  <si>
    <t xml:space="preserve">Poznámka k souboru cen:_x000D_
1. Množství měrných jednotek se určuje:_x000D_
a) pro cenu -1111 v m délky dělicí čáry nebo vodícího proužku (včetně mezer),_x000D_
b) pro cenu -1112 v m2 natírané nebo stříkané plochy._x000D_
</t>
  </si>
  <si>
    <t>s_b_125+s_b_250+p_b_250</t>
  </si>
  <si>
    <t>915621111</t>
  </si>
  <si>
    <t>Předznačení pro vodorovné značení stříkané barvou nebo prováděné z nátěrových hmot plošné šipky, symboly, nápisy</t>
  </si>
  <si>
    <t>-1968689756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</si>
  <si>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</si>
  <si>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</si>
  <si>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1651383889</t>
  </si>
  <si>
    <t xml:space="preserve">Poznámka k souboru cen:_x000D_
1. Přemístění demontovaných značek na vzdálenost přes 20 m se oceňuje cenami souborů cen 997 22-1 Vodorovná doprava vybouraných hmot._x000D_
</t>
  </si>
  <si>
    <t>"př.č. 007 - situace DDZ:" 1 "P2 v ul. U Továren"</t>
  </si>
  <si>
    <t>-643336258</t>
  </si>
  <si>
    <t>-722014464</t>
  </si>
  <si>
    <t>pazeni_4</t>
  </si>
  <si>
    <t>pažení do hloubky 4 m</t>
  </si>
  <si>
    <t>1913,671</t>
  </si>
  <si>
    <t>pazeni_8</t>
  </si>
  <si>
    <t>pažení do hloubky 8 m</t>
  </si>
  <si>
    <t>547,142</t>
  </si>
  <si>
    <t>vykop_jam</t>
  </si>
  <si>
    <t>výkop jam</t>
  </si>
  <si>
    <t>1142,636</t>
  </si>
  <si>
    <t>vykop_ryh</t>
  </si>
  <si>
    <t>výkop rýh</t>
  </si>
  <si>
    <t>674,277</t>
  </si>
  <si>
    <t>zasyp</t>
  </si>
  <si>
    <t>zpětný zásyp zeminou</t>
  </si>
  <si>
    <t>1442,419</t>
  </si>
  <si>
    <t>SO 320 - Odvodnění</t>
  </si>
  <si>
    <t>131151205</t>
  </si>
  <si>
    <t>Hloubení zapažených jam a zářezů strojně s urovnáním dna do předepsaného profilu a spádu v hornině třídy těžitelnosti I skupiny 1 a 2 přes 500 do 1 000 m3</t>
  </si>
  <si>
    <t>-2031297804</t>
  </si>
  <si>
    <t xml:space="preserve">Poznámka k souboru cen:_x000D_
1. V cenách jsou započteny i náklady na případné nutné přemístění výkopku ve výkopišti a na přehození výkopku na přilehlém terénu na vzdálenost do 3 m od okraje jámy nebo naložení na dopravní prostředek._x000D_
2. Hloubení zapažených jam hloubky přes 16 m se oceňuje individuálně._x000D_
3. Výpočet objemu vykopávky v pažených prostorách se stanovuje dle přílohy č. 3 tohoto katalogu._x000D_
</t>
  </si>
  <si>
    <t>"př.č. 003 - Podélný profil, 005 - VPŘ"</t>
  </si>
  <si>
    <t>"potrubí DN 1200"  4,42*2,56*55,30</t>
  </si>
  <si>
    <t>"př.č. 007 - šachta s regulací odtoku"</t>
  </si>
  <si>
    <t>3,60*3,10*4,35</t>
  </si>
  <si>
    <t>132154206</t>
  </si>
  <si>
    <t>Hloubení zapažených rýh šířky přes 800 do 2 000 mm strojně s urovnáním dna do předepsaného profilu a spádu v hornině třídy těžitelnosti I skupiny 1 a 2 přes 1 000 do 5 000 m3</t>
  </si>
  <si>
    <t>1921684125</t>
  </si>
  <si>
    <t xml:space="preserve">Poznámka k souboru cen:_x000D_
1. V cenách jsou započteny i náklady na případné nutné přemístění výkopku ve výkopišti na vzdálenost do 3 m a na přehození výkopku na přilehlém terénu na vzdálenost do 3 m od osy rýhy nebo naložení na dopravní prostředek._x000D_
</t>
  </si>
  <si>
    <t>"potrubí DN 300" 3,00*0,95*59,03</t>
  </si>
  <si>
    <t>"potrubí DN 400" 3,92*1,30*173,87</t>
  </si>
  <si>
    <t>"přípojky UV" 3,50*0,90*28,05</t>
  </si>
  <si>
    <t>151101102</t>
  </si>
  <si>
    <t>Zřízení pažení a rozepření stěn rýh pro podzemní vedení příložné pro jakoukoliv mezerovitost, hloubky do 4 m</t>
  </si>
  <si>
    <t>1338809873</t>
  </si>
  <si>
    <t xml:space="preserve">Poznámka k souboru cen:_x000D_
1. Ceny jsou určeny pro roubení a rozepření stěn i jiných výkopů se svislými stěnami, pokud jsou tyto výkopy pro podzemní vedení rozměru do 1 250 mm._x000D_
2. Plocha mezer mezi pažinami příložného pažení se od plochy příložného pažení neodečítá; nezapažené plochy u pažení zátažného nebo hnaného se od plochy pažení odečítají._x000D_
3. Předepisuje-li projekt:_x000D_
a) ponechat pažení ve výkopu, oceňuje se toto pažení cenami souboru cen 151 . 0-19 Pažení stěn s ponecháním a rozepření stěn cenami souboru cen 151 . 0-13 Zřízení rozepření zapažených stěn výkopů,_x000D_
b) vzepření stěn, oceňuje se toto odstranění pažení stěn výkopu cenami souboru cen 151 . 0-12 Pažení stěn a vzepření stěn cenami souboru cen 151 . 0-14 odstranění vzepření stěn,_x000D_
c) kotvení stěn, toto se oceňuje příslušnými cenami katalogu 800-2 Zvláštní zakládání objektů._x000D_
</t>
  </si>
  <si>
    <t>"potrubí DN 300" 2*3,00*59,03</t>
  </si>
  <si>
    <t>"potrubí DN 400" 2*3,92*173,87</t>
  </si>
  <si>
    <t>"přípojky UV" 2*3,50*28,05</t>
  </si>
  <si>
    <t>151101103</t>
  </si>
  <si>
    <t>Zřízení pažení a rozepření stěn rýh pro podzemní vedení příložné pro jakoukoliv mezerovitost, hloubky do 8 m</t>
  </si>
  <si>
    <t>-557664081</t>
  </si>
  <si>
    <t>"potrubí DN 1200"  2*4,42*55,30</t>
  </si>
  <si>
    <t>2*(3,60+3,10)*4,35</t>
  </si>
  <si>
    <t>151101112</t>
  </si>
  <si>
    <t>Odstranění pažení a rozepření stěn rýh pro podzemní vedení s uložením materiálu na vzdálenost do 3 m od kraje výkopu příložné, hloubky přes 2 do 4 m</t>
  </si>
  <si>
    <t>-273247194</t>
  </si>
  <si>
    <t>151101113</t>
  </si>
  <si>
    <t>Odstranění pažení a rozepření stěn rýh pro podzemní vedení s uložením materiálu na vzdálenost do 3 m od kraje výkopu příložné, hloubky přes 4 do 8 m</t>
  </si>
  <si>
    <t>-1384902738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</si>
  <si>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</si>
  <si>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</si>
  <si>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1193784942</t>
  </si>
  <si>
    <t xml:space="preserve">Poznámka k souboru cen:_x000D_
1. Ceny -1123 až -1126 lze použít i pro svislé přemístění materiálu a stavební suti z konstrukcí ze zdiva cihelného nebo kamenného, z betonu prostého, prokládaného, železového i předpjatého, pokud tyto konstrukce byly vybourány ve výkopišti._x000D_
2. Množství materiálu i stavební suti z rozbouraných konstrukcí pro přemístění se rovná objemu konstrukcí před rozbouráním._x000D_
3. Ceny pro hloubku přes 4 do 8 m, přes 8 m do 12 m atd. jsou určeny pro svislé přemístění objemu výkopku od 0 do 8 m, od 0 do 12 m atd._x000D_
4. Objem svislého přemístění výkopku se určí pomocí přílohy č. 5: Tabulka pro určení podílu svislého přemístění výkopku._x000D_
5. Svislé přemístění výkopku pro hloubku přes 16 m se řeší individuálně._x000D_
</t>
  </si>
  <si>
    <t>Poznámka k položce:_x000D_
Použije se, pokud je výkop hlubší než 4 m.</t>
  </si>
  <si>
    <t>-344395680</t>
  </si>
  <si>
    <t>Poznámka k položce:_x000D_
Vzdálenost dočasné skládky určit dle ZOV/POV</t>
  </si>
  <si>
    <t>"na mezideponii a zpět" 2*zasyp</t>
  </si>
  <si>
    <t>489372267</t>
  </si>
  <si>
    <t>"přebytečná zemina" vykop_ryh + vykop_jam - zasyp</t>
  </si>
  <si>
    <t>-919620180</t>
  </si>
  <si>
    <t xml:space="preserve">Poznámka k položce:_x000D_
Celkem odvoz 25 km na skládku. Stanovit dle skutečných vzdáleností dle POV/ZOV. </t>
  </si>
  <si>
    <t>374,494*15 'Přepočtené koeficientem množství</t>
  </si>
  <si>
    <t>-1178833786</t>
  </si>
  <si>
    <t>"naložení zeminy pro zásypy na dočasné deponii" zasyp</t>
  </si>
  <si>
    <t>330503616</t>
  </si>
  <si>
    <t xml:space="preserve">Poznámka k položce:_x000D_
Pokud je zemina vhodná k recyklaci - tzn. není nutné platit ukládání odpadu dle zákona 185/2001 Sb._x000D_
</t>
  </si>
  <si>
    <t>"dle pol. 162751117" vykop_ryh + vykop_jam - zasyp</t>
  </si>
  <si>
    <t>-220542015</t>
  </si>
  <si>
    <t>"zemina pro zpětné zásypy na dočasnou deponii" zasyp</t>
  </si>
  <si>
    <t>174151101</t>
  </si>
  <si>
    <t>Zásyp sypaninou z jakékoliv horniny strojně s uložením výkopku ve vrstvách se zhutněním jam, šachet, rýh nebo kolem objektů v těchto vykopávkách</t>
  </si>
  <si>
    <t>1890564570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</si>
  <si>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6. V cenách nejsou zahrnuty náklady na prohození sypaniny, tyto náklady se oceňují cenou 17411-1109 Příplatek za prohození sypaniny._x000D_
</t>
  </si>
  <si>
    <t>"potrubí DN 300 + DN 400 - odečet za podsypy a obetonování"</t>
  </si>
  <si>
    <t>168,236 + 886,042 - 35,264 - 28,211 - 28,211 - 71,252</t>
  </si>
  <si>
    <t>"potrubí DN 1200 - odečet za betonové sedlo a za potrubí"</t>
  </si>
  <si>
    <t>4,42*2,56*55,30 - 47,876 - 0,6*0,6*3,14*55,30</t>
  </si>
  <si>
    <t>"přípojky UV - odečet za podkladní bloky a obetonování potrubí"</t>
  </si>
  <si>
    <t>3,50*0,90*28,05 - 5,50 - 2,122</t>
  </si>
  <si>
    <t>"odečet šachet"</t>
  </si>
  <si>
    <t>-45,0</t>
  </si>
  <si>
    <t>359901211</t>
  </si>
  <si>
    <t>Monitoring stok (kamerový systém) jakékoli výšky nová kanalizace</t>
  </si>
  <si>
    <t>1812787580</t>
  </si>
  <si>
    <t xml:space="preserve">Poznámka k souboru cen:_x000D_
1. V ceně jsou započteny náklady na zhotovení záznamu o prohlídce a protokolu prohlídky._x000D_
</t>
  </si>
  <si>
    <t>"kamerová zkouška: dle délek potrubí" 37,26+59,03+173,87+55,30</t>
  </si>
  <si>
    <t>451573111</t>
  </si>
  <si>
    <t>Lože pod potrubí, stoky a drobné objekty v otevřeném výkopu z písku a štěrkopísku do 63 mm</t>
  </si>
  <si>
    <t>640802504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</si>
  <si>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</si>
  <si>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"potrubí DN 300"</t>
  </si>
  <si>
    <t>0,95*59,03*0,125</t>
  </si>
  <si>
    <t>"potrubí DN 400"</t>
  </si>
  <si>
    <t>1,30*173,87*0,125</t>
  </si>
  <si>
    <t>452111121</t>
  </si>
  <si>
    <t>Osazení betonových dílců pražců pod potrubí v otevřeném výkopu, průřezové plochy přes 25000 do 50000 mm2</t>
  </si>
  <si>
    <t>969640155</t>
  </si>
  <si>
    <t xml:space="preserve">Poznámka k souboru cen:_x000D_
1. V cenách nejsou započteny náklady na dodávku betonových výrobků; tyto se oceňují ve specifikaci._x000D_
</t>
  </si>
  <si>
    <t>"pod potrubí DN 1200" 22</t>
  </si>
  <si>
    <t>592201R</t>
  </si>
  <si>
    <t>práh betonový podkladní pro potrubí DN 1200</t>
  </si>
  <si>
    <t>1834082394</t>
  </si>
  <si>
    <t>452112111</t>
  </si>
  <si>
    <t>Osazení betonových dílců prstenců nebo rámů pod poklopy a mříže, výšky do 100 mm</t>
  </si>
  <si>
    <t>1352395967</t>
  </si>
  <si>
    <t>59224187</t>
  </si>
  <si>
    <t>prstenec šachtový vyrovnávací betonový 625x120x100mm</t>
  </si>
  <si>
    <t>1232262939</t>
  </si>
  <si>
    <t>"tabulka šachet" 3</t>
  </si>
  <si>
    <t>59224176</t>
  </si>
  <si>
    <t>prstenec šachtový vyrovnávací betonový 625x120x80mm</t>
  </si>
  <si>
    <t>1009299776</t>
  </si>
  <si>
    <t>"tabulka šachet" 2</t>
  </si>
  <si>
    <t>59224185</t>
  </si>
  <si>
    <t>prstenec šachtový vyrovnávací betonový 625x120x60mm</t>
  </si>
  <si>
    <t>-1957105964</t>
  </si>
  <si>
    <t>59224184</t>
  </si>
  <si>
    <t>prstenec šachtový vyrovnávací betonový 625x120x40mm</t>
  </si>
  <si>
    <t>2062309084</t>
  </si>
  <si>
    <t>"tabulka šachet" 1</t>
  </si>
  <si>
    <t>5922418R</t>
  </si>
  <si>
    <t>prstenec šachtový vyrovnávací betonový 800x150x60mm</t>
  </si>
  <si>
    <t>-1090469249</t>
  </si>
  <si>
    <t>452311131</t>
  </si>
  <si>
    <t>Podkladní a zajišťovací konstrukce z betonu prostého v otevřeném výkopu desky pod potrubí, stoky a drobné objekty z betonu tř. C 12/15</t>
  </si>
  <si>
    <t>383288782</t>
  </si>
  <si>
    <t xml:space="preserve">Poznámka k souboru cen:_x000D_
1. Ceny -1121 až -1191 a -1192 lze použít i pro ochrannou vrstvu pod železobetonové konstrukce._x000D_
2. Ceny -2121 až -2191 a -2192 jsou určeny pro jakékoliv úkosy sedel._x000D_
</t>
  </si>
  <si>
    <t>0,95*59,03*0,100</t>
  </si>
  <si>
    <t>1,30*173,87*0,100</t>
  </si>
  <si>
    <t>452311151</t>
  </si>
  <si>
    <t>Podkladní a zajišťovací konstrukce z betonu prostého v otevřeném výkopu desky pod potrubí, stoky a drobné objekty z betonu tř. C 20/25</t>
  </si>
  <si>
    <t>1970655461</t>
  </si>
  <si>
    <t>452312131</t>
  </si>
  <si>
    <t>Podkladní a zajišťovací konstrukce z betonu prostého v otevřeném výkopu sedlové lože pod potrubí z betonu tř. C 12/15</t>
  </si>
  <si>
    <t>-1147745702</t>
  </si>
  <si>
    <t>0,87*55,03</t>
  </si>
  <si>
    <t>452313141</t>
  </si>
  <si>
    <t>Podkladní a zajišťovací konstrukce z betonu prostého v otevřeném výkopu bloky pro potrubí z betonu tř. C 16/20</t>
  </si>
  <si>
    <t>-73527897</t>
  </si>
  <si>
    <t>"bloky pod přípojky UV typ K a G, př.č. 006 - Schéma vedení přípojek UV, př.č. 001 - Tabulka UV v Technické zprávě"</t>
  </si>
  <si>
    <t>0,50 * (5+6)</t>
  </si>
  <si>
    <t>822522111</t>
  </si>
  <si>
    <t>Montáž potrubí z trub železobetonových hrdlových v otevřeném výkopu ve sklonu do 20 % s integrovaným těsněním DN 1200</t>
  </si>
  <si>
    <t>-141061316</t>
  </si>
  <si>
    <t xml:space="preserve">Poznámka k souboru cen:_x000D_
1. Cenu 57-2111 lze použít i pro montáž potrubí z trub železobetonových DN 1600._x000D_
</t>
  </si>
  <si>
    <t>"viz př.č. 001 Technická zpráva: tabulka 2" 55,30</t>
  </si>
  <si>
    <t>59222008R</t>
  </si>
  <si>
    <t>trouba ŽB hrdlová s čedičovou výstelkou DN 1200</t>
  </si>
  <si>
    <t>-236612989</t>
  </si>
  <si>
    <t>55,3*1,01 'Přepočtené koeficientem množství</t>
  </si>
  <si>
    <t>831262191</t>
  </si>
  <si>
    <t>Montáž potrubí z trub kameninových hrdlových s integrovaným těsněním Příplatek k cenám za práce v otevřeném výkopu ve sklonu přes 20 %, pro DN od 100 do 300</t>
  </si>
  <si>
    <t>-1981157080</t>
  </si>
  <si>
    <t xml:space="preserve">Poznámka k souboru cen:_x000D_
1. V cenách montáže potrubí z trub kameninových hrdlových s integrovaným těsněním 831 . . -2121 jsou těsnící kroužky součástí dodávky kameninových trub. Tyto trouby se oceňují ve specifikaci, ztratné lze dohodnout ve výši 1,5 %._x000D_
2. Ceny 831 . . -2193 jsou určeny pro každé jednotlivé napojení dvou dříků trub o zhruba stejném průměru, kdy maximální rozdíl průměrů je 12 mm. Platí také pro spoj dvou různých materiálů_x000D_
3. Ceny 26-3195 a 38-3195 jsou určeny pro každé jednotlivé připojení vnitřní kanalizace na kanalizační přípojku._x000D_
</t>
  </si>
  <si>
    <t>"př.č. 001 - tabulka UV - součet délek spádových úseků"</t>
  </si>
  <si>
    <t>1,32+1,24+0,87+0,91+1,11+1,35+1,24+0,95+0,78+0,62+0,22</t>
  </si>
  <si>
    <t>831352121</t>
  </si>
  <si>
    <t>Montáž potrubí z trub kameninových hrdlových s integrovaným těsněním v otevřeném výkopu ve sklonu do 20 % DN 200</t>
  </si>
  <si>
    <t>-1580633044</t>
  </si>
  <si>
    <t>"viz př.č. 001 Technická zpráva: tabulka 2 + tabulka UV" 37,26</t>
  </si>
  <si>
    <t>59710704</t>
  </si>
  <si>
    <t>trouba kameninová glazovaná pouze uvnitř DN 200 dl 2,50m spojovací systém C Třída 240</t>
  </si>
  <si>
    <t>-1317696741</t>
  </si>
  <si>
    <t>37,26*1,015 'Přepočtené koeficientem množství</t>
  </si>
  <si>
    <t>831372121</t>
  </si>
  <si>
    <t>Montáž potrubí z trub kameninových hrdlových s integrovaným těsněním v otevřeném výkopu ve sklonu do 20 % DN 300</t>
  </si>
  <si>
    <t>1251327568</t>
  </si>
  <si>
    <t>"viz př.č. 001 Technická zpráva: tabulka 2" 59,03</t>
  </si>
  <si>
    <t>59710707</t>
  </si>
  <si>
    <t>trouba kameninová glazovaná DN 300 dl 2,50m spojovací systém C Třída 240</t>
  </si>
  <si>
    <t>377101690</t>
  </si>
  <si>
    <t>59,03*1,015 'Přepočtené koeficientem množství</t>
  </si>
  <si>
    <t>831392121</t>
  </si>
  <si>
    <t>Montáž potrubí z trub kameninových hrdlových s integrovaným těsněním v otevřeném výkopu ve sklonu do 20 % DN 400</t>
  </si>
  <si>
    <t>-1486641809</t>
  </si>
  <si>
    <t>"viz př.č. 001 Technická zpráva: tabulka 2" 173,87</t>
  </si>
  <si>
    <t>59710706</t>
  </si>
  <si>
    <t>trouba kameninová glazovaná DN 400 dl 2,50m spojovací systém C Třída 200</t>
  </si>
  <si>
    <t>1231680354</t>
  </si>
  <si>
    <t>173,87*1,015 'Přepočtené koeficientem množství</t>
  </si>
  <si>
    <t>837352221</t>
  </si>
  <si>
    <t>Montáž kameninových tvarovek na potrubí z trub kameninových v otevřeném výkopu s integrovaným těsněním jednoosých DN 200</t>
  </si>
  <si>
    <t>-2105994107</t>
  </si>
  <si>
    <t xml:space="preserve">Poznámka k souboru cen:_x000D_
1. Ceny jsou určeny pro montáž tvarovek v otevřeném výkopu jakéhokoliv sklonu._x000D_
2. Pro volbu ceny u odbočných tvarovek je rozhodující DN hlavního řadu; u jednoosých větší DN._x000D_
3. V cenách nejsou započteny náklady na dodání tvarovek a těsnícího materiálu, který je součástí tvarovek. Tyto náklady se oceňují ve specifikaci._x000D_
</t>
  </si>
  <si>
    <t>59710967</t>
  </si>
  <si>
    <t>koleno kameninové glazované DN 200 30° spojovací systém F tř. 240</t>
  </si>
  <si>
    <t>1910841750</t>
  </si>
  <si>
    <t xml:space="preserve">"př.č. 001 - Technická zpráva: tabulka přípojek UV" 11 </t>
  </si>
  <si>
    <t>59710987</t>
  </si>
  <si>
    <t>koleno kameninové glazované DN 200 45° spojovací systém F tř. 240</t>
  </si>
  <si>
    <t>-62685649</t>
  </si>
  <si>
    <t>59711026</t>
  </si>
  <si>
    <t>koleno kameninové glazované DN 200 90° spojovací systém F tř. 240</t>
  </si>
  <si>
    <t>-209507441</t>
  </si>
  <si>
    <t>837371221</t>
  </si>
  <si>
    <t>Montáž kameninových tvarovek na potrubí z trub kameninových v otevřeném výkopu s integrovaným těsněním odbočných DN 300</t>
  </si>
  <si>
    <t>-1385871323</t>
  </si>
  <si>
    <t>59711573</t>
  </si>
  <si>
    <t>odbočka kameninová glazovaná jednoduchá šikmá DN 300/200 polyuretanové/pryžové těsnění (spojovací systém C/F) dl 500mm třída pevnosti 160/200</t>
  </si>
  <si>
    <t>611402640</t>
  </si>
  <si>
    <t>"př.č. 001 - Tabulka přípojek UV, př.č. 002 - Situace" 2</t>
  </si>
  <si>
    <t>837391221</t>
  </si>
  <si>
    <t>Montáž kameninových tvarovek na potrubí z trub kameninových v otevřeném výkopu s integrovaným těsněním odbočných DN 400</t>
  </si>
  <si>
    <t>-1025017521</t>
  </si>
  <si>
    <t>5971179R</t>
  </si>
  <si>
    <t>odbočka kameninová glazovaná jednoduchá kolmá DN 400/200 dl 1000mm spojovací systém C/F tř.160/-</t>
  </si>
  <si>
    <t>-991238353</t>
  </si>
  <si>
    <t>"př.č. 001 - Tabulka přípojek UV, př.č. 002 - Situace" 7</t>
  </si>
  <si>
    <t>8505299R</t>
  </si>
  <si>
    <t>Výřez nebo výsek na potrubí z trub železobetonových DN 1200 pro napojení potrubí včetně napojovací vložky</t>
  </si>
  <si>
    <t>-1251092067</t>
  </si>
  <si>
    <t>Poznámka k položce:_x000D_
Položka obsahuje kompletní provedení výřezu/výseku do potrubí DN 1200 pro napojení přípojovacího potrubí. Položka obsahuje veškeré nutné práce a dodávky materiálu včetně dodávky napojovací vložky. Položka obsahuje odvoz opdadu a likvidaci včetně poplatků za skládku.</t>
  </si>
  <si>
    <t>85052592R</t>
  </si>
  <si>
    <t>Napojení potrubí do stávající šachty, dodávka a montáž</t>
  </si>
  <si>
    <t>746109319</t>
  </si>
  <si>
    <t>Poznámka k položce:_x000D_
Položka obsahuje kompletní provedení napojení potrubí do stávající šachty včetně úprav šachty. Položka obsahuje veškeré nutné práce a dodávky materiálu včetně provedení a utěsnění prostupu do šachty. Položka obsahuje odvoz opdadu a likvidaci včetně poplatků za skládku.</t>
  </si>
  <si>
    <t>"př.č. 002 - Situace" 1</t>
  </si>
  <si>
    <t>87721R001</t>
  </si>
  <si>
    <t>Vertikální vírový ventil, dodávka a montáž</t>
  </si>
  <si>
    <t>1183116613</t>
  </si>
  <si>
    <t>Poznámka k položce:_x000D_
Položka obsahuje kompletní dodávku a montáž zařízení. Podrobná specifikace viz PD.</t>
  </si>
  <si>
    <t>"př.č. 001 - TZ, 007 - Šachta regulace odtoku" 1</t>
  </si>
  <si>
    <t>892351111</t>
  </si>
  <si>
    <t>Tlakové zkoušky vodou na potrubí DN 150 nebo 200</t>
  </si>
  <si>
    <t>-404720565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</si>
  <si>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</si>
  <si>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"dle délky potrubí" 37,26</t>
  </si>
  <si>
    <t>892372111</t>
  </si>
  <si>
    <t>Tlakové zkoušky vodou zabezpečení konců potrubí při tlakových zkouškách DN do 300</t>
  </si>
  <si>
    <t>1308723040</t>
  </si>
  <si>
    <t>"napojení za šachtou Š1" 1</t>
  </si>
  <si>
    <t>892381111</t>
  </si>
  <si>
    <t>Tlakové zkoušky vodou na potrubí DN 250, 300 nebo 350</t>
  </si>
  <si>
    <t>-1354281019</t>
  </si>
  <si>
    <t>"potrubí DN 300" 59,03</t>
  </si>
  <si>
    <t>892421111</t>
  </si>
  <si>
    <t>Tlakové zkoušky vodou na potrubí DN 400 nebo 500</t>
  </si>
  <si>
    <t>2006340864</t>
  </si>
  <si>
    <t>"potrubí DN 400" 173,87</t>
  </si>
  <si>
    <t>892521111</t>
  </si>
  <si>
    <t>Tlakové zkoušky vodou na potrubí DN 1200</t>
  </si>
  <si>
    <t>24721175</t>
  </si>
  <si>
    <t>"potrubí DN 1200" 55,30</t>
  </si>
  <si>
    <t>8944111R</t>
  </si>
  <si>
    <t>Prefabrikovaná ŽB šachta z betonu tř. C40/50 o vnějších rozměrech 2,60x2,10x2,65m, dodávka a montáž</t>
  </si>
  <si>
    <t>773882034</t>
  </si>
  <si>
    <t>Poznámka k položce:_x000D_
Položka obsahuje kompletní dodávku a montáž šachty regulace odtoku dle př.č. 007. Součástí položky je bezpečnsotní přepad, čedičový obklad, otvory atd. Součástí dodávky nejsou výstupní komíny a vírový ventil, tyto konstrukce jsou vykázány zvlášť.</t>
  </si>
  <si>
    <t>"př.č. 007 - Šachta regulace odtoku" 1</t>
  </si>
  <si>
    <t>894411311</t>
  </si>
  <si>
    <t>Osazení betonových nebo železobetonových dílců pro šachty skruží rovných</t>
  </si>
  <si>
    <t>458498841</t>
  </si>
  <si>
    <t xml:space="preserve">Poznámka k souboru cen:_x000D_
1. V cenách nejsou započteny náklady na dodání betonových nebo železobetonových dílců a těsnění; dodání těchto se oceňuje ve specifikaci._x000D_
</t>
  </si>
  <si>
    <t>592241R1</t>
  </si>
  <si>
    <t>skruž kanalizační s ocelovými stupadly 80x25x12cm</t>
  </si>
  <si>
    <t>-738465604</t>
  </si>
  <si>
    <t>592241R2</t>
  </si>
  <si>
    <t>skruž kanalizační s ocelovými stupadly 80x50x12cm</t>
  </si>
  <si>
    <t>-203560722</t>
  </si>
  <si>
    <t>592241R3</t>
  </si>
  <si>
    <t>skruž kanalizační s ocelovými stupadly 80x100x12cm</t>
  </si>
  <si>
    <t>-2040802976</t>
  </si>
  <si>
    <t>59224160</t>
  </si>
  <si>
    <t>skruž kanalizační s ocelovými stupadly 100x25x12cm</t>
  </si>
  <si>
    <t>264162033</t>
  </si>
  <si>
    <t>59224161</t>
  </si>
  <si>
    <t>skruž kanalizační s ocelovými stupadly 100x50x12cm</t>
  </si>
  <si>
    <t>-1856650064</t>
  </si>
  <si>
    <t>59224162</t>
  </si>
  <si>
    <t>skruž kanalizační s ocelovými stupadly 100x100x12cm</t>
  </si>
  <si>
    <t>-662367253</t>
  </si>
  <si>
    <t>"tabulka šachet" 8</t>
  </si>
  <si>
    <t>592241R4</t>
  </si>
  <si>
    <t>skruž kanalizační s ocelovými stupadly 165x50x13cm</t>
  </si>
  <si>
    <t>-1928199605</t>
  </si>
  <si>
    <t>59224340</t>
  </si>
  <si>
    <t>těsnění elastomerové pro spojení šachetních dílů DN 800</t>
  </si>
  <si>
    <t>-399210992</t>
  </si>
  <si>
    <t>"tabulka šachet" 6</t>
  </si>
  <si>
    <t>59224348</t>
  </si>
  <si>
    <t>těsnění elastomerové pro spojení šachetních dílů DN 1000</t>
  </si>
  <si>
    <t>1523083883</t>
  </si>
  <si>
    <t>"tabulka šachet" 21</t>
  </si>
  <si>
    <t>5922434R</t>
  </si>
  <si>
    <t>těsnění elastomerové pro spojení šachetních dílů DN 1650</t>
  </si>
  <si>
    <t>-959971325</t>
  </si>
  <si>
    <t>"tabulka šachet" 4</t>
  </si>
  <si>
    <t>894412411</t>
  </si>
  <si>
    <t>Osazení betonových nebo železobetonových dílců pro šachty skruží přechodových</t>
  </si>
  <si>
    <t>-1781808340</t>
  </si>
  <si>
    <t>592242R1</t>
  </si>
  <si>
    <t>skruž betonová přechodová 62,5/80x60x12cm, stupadla poplastovaná</t>
  </si>
  <si>
    <t>1297143280</t>
  </si>
  <si>
    <t>59224167</t>
  </si>
  <si>
    <t>skruž betonová přechodová 62,5/100x60x12cm, stupadla poplastovaná</t>
  </si>
  <si>
    <t>1300031432</t>
  </si>
  <si>
    <t>592242R2</t>
  </si>
  <si>
    <t>skruž betonová přechodová 80,0/100x50x12cm, stupadla poplastovaná</t>
  </si>
  <si>
    <t>-929835439</t>
  </si>
  <si>
    <t>894414111</t>
  </si>
  <si>
    <t>Osazení betonových nebo železobetonových dílců pro šachty skruží základových (dno)</t>
  </si>
  <si>
    <t>1156027804</t>
  </si>
  <si>
    <t>592243R1</t>
  </si>
  <si>
    <t>dno betonové šachty kanalizační TBZ-Q 1200-2060</t>
  </si>
  <si>
    <t>1188436396</t>
  </si>
  <si>
    <t>592243R2</t>
  </si>
  <si>
    <t>dno betonové šachty kanalizační TBZ-Q 400-885</t>
  </si>
  <si>
    <t>-1254947053</t>
  </si>
  <si>
    <t>"tabulka šachet" 5</t>
  </si>
  <si>
    <t>894414211</t>
  </si>
  <si>
    <t>Osazení betonových nebo železobetonových dílců pro šachty desek zákrytových</t>
  </si>
  <si>
    <t>-1827811366</t>
  </si>
  <si>
    <t>592225R1</t>
  </si>
  <si>
    <t>deska betonová zákrytová TZK-Q 1650/270-1000</t>
  </si>
  <si>
    <t>-753277088</t>
  </si>
  <si>
    <t>592225R2</t>
  </si>
  <si>
    <t>deska betonová zákrytová TZK-Q 200/120</t>
  </si>
  <si>
    <t>-1571402997</t>
  </si>
  <si>
    <t>592225R3</t>
  </si>
  <si>
    <t>deska betonová zákrytová TZK-Q 230/120-800</t>
  </si>
  <si>
    <t>224080515</t>
  </si>
  <si>
    <t>899104112</t>
  </si>
  <si>
    <t>Osazení poklopů litinových a ocelových včetně rámů pro třídu zatížení D400, E600</t>
  </si>
  <si>
    <t>816163015</t>
  </si>
  <si>
    <t xml:space="preserve">Poznámka k souboru cen:_x000D_
1. V cenách 899 10 -.112 nejsou započteny náklady na dodání poklopů včetně rámů; tyto náklady se oceňují ve specifikaci._x000D_
2. V cenách 899 10 -.113 nejsou započteny náklady na:_x000D_
a) dodání poklopů; tyto náklady se oceňují ve specifikaci,_x000D_
b) montáž rámů, která se oceňuje cenami souboru 452 11-21.. části A01 tohoto katalogu._x000D_
3. Poklopy a vtokové mříže dělíme do těchto tříd zatížení:_x000D_
a) A15, A50 pro plochy používané výlučně chodci a cyklisty,_x000D_
b) B125 pro chodníky, pěší zóny a plochy srovnatelné, plochy pro stání a parkování osobních automobilů i v patrech,_x000D_
c) C250 pro poklopy umístěné v ploše odvodňovacích proužků pozemní komunikace, která měřeno od hrany obrubníku, zasahuje nejvíce 0,5 m do vozovkya nejvíce 0,2 m do chodníku,_x000D_
d) D400 pro vozovky pozemních komunikací, ulice pro pěší, zpevněné krajnice a parkovací plochy, které jsou přístupné pro všechny druhy silničních vozidel,_x000D_
e) E600 pro plochy, které budou vystavené zvláště vysokému zatížení kol._x000D_
</t>
  </si>
  <si>
    <t>28661935</t>
  </si>
  <si>
    <t>poklop šachtový litinový dno DN 600 pro třídu zatížení D400</t>
  </si>
  <si>
    <t>1052663153</t>
  </si>
  <si>
    <t>2866193R</t>
  </si>
  <si>
    <t>poklop šachtový litinový dno DN 800 pro třídu zatížení D400</t>
  </si>
  <si>
    <t>1663928975</t>
  </si>
  <si>
    <t>899623151</t>
  </si>
  <si>
    <t>Obetonování potrubí nebo zdiva stok betonem prostým v otevřeném výkopu, beton tř. C 16/20</t>
  </si>
  <si>
    <t>955487019</t>
  </si>
  <si>
    <t xml:space="preserve">Poznámka k souboru cen:_x000D_
1. Obetonování zdiva stok ve štole se oceňuje cenami souboru cen 359 31-02 Výplň za rubem cihelného zdiva stok části A 03 tohoto katalogu._x000D_
</t>
  </si>
  <si>
    <t>"obetonování spádového potrubí přípojek UV typ K a G, př.č. 006 - Schéma vedení přípojek UV, př.č. 001 - Tabulka UV v Technické zprávě"</t>
  </si>
  <si>
    <t>10,61*0,2</t>
  </si>
  <si>
    <t>899623161</t>
  </si>
  <si>
    <t>Obetonování potrubí nebo zdiva stok betonem prostým v otevřeném výkopu, beton tř. C 20/25</t>
  </si>
  <si>
    <t>-1668984557</t>
  </si>
  <si>
    <t>0,238*59,03</t>
  </si>
  <si>
    <t>0,329*173,87</t>
  </si>
  <si>
    <t>998275101</t>
  </si>
  <si>
    <t>Přesun hmot pro trubní vedení hloubené z trub kameninových pro kanalizace v otevřeném výkopu dopravní vzdálenost do 15 m</t>
  </si>
  <si>
    <t>-1678546251</t>
  </si>
  <si>
    <t xml:space="preserve">Poznámka k souboru cen:_x000D_
1. Položky přesunu hmot nelze užít pro zeminu, sypaniny, štěrkopísek, kamenivo ap. Případná manipulace s tímto materiálem se oceňuje souborem cen 162 2.-.... Vodorovné přemístění výkopku nebo sypaniny katalogu 800-1 Zemní práce._x000D_
</t>
  </si>
  <si>
    <t>998275124</t>
  </si>
  <si>
    <t>Přesun hmot pro trubní vedení hloubené z trub kameninových Příplatek k cenám za zvětšený přesun přes vymezenou největší dopravní vzdálenost do 500 m</t>
  </si>
  <si>
    <t>1061190991</t>
  </si>
  <si>
    <t>SO 496, 497 - Sčítač dopravy, Kamerový dohled</t>
  </si>
  <si>
    <t>22-M - Montáže technologických zařízení pro dopravní stavby</t>
  </si>
  <si>
    <t xml:space="preserve">    SSZ.1 - Bourání a demontáže</t>
  </si>
  <si>
    <t xml:space="preserve">    SSZ.2 - Zemní práce - výkopy</t>
  </si>
  <si>
    <t xml:space="preserve">    SSZ.3 - Zemní práce - vrstvy, zásypy a obsyby</t>
  </si>
  <si>
    <t xml:space="preserve">    SSZ.4 - Základy</t>
  </si>
  <si>
    <t xml:space="preserve">    SSZ.5 - Zemní práce - technologie</t>
  </si>
  <si>
    <t xml:space="preserve">    SSZ.5M - Zemní práce - dodávky</t>
  </si>
  <si>
    <t xml:space="preserve">    SSZ.6 - Zpětné úpravy montáž + dodávka</t>
  </si>
  <si>
    <t xml:space="preserve">    SSZ.7 - Technologie - montáž</t>
  </si>
  <si>
    <t xml:space="preserve">    SSZ.7M - Technologie - dodávka</t>
  </si>
  <si>
    <t>-1339867659</t>
  </si>
  <si>
    <t>2055787790</t>
  </si>
  <si>
    <t>"značka IS5" 2</t>
  </si>
  <si>
    <t>-421485440</t>
  </si>
  <si>
    <t>"pro značky IS5" 2</t>
  </si>
  <si>
    <t>-740320409</t>
  </si>
  <si>
    <t>22-M</t>
  </si>
  <si>
    <t>Montáže technologických zařízení pro dopravní stavby</t>
  </si>
  <si>
    <t>SSZ.1</t>
  </si>
  <si>
    <t>Bourání a demontáže</t>
  </si>
  <si>
    <t>10001</t>
  </si>
  <si>
    <t>bourání konstrukce chodníku z litého asfaltu</t>
  </si>
  <si>
    <t>-396009838</t>
  </si>
  <si>
    <t>10002</t>
  </si>
  <si>
    <t>bourání živičné vozovky tl. do 0,2 m</t>
  </si>
  <si>
    <t>1302461743</t>
  </si>
  <si>
    <t>SSZ.2</t>
  </si>
  <si>
    <t>Zemní práce - výkopy</t>
  </si>
  <si>
    <t>20001</t>
  </si>
  <si>
    <t>výkop kabelové rýhy š. 0,65 m v chodníku, v zeleném pásu</t>
  </si>
  <si>
    <t>691690626</t>
  </si>
  <si>
    <t>20002</t>
  </si>
  <si>
    <t>výkop kabelové rýhy š. 0,65 m ve vozovce</t>
  </si>
  <si>
    <t>1520446183</t>
  </si>
  <si>
    <t>20003</t>
  </si>
  <si>
    <t>výkop kabelové rýhy š. 0,65 m ve vozovce, 2 vrstvy trubek</t>
  </si>
  <si>
    <t>-424996093</t>
  </si>
  <si>
    <t>20004</t>
  </si>
  <si>
    <t>výkop jámy pro stožár chodecký</t>
  </si>
  <si>
    <t>1241609819</t>
  </si>
  <si>
    <t>20005</t>
  </si>
  <si>
    <t>výkop jámy pro stožár výložníkový do 6,0 m</t>
  </si>
  <si>
    <t>-2029597952</t>
  </si>
  <si>
    <t>20006</t>
  </si>
  <si>
    <t>výkop jámy pro základ ER</t>
  </si>
  <si>
    <t>-422386246</t>
  </si>
  <si>
    <t>20007</t>
  </si>
  <si>
    <t>výkop jámy pro kabelovou spojku</t>
  </si>
  <si>
    <t>-1818761274</t>
  </si>
  <si>
    <t>20008</t>
  </si>
  <si>
    <t>řezání spáry pro rýhy a jámy</t>
  </si>
  <si>
    <t>-256965369</t>
  </si>
  <si>
    <t>20009</t>
  </si>
  <si>
    <t>odvoz výkopku</t>
  </si>
  <si>
    <t>-685819964</t>
  </si>
  <si>
    <t>20010</t>
  </si>
  <si>
    <t>uložení na skládku (m3)</t>
  </si>
  <si>
    <t>-768341976</t>
  </si>
  <si>
    <t>SSZ.3</t>
  </si>
  <si>
    <t>Zemní práce - vrstvy, zásypy a obsyby</t>
  </si>
  <si>
    <t>30001</t>
  </si>
  <si>
    <t>obsyp a zásyp štd v rýze 0,65 tl. 0,2 m</t>
  </si>
  <si>
    <t>-816169551</t>
  </si>
  <si>
    <t>30002</t>
  </si>
  <si>
    <t>betonové lože v rýze 0,65 tl. 0,1 m</t>
  </si>
  <si>
    <t>-1417653804</t>
  </si>
  <si>
    <t>30003</t>
  </si>
  <si>
    <t>obetonování trubek v rýze 0,65 tl. 0,4 m</t>
  </si>
  <si>
    <t>920248582</t>
  </si>
  <si>
    <t>30004</t>
  </si>
  <si>
    <t>zásyp výkopkem v rýze 0,65 m</t>
  </si>
  <si>
    <t>1536362202</t>
  </si>
  <si>
    <t>30005</t>
  </si>
  <si>
    <t>zásyp jámy pro kabelovou spojku</t>
  </si>
  <si>
    <t>386217966</t>
  </si>
  <si>
    <t>30006</t>
  </si>
  <si>
    <t>štd lože pod základ stožáru chodeckého tl. 0,1 m</t>
  </si>
  <si>
    <t>-309158697</t>
  </si>
  <si>
    <t>30007</t>
  </si>
  <si>
    <t>štd lože pod základ stožáru výložníkového do 6,0 m tl. 0,1 m</t>
  </si>
  <si>
    <t>-36371516</t>
  </si>
  <si>
    <t>SSZ.4</t>
  </si>
  <si>
    <t>Základy</t>
  </si>
  <si>
    <t>40001</t>
  </si>
  <si>
    <t>betonový základ pro stožár chodecký</t>
  </si>
  <si>
    <t>-1587570954</t>
  </si>
  <si>
    <t>40002</t>
  </si>
  <si>
    <t>betonový základ pro stožár výložníkový do 6,0 m</t>
  </si>
  <si>
    <t>1735014379</t>
  </si>
  <si>
    <t>40003</t>
  </si>
  <si>
    <t>betonový základ pro elktroměrový rozvaděč</t>
  </si>
  <si>
    <t>-1549909212</t>
  </si>
  <si>
    <t>SSZ.5</t>
  </si>
  <si>
    <t>Zemní práce - technologie</t>
  </si>
  <si>
    <t>50001</t>
  </si>
  <si>
    <t>pokládka trubky PE 110</t>
  </si>
  <si>
    <t>-1693347393</t>
  </si>
  <si>
    <t>50002</t>
  </si>
  <si>
    <t>protlak pod vozovkou vč. startovací a cílové jámy</t>
  </si>
  <si>
    <t>-37584300</t>
  </si>
  <si>
    <t>50003</t>
  </si>
  <si>
    <t>pokládka trubky HDPE 40</t>
  </si>
  <si>
    <t>732265898</t>
  </si>
  <si>
    <t>50004</t>
  </si>
  <si>
    <t>osazení pružné spojky</t>
  </si>
  <si>
    <t>-1202319893</t>
  </si>
  <si>
    <t>50005</t>
  </si>
  <si>
    <t>osazení krycího víčka k PE rourám</t>
  </si>
  <si>
    <t>-219570194</t>
  </si>
  <si>
    <t>50006</t>
  </si>
  <si>
    <t>zajištění kabelu při souběhu ve výkopu</t>
  </si>
  <si>
    <t>-253178649</t>
  </si>
  <si>
    <t>50007</t>
  </si>
  <si>
    <t>zajištění kabelu při křížení ve výkopu</t>
  </si>
  <si>
    <t>-374993227</t>
  </si>
  <si>
    <t>50008</t>
  </si>
  <si>
    <t>zajištění potrubí při souběhu ve výkopu</t>
  </si>
  <si>
    <t>-834954236</t>
  </si>
  <si>
    <t>50009</t>
  </si>
  <si>
    <t>zajištění potrubí při křížení</t>
  </si>
  <si>
    <t>560451010</t>
  </si>
  <si>
    <t>50010</t>
  </si>
  <si>
    <t>pokládka zemnicího pásku</t>
  </si>
  <si>
    <t>-1041755010</t>
  </si>
  <si>
    <t>SSZ.5M</t>
  </si>
  <si>
    <t>Zemní práce - dodávky</t>
  </si>
  <si>
    <t>5M001</t>
  </si>
  <si>
    <t>štěrkodrť 0-8</t>
  </si>
  <si>
    <t>1954763464</t>
  </si>
  <si>
    <t>5M002</t>
  </si>
  <si>
    <t>beton B250</t>
  </si>
  <si>
    <t>1240803517</t>
  </si>
  <si>
    <t>5M003</t>
  </si>
  <si>
    <t>trubka PE 110mm</t>
  </si>
  <si>
    <t>-750326437</t>
  </si>
  <si>
    <t>5M004</t>
  </si>
  <si>
    <t>trubka HDPE 40mm</t>
  </si>
  <si>
    <t>-1506406740</t>
  </si>
  <si>
    <t>5M005</t>
  </si>
  <si>
    <t>pružná spojka 113mm/300mm</t>
  </si>
  <si>
    <t>314969146</t>
  </si>
  <si>
    <t>5M006</t>
  </si>
  <si>
    <t>krycí víčko k PE rourám 110mm</t>
  </si>
  <si>
    <t>483189047</t>
  </si>
  <si>
    <t>5M007</t>
  </si>
  <si>
    <t>zemnicí pásek 30/4</t>
  </si>
  <si>
    <t>-315314109</t>
  </si>
  <si>
    <t>SSZ.6</t>
  </si>
  <si>
    <t>Zpětné úpravy montáž + dodávka</t>
  </si>
  <si>
    <t>60001</t>
  </si>
  <si>
    <t>konstrukce chodníku litý asfalt</t>
  </si>
  <si>
    <t>-559219250</t>
  </si>
  <si>
    <t>60002</t>
  </si>
  <si>
    <t>konstrukce vozovky živice</t>
  </si>
  <si>
    <t>1239877320</t>
  </si>
  <si>
    <t>SSZ.7</t>
  </si>
  <si>
    <t>Technologie - montáž</t>
  </si>
  <si>
    <t>70018</t>
  </si>
  <si>
    <t>nátěr zemnicího pásku</t>
  </si>
  <si>
    <t>-1265364901</t>
  </si>
  <si>
    <t>70021</t>
  </si>
  <si>
    <t>pokládka optotrubka 40mm šedá vč. spojek a koncovek</t>
  </si>
  <si>
    <t>-1957412719</t>
  </si>
  <si>
    <t>SSZ.7M</t>
  </si>
  <si>
    <t>Technologie - dodávka</t>
  </si>
  <si>
    <t>7M019</t>
  </si>
  <si>
    <t>optotrubka 40mm šedá vč. spojek a koncovek</t>
  </si>
  <si>
    <t>-1397672426</t>
  </si>
  <si>
    <t>DIO - DIO</t>
  </si>
  <si>
    <t>119002411</t>
  </si>
  <si>
    <t>Pomocné konstrukce při zabezpečení výkopu vodorovné pojízdné z tlustého ocelového plechu šířky výkopu do 1 m zřízení</t>
  </si>
  <si>
    <t>-424532537</t>
  </si>
  <si>
    <t xml:space="preserve">Poznámka k souboru cen:_x000D_
1. V ceně zřízení -2121, -2131, -2411, -3211, -3212, -3213, -3215, -3217, -3121, -3223, -3227 jsou započteny i náklady na opotřebení._x000D_
2. V ceně zřízení mobilního oplocení -3211, -3213, -3217, -3223, -3227 je zahrnuto i opotřebení betonové patky, vzpěry, spojky._x000D_
3. Položku -2411 lze použít pouze pro šířku výkopu do 1,0 m._x000D_
4. V položce -3131 jsou započteny i náklady na dřevěný sloupek._x000D_
5. U položek -2311, -4111, -4121 je uvažováno se 100% opotřebením. Bezpečný vlez nebo výlez se zpravidla umisťuje po 20 m délky výkopu._x000D_
6. Položky tohoto souboru cen jsou určeny k ocenění pomocných konstrukcí sloužících k zabezpečení výkopů (BOZP) na veřejných prostranstvích (v obcích, na komunikacích apod.). Položky nelze užít k ocenění zařízení staveniště, pokud se toto oceňuje pomocí VRN._x000D_
</t>
  </si>
  <si>
    <t>"dle PD DIO: etapa 1.b - 1 kus" 1*3,0*3,0</t>
  </si>
  <si>
    <t>119002412</t>
  </si>
  <si>
    <t>Pomocné konstrukce při zabezpečení výkopu vodorovné pojízdné z tlustého ocelového plechu šířky výkopu do 1 m odstranění</t>
  </si>
  <si>
    <t>-1139647989</t>
  </si>
  <si>
    <t>119003211</t>
  </si>
  <si>
    <t>Pomocné konstrukce při zabezpečení výkopu svislé ocelové mobilní oplocení, výšky do 1,5 m panely s reflexními signalizačními pruhy zřízení</t>
  </si>
  <si>
    <t>-1962849213</t>
  </si>
  <si>
    <t>"dle PD DIO: etapa 1.b" 190,0</t>
  </si>
  <si>
    <t>119003212</t>
  </si>
  <si>
    <t>Pomocné konstrukce při zabezpečení výkopu svislé ocelové mobilní oplocení, výšky do 1,5 m panely s reflexními signalizačními pruhy odstranění</t>
  </si>
  <si>
    <t>-779778876</t>
  </si>
  <si>
    <t>913121111</t>
  </si>
  <si>
    <t>Montáž a demontáž dočasných dopravních značek kompletních značek vč. podstavce a sloupku základních</t>
  </si>
  <si>
    <t>870557204</t>
  </si>
  <si>
    <t xml:space="preserve">Poznámka k souboru cen:_x000D_
1. V cenách jsou započteny náklady na montáž i demontáž dočasné značky, nebo podstavce._x000D_
</t>
  </si>
  <si>
    <t>"dle PD DIO:"</t>
  </si>
  <si>
    <t>"vyparkování" 3</t>
  </si>
  <si>
    <t>"etapa 1.a:" 40</t>
  </si>
  <si>
    <t>"etapa 1.b:" 41</t>
  </si>
  <si>
    <t>"etapa 2.:" 26</t>
  </si>
  <si>
    <t>913121211</t>
  </si>
  <si>
    <t>Montáž a demontáž dočasných dopravních značek Příplatek za první a každý další den použití dočasných dopravních značek k ceně 12-1111</t>
  </si>
  <si>
    <t>-8883143</t>
  </si>
  <si>
    <t>"dle PD DIO * délka trvání etapy:"</t>
  </si>
  <si>
    <t>"vyparkování" 3*7</t>
  </si>
  <si>
    <t>"etapa 1.a:" 40*35</t>
  </si>
  <si>
    <t>"etapa 1.b:" 41*15</t>
  </si>
  <si>
    <t>"etapa 2.:" 26*30</t>
  </si>
  <si>
    <t>913121112</t>
  </si>
  <si>
    <t>Montáž a demontáž dočasných dopravních značek kompletních značek vč. podstavce a sloupku zvětšených</t>
  </si>
  <si>
    <t>-109014926</t>
  </si>
  <si>
    <t>"etapa 1.a:" 2</t>
  </si>
  <si>
    <t>"etapa 1.b:" 2</t>
  </si>
  <si>
    <t>"etapa 2.:" 2</t>
  </si>
  <si>
    <t>40445627</t>
  </si>
  <si>
    <t>informativní značky provozní IP14-IP29, IP31 1000x1500mm</t>
  </si>
  <si>
    <t>-1819138823</t>
  </si>
  <si>
    <t>Poznámka k položce:_x000D_
výroba polepu dopravní značky IP22 dle PD DIO</t>
  </si>
  <si>
    <t>913121212</t>
  </si>
  <si>
    <t>Montáž a demontáž dočasných dopravních značek Příplatek za první a každý další den použití dočasných dopravních značek k ceně 12-1112</t>
  </si>
  <si>
    <t>-428622295</t>
  </si>
  <si>
    <t>"etapa 1.a:" 2*35</t>
  </si>
  <si>
    <t>"etapa 1.b:" 2*15</t>
  </si>
  <si>
    <t>"etapa 2.:" 2*30</t>
  </si>
  <si>
    <t>913211112</t>
  </si>
  <si>
    <t>Montáž a demontáž dočasných dopravních zábran reflexních, šířky 2,5 m</t>
  </si>
  <si>
    <t>1307242751</t>
  </si>
  <si>
    <t xml:space="preserve">Poznámka k souboru cen:_x000D_
1. V cenách jsou započteny náklady na montáž i demontáž dočasné zábrany._x000D_
2. V cenách světelných dočasných dopravních zábran 913 22-11 nejsou započteny náklady na akumulátor, které se oceňují cenami souboru cen 913 91-1._x000D_
</t>
  </si>
  <si>
    <t>"etapa 1.b:" 3</t>
  </si>
  <si>
    <t>"etapa 2.:" 6</t>
  </si>
  <si>
    <t>913211212</t>
  </si>
  <si>
    <t>Montáž a demontáž dočasných dopravních zábran Příplatek za první a každý další den použití dočasných dopravních zábran k ceně 21-1112</t>
  </si>
  <si>
    <t>531672204</t>
  </si>
  <si>
    <t>"etapa 1.b:" 3*15</t>
  </si>
  <si>
    <t>"etapa 2.:" 6*30</t>
  </si>
  <si>
    <t>913321111</t>
  </si>
  <si>
    <t>Montáž a demontáž dočasných dopravních vodících zařízení směrové desky základní</t>
  </si>
  <si>
    <t>-541372128</t>
  </si>
  <si>
    <t xml:space="preserve">Poznámka k souboru cen:_x000D_
1. V cenách jsou započteny náklady na montáž i demontáž dočasného vodícího zařízení._x000D_
</t>
  </si>
  <si>
    <t>"etapa 1.a:" 15 "Z4d" + 5 "Z4d/e"</t>
  </si>
  <si>
    <t>"etapa 2.a:" 12 "Z4d" + 5 "Z4d/e"</t>
  </si>
  <si>
    <t>913321211</t>
  </si>
  <si>
    <t>Montáž a demontáž dočasných dopravních vodících zařízení Příplatek za první a každý další den použití dočasných dopravních vodících zařízení k ceně 32-1111</t>
  </si>
  <si>
    <t>1407089837</t>
  </si>
  <si>
    <t>"etapa 1.a:" (15 "Z4d" + 5 "Z4d/e")*35</t>
  </si>
  <si>
    <t>"etapa 2.a:" (12 "Z4d" + 5 "Z4d/e")*15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</si>
  <si>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</si>
  <si>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</si>
  <si>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</si>
  <si>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</si>
  <si>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</si>
  <si>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</si>
  <si>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</si>
  <si>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</si>
  <si>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</si>
  <si>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</si>
  <si>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např. zhotovení vytyčovací sítě atd.</t>
  </si>
  <si>
    <t>kpl</t>
  </si>
  <si>
    <t>1024</t>
  </si>
  <si>
    <t>1895780135</t>
  </si>
  <si>
    <t>012203000</t>
  </si>
  <si>
    <t>Geodetické práce při provádění stavby - např. vytyčení stavby a vytčení inženýrských sítí atd.</t>
  </si>
  <si>
    <t>-1040212892</t>
  </si>
  <si>
    <t>012303000</t>
  </si>
  <si>
    <t>Geodetické práce po výstavbě - např. zaměření skutečného provedení stavby vč. zaměření pro zákres do digitální mapy atd.</t>
  </si>
  <si>
    <t>2080541091</t>
  </si>
  <si>
    <t>013244000</t>
  </si>
  <si>
    <t>Dokumentace pro provádění stavby - dopracování realizační dokumentace v digitální i tištěné formě vč. tisku v požadovaném počtu paré</t>
  </si>
  <si>
    <t>-1909939917</t>
  </si>
  <si>
    <t>013254000</t>
  </si>
  <si>
    <t>Dokumentace skutečného provedení stavby v digitální i tištěné formě vč. tisku v požadovaném počtu paré</t>
  </si>
  <si>
    <t>1454680418</t>
  </si>
  <si>
    <t>VRN3</t>
  </si>
  <si>
    <t>Zařízení staveniště</t>
  </si>
  <si>
    <t>030001000</t>
  </si>
  <si>
    <t>1510477056</t>
  </si>
  <si>
    <t>Poznámka k položce:_x000D_
Položka zahrnuje veškeré náklady spojené se zřízením, provozem a likvidací zařízení staveniště dle Zásad organizace výstavby (část D.2.1), které nejsou uvedeny zvlášť. Mimo jiné položka zahrnuje_x000D_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</si>
  <si>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034503000</t>
  </si>
  <si>
    <t>Informační tabule na staveništi</t>
  </si>
  <si>
    <t>-186628577</t>
  </si>
  <si>
    <t>VRN4</t>
  </si>
  <si>
    <t>Inženýrská činnost</t>
  </si>
  <si>
    <t>041903000</t>
  </si>
  <si>
    <t>Geotechnický dozor po dobu výstavby</t>
  </si>
  <si>
    <t>1536902653</t>
  </si>
  <si>
    <t>043002000</t>
  </si>
  <si>
    <t>Zkoušky, ostatní měření a revize, které nejsou uvedeny zvlášť</t>
  </si>
  <si>
    <t>-879202940</t>
  </si>
  <si>
    <t>SEZNAM FIGUR</t>
  </si>
  <si>
    <t>Výměra</t>
  </si>
  <si>
    <t xml:space="preserve"> SO 101, 130</t>
  </si>
  <si>
    <t>Použití figury:</t>
  </si>
  <si>
    <t>Uložení sypaniny z hornin soudržných do násypů zhutněných silnic a dálnic</t>
  </si>
  <si>
    <t>Vodorovné přemístění do 500 m výkopku/sypaniny z horniny třídy těžitelnosti I, skupiny 1 až 3</t>
  </si>
  <si>
    <t>Vodorovné přemístění do 10000 m výkopku/sypaniny z horniny třídy těžitelnosti I, skupiny 1 až 3</t>
  </si>
  <si>
    <t>Nakládání výkopku z hornin třídy těžitelnosti I, skupiny 1 až 3 přes 100 m3</t>
  </si>
  <si>
    <t>Poplatek za uložení zeminy a kamení na recyklační skládce (skládkovné) kód odpadu 17 05 04</t>
  </si>
  <si>
    <t>Uložení sypaniny na skládky nebo meziskládky</t>
  </si>
  <si>
    <t>Odkopávky a prokopávky nezapažené pro silnice a dálnice v hornině třídy těžitelnosti I objem do 5000 m3 strojně</t>
  </si>
  <si>
    <t xml:space="preserve"> SO 190</t>
  </si>
  <si>
    <t>Vodorovné dopravní značení vodící čáry přerušované š 250 mm základní bílá barva</t>
  </si>
  <si>
    <t>Vodorovné dopravní značení vodící čáry přerušované š 250 mm bílý plast</t>
  </si>
  <si>
    <t>Předznačení vodorovného liniového značení</t>
  </si>
  <si>
    <t>Vodorovné dopravní značení dělící čáry souvislé š 125 mm základní bílá barva</t>
  </si>
  <si>
    <t>Vodorovné dopravní značení dělící čáry souvislé š 125 mm bílý plast</t>
  </si>
  <si>
    <t>Vodorovné dopravní značení vodící čáry souvislé š 250 mm základní bílá barva</t>
  </si>
  <si>
    <t>Vodorovné dopravní značení vodící čáry souvislé š 250 mm bílý plast</t>
  </si>
  <si>
    <t>Vodorovné dopravní značení přechody pro chodce, šipky, symboly základní bílá barva</t>
  </si>
  <si>
    <t>Vodorovné dopravní značení přechody pro chodce, šipky, symboly bílý plast</t>
  </si>
  <si>
    <t>Předznačení vodorovného plošného značení</t>
  </si>
  <si>
    <t xml:space="preserve"> SO 320</t>
  </si>
  <si>
    <t>Zřízení příložného pažení a rozepření stěn rýh hl do 4 m</t>
  </si>
  <si>
    <t>Odstranění příložného pažení a rozepření stěn rýh hl do 4 m</t>
  </si>
  <si>
    <t>Zřízení příložného pažení a rozepření stěn rýh hl do 8 m</t>
  </si>
  <si>
    <t>Odstranění příložného pažení a rozepření stěn rýh hl do 8 m</t>
  </si>
  <si>
    <t>Hloubení zapažených rýh š do 2000 mm v hornině třídy těžitelnosti I, skupiny 1 a 2 objem do 5000 m3</t>
  </si>
  <si>
    <t>Hloubení jam zapažených v hornině třídy těžitelnosti I, skupiny 1 a 2 objem do 1000 m3 strojně</t>
  </si>
  <si>
    <t>Svislé přemístění výkopku z horniny třídy těžitelnosti I, skupiny 1 až 3 hl výkopu přes 4 do 8 m</t>
  </si>
  <si>
    <t>Zásyp jam, šachet rýh nebo kolem objektů sypaninou se zhutněním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</si>
</sst>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6.83203125" style="1" customWidth="1"/>
    <col min="5" max="33" width="2.6640625" style="1" customWidth="1"/>
    <col min="34" max="34" width="3.33203125" style="1" customWidth="1"/>
    <col min="35" max="35" width="24.832031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2"/>
      <c r="AQ5" s="22"/>
      <c r="AR5" s="20"/>
      <c r="BE5" s="282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2"/>
      <c r="AQ6" s="22"/>
      <c r="AR6" s="20"/>
      <c r="BE6" s="283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83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83"/>
      <c r="BS8" s="17" t="s">
        <v>6</v>
      </c>
    </row>
    <row r="9" spans="1:74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83"/>
      <c r="BS9" s="17" t="s">
        <v>6</v>
      </c>
    </row>
    <row r="10" spans="1:74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283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283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3"/>
      <c r="BS12" s="17" t="s">
        <v>6</v>
      </c>
    </row>
    <row r="13" spans="1:74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283"/>
      <c r="BS13" s="17" t="s">
        <v>6</v>
      </c>
    </row>
    <row r="14" spans="1:74">
      <c r="B14" s="21"/>
      <c r="C14" s="22"/>
      <c r="D14" s="22"/>
      <c r="E14" s="288" t="s">
        <v>37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283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3"/>
      <c r="BS15" s="17" t="s">
        <v>4</v>
      </c>
    </row>
    <row r="16" spans="1:74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283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283"/>
      <c r="BS17" s="17" t="s">
        <v>42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3"/>
      <c r="BS18" s="17" t="s">
        <v>6</v>
      </c>
    </row>
    <row r="19" spans="1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39</v>
      </c>
      <c r="AO19" s="22"/>
      <c r="AP19" s="22"/>
      <c r="AQ19" s="22"/>
      <c r="AR19" s="20"/>
      <c r="BE19" s="283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41</v>
      </c>
      <c r="AO20" s="22"/>
      <c r="AP20" s="22"/>
      <c r="AQ20" s="22"/>
      <c r="AR20" s="20"/>
      <c r="BE20" s="283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3"/>
    </row>
    <row r="22" spans="1:71" s="1" customFormat="1" ht="12" customHeight="1">
      <c r="B22" s="21"/>
      <c r="C22" s="22"/>
      <c r="D22" s="29" t="s">
        <v>44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3"/>
    </row>
    <row r="23" spans="1:71" s="1" customFormat="1" ht="60" customHeight="1">
      <c r="B23" s="21"/>
      <c r="C23" s="22"/>
      <c r="D23" s="22"/>
      <c r="E23" s="290" t="s">
        <v>45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2"/>
      <c r="AP23" s="22"/>
      <c r="AQ23" s="22"/>
      <c r="AR23" s="20"/>
      <c r="BE23" s="283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3"/>
    </row>
    <row r="25" spans="1:71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83"/>
    </row>
    <row r="26" spans="1:71" s="2" customFormat="1" ht="25.9" customHeight="1">
      <c r="A26" s="35"/>
      <c r="B26" s="36"/>
      <c r="C26" s="37"/>
      <c r="D26" s="38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1">
        <f>ROUND(AG54,2)</f>
        <v>0</v>
      </c>
      <c r="AL26" s="292"/>
      <c r="AM26" s="292"/>
      <c r="AN26" s="292"/>
      <c r="AO26" s="292"/>
      <c r="AP26" s="37"/>
      <c r="AQ26" s="37"/>
      <c r="AR26" s="40"/>
      <c r="BE26" s="28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3"/>
    </row>
    <row r="28" spans="1:71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3" t="s">
        <v>47</v>
      </c>
      <c r="M28" s="293"/>
      <c r="N28" s="293"/>
      <c r="O28" s="293"/>
      <c r="P28" s="293"/>
      <c r="Q28" s="37"/>
      <c r="R28" s="37"/>
      <c r="S28" s="37"/>
      <c r="T28" s="37"/>
      <c r="U28" s="37"/>
      <c r="V28" s="37"/>
      <c r="W28" s="293" t="s">
        <v>48</v>
      </c>
      <c r="X28" s="293"/>
      <c r="Y28" s="293"/>
      <c r="Z28" s="293"/>
      <c r="AA28" s="293"/>
      <c r="AB28" s="293"/>
      <c r="AC28" s="293"/>
      <c r="AD28" s="293"/>
      <c r="AE28" s="293"/>
      <c r="AF28" s="37"/>
      <c r="AG28" s="37"/>
      <c r="AH28" s="37"/>
      <c r="AI28" s="37"/>
      <c r="AJ28" s="37"/>
      <c r="AK28" s="293" t="s">
        <v>49</v>
      </c>
      <c r="AL28" s="293"/>
      <c r="AM28" s="293"/>
      <c r="AN28" s="293"/>
      <c r="AO28" s="293"/>
      <c r="AP28" s="37"/>
      <c r="AQ28" s="37"/>
      <c r="AR28" s="40"/>
      <c r="BE28" s="283"/>
    </row>
    <row r="29" spans="1:71" s="3" customFormat="1" ht="14.45" customHeight="1">
      <c r="B29" s="41"/>
      <c r="C29" s="42"/>
      <c r="D29" s="29" t="s">
        <v>50</v>
      </c>
      <c r="E29" s="42"/>
      <c r="F29" s="29" t="s">
        <v>51</v>
      </c>
      <c r="G29" s="42"/>
      <c r="H29" s="42"/>
      <c r="I29" s="42"/>
      <c r="J29" s="42"/>
      <c r="K29" s="42"/>
      <c r="L29" s="296">
        <v>0.21</v>
      </c>
      <c r="M29" s="295"/>
      <c r="N29" s="295"/>
      <c r="O29" s="295"/>
      <c r="P29" s="295"/>
      <c r="Q29" s="42"/>
      <c r="R29" s="42"/>
      <c r="S29" s="42"/>
      <c r="T29" s="42"/>
      <c r="U29" s="42"/>
      <c r="V29" s="42"/>
      <c r="W29" s="294">
        <f>ROUND(AZ54, 2)</f>
        <v>0</v>
      </c>
      <c r="X29" s="295"/>
      <c r="Y29" s="295"/>
      <c r="Z29" s="295"/>
      <c r="AA29" s="295"/>
      <c r="AB29" s="295"/>
      <c r="AC29" s="295"/>
      <c r="AD29" s="295"/>
      <c r="AE29" s="295"/>
      <c r="AF29" s="42"/>
      <c r="AG29" s="42"/>
      <c r="AH29" s="42"/>
      <c r="AI29" s="42"/>
      <c r="AJ29" s="42"/>
      <c r="AK29" s="294">
        <f>ROUND(AV54, 2)</f>
        <v>0</v>
      </c>
      <c r="AL29" s="295"/>
      <c r="AM29" s="295"/>
      <c r="AN29" s="295"/>
      <c r="AO29" s="295"/>
      <c r="AP29" s="42"/>
      <c r="AQ29" s="42"/>
      <c r="AR29" s="43"/>
      <c r="BE29" s="284"/>
    </row>
    <row r="30" spans="1:71" s="3" customFormat="1" ht="14.45" customHeight="1">
      <c r="B30" s="41"/>
      <c r="C30" s="42"/>
      <c r="D30" s="42"/>
      <c r="E30" s="42"/>
      <c r="F30" s="29" t="s">
        <v>52</v>
      </c>
      <c r="G30" s="42"/>
      <c r="H30" s="42"/>
      <c r="I30" s="42"/>
      <c r="J30" s="42"/>
      <c r="K30" s="42"/>
      <c r="L30" s="296">
        <v>0.15</v>
      </c>
      <c r="M30" s="295"/>
      <c r="N30" s="295"/>
      <c r="O30" s="295"/>
      <c r="P30" s="295"/>
      <c r="Q30" s="42"/>
      <c r="R30" s="42"/>
      <c r="S30" s="42"/>
      <c r="T30" s="42"/>
      <c r="U30" s="42"/>
      <c r="V30" s="42"/>
      <c r="W30" s="294">
        <f>ROUND(BA54, 2)</f>
        <v>0</v>
      </c>
      <c r="X30" s="295"/>
      <c r="Y30" s="295"/>
      <c r="Z30" s="295"/>
      <c r="AA30" s="295"/>
      <c r="AB30" s="295"/>
      <c r="AC30" s="295"/>
      <c r="AD30" s="295"/>
      <c r="AE30" s="295"/>
      <c r="AF30" s="42"/>
      <c r="AG30" s="42"/>
      <c r="AH30" s="42"/>
      <c r="AI30" s="42"/>
      <c r="AJ30" s="42"/>
      <c r="AK30" s="294">
        <f>ROUND(AW54, 2)</f>
        <v>0</v>
      </c>
      <c r="AL30" s="295"/>
      <c r="AM30" s="295"/>
      <c r="AN30" s="295"/>
      <c r="AO30" s="295"/>
      <c r="AP30" s="42"/>
      <c r="AQ30" s="42"/>
      <c r="AR30" s="43"/>
      <c r="BE30" s="284"/>
    </row>
    <row r="31" spans="1:71" s="3" customFormat="1" ht="14.45" hidden="1" customHeight="1">
      <c r="B31" s="41"/>
      <c r="C31" s="42"/>
      <c r="D31" s="42"/>
      <c r="E31" s="42"/>
      <c r="F31" s="29" t="s">
        <v>53</v>
      </c>
      <c r="G31" s="42"/>
      <c r="H31" s="42"/>
      <c r="I31" s="42"/>
      <c r="J31" s="42"/>
      <c r="K31" s="42"/>
      <c r="L31" s="296">
        <v>0.21</v>
      </c>
      <c r="M31" s="295"/>
      <c r="N31" s="295"/>
      <c r="O31" s="295"/>
      <c r="P31" s="295"/>
      <c r="Q31" s="42"/>
      <c r="R31" s="42"/>
      <c r="S31" s="42"/>
      <c r="T31" s="42"/>
      <c r="U31" s="42"/>
      <c r="V31" s="42"/>
      <c r="W31" s="294">
        <f>ROUND(BB54, 2)</f>
        <v>0</v>
      </c>
      <c r="X31" s="295"/>
      <c r="Y31" s="295"/>
      <c r="Z31" s="295"/>
      <c r="AA31" s="295"/>
      <c r="AB31" s="295"/>
      <c r="AC31" s="295"/>
      <c r="AD31" s="295"/>
      <c r="AE31" s="295"/>
      <c r="AF31" s="42"/>
      <c r="AG31" s="42"/>
      <c r="AH31" s="42"/>
      <c r="AI31" s="42"/>
      <c r="AJ31" s="42"/>
      <c r="AK31" s="294">
        <v>0</v>
      </c>
      <c r="AL31" s="295"/>
      <c r="AM31" s="295"/>
      <c r="AN31" s="295"/>
      <c r="AO31" s="295"/>
      <c r="AP31" s="42"/>
      <c r="AQ31" s="42"/>
      <c r="AR31" s="43"/>
      <c r="BE31" s="284"/>
    </row>
    <row r="32" spans="1:71" s="3" customFormat="1" ht="14.45" hidden="1" customHeight="1">
      <c r="B32" s="41"/>
      <c r="C32" s="42"/>
      <c r="D32" s="42"/>
      <c r="E32" s="42"/>
      <c r="F32" s="29" t="s">
        <v>54</v>
      </c>
      <c r="G32" s="42"/>
      <c r="H32" s="42"/>
      <c r="I32" s="42"/>
      <c r="J32" s="42"/>
      <c r="K32" s="42"/>
      <c r="L32" s="296">
        <v>0.15</v>
      </c>
      <c r="M32" s="295"/>
      <c r="N32" s="295"/>
      <c r="O32" s="295"/>
      <c r="P32" s="295"/>
      <c r="Q32" s="42"/>
      <c r="R32" s="42"/>
      <c r="S32" s="42"/>
      <c r="T32" s="42"/>
      <c r="U32" s="42"/>
      <c r="V32" s="42"/>
      <c r="W32" s="294">
        <f>ROUND(BC54, 2)</f>
        <v>0</v>
      </c>
      <c r="X32" s="295"/>
      <c r="Y32" s="295"/>
      <c r="Z32" s="295"/>
      <c r="AA32" s="295"/>
      <c r="AB32" s="295"/>
      <c r="AC32" s="295"/>
      <c r="AD32" s="295"/>
      <c r="AE32" s="295"/>
      <c r="AF32" s="42"/>
      <c r="AG32" s="42"/>
      <c r="AH32" s="42"/>
      <c r="AI32" s="42"/>
      <c r="AJ32" s="42"/>
      <c r="AK32" s="294">
        <v>0</v>
      </c>
      <c r="AL32" s="295"/>
      <c r="AM32" s="295"/>
      <c r="AN32" s="295"/>
      <c r="AO32" s="295"/>
      <c r="AP32" s="42"/>
      <c r="AQ32" s="42"/>
      <c r="AR32" s="43"/>
      <c r="BE32" s="284"/>
    </row>
    <row r="33" spans="1:57" s="3" customFormat="1" ht="14.45" hidden="1" customHeight="1">
      <c r="B33" s="41"/>
      <c r="C33" s="42"/>
      <c r="D33" s="42"/>
      <c r="E33" s="42"/>
      <c r="F33" s="29" t="s">
        <v>55</v>
      </c>
      <c r="G33" s="42"/>
      <c r="H33" s="42"/>
      <c r="I33" s="42"/>
      <c r="J33" s="42"/>
      <c r="K33" s="42"/>
      <c r="L33" s="296">
        <v>0</v>
      </c>
      <c r="M33" s="295"/>
      <c r="N33" s="295"/>
      <c r="O33" s="295"/>
      <c r="P33" s="295"/>
      <c r="Q33" s="42"/>
      <c r="R33" s="42"/>
      <c r="S33" s="42"/>
      <c r="T33" s="42"/>
      <c r="U33" s="42"/>
      <c r="V33" s="42"/>
      <c r="W33" s="294">
        <f>ROUND(BD54, 2)</f>
        <v>0</v>
      </c>
      <c r="X33" s="295"/>
      <c r="Y33" s="295"/>
      <c r="Z33" s="295"/>
      <c r="AA33" s="295"/>
      <c r="AB33" s="295"/>
      <c r="AC33" s="295"/>
      <c r="AD33" s="295"/>
      <c r="AE33" s="295"/>
      <c r="AF33" s="42"/>
      <c r="AG33" s="42"/>
      <c r="AH33" s="42"/>
      <c r="AI33" s="42"/>
      <c r="AJ33" s="42"/>
      <c r="AK33" s="294">
        <v>0</v>
      </c>
      <c r="AL33" s="295"/>
      <c r="AM33" s="295"/>
      <c r="AN33" s="295"/>
      <c r="AO33" s="29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57</v>
      </c>
      <c r="U35" s="46"/>
      <c r="V35" s="46"/>
      <c r="W35" s="46"/>
      <c r="X35" s="300" t="s">
        <v>58</v>
      </c>
      <c r="Y35" s="298"/>
      <c r="Z35" s="298"/>
      <c r="AA35" s="298"/>
      <c r="AB35" s="298"/>
      <c r="AC35" s="46"/>
      <c r="AD35" s="46"/>
      <c r="AE35" s="46"/>
      <c r="AF35" s="46"/>
      <c r="AG35" s="46"/>
      <c r="AH35" s="46"/>
      <c r="AI35" s="46"/>
      <c r="AJ35" s="46"/>
      <c r="AK35" s="297">
        <f>SUM(AK26:AK33)</f>
        <v>0</v>
      </c>
      <c r="AL35" s="298"/>
      <c r="AM35" s="298"/>
      <c r="AN35" s="298"/>
      <c r="AO35" s="29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59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7332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62" t="str">
        <f>K6</f>
        <v>P+R Hostivař 3 - sever</v>
      </c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Praha 15 - Hostivař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64" t="str">
        <f>IF(AN8= "","",AN8)</f>
        <v>13. 10. 2020</v>
      </c>
      <c r="AN47" s="26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25.7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Technická správa komunikací hl. m. Prahy, a.s.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65" t="str">
        <f>IF(E17="","",E17)</f>
        <v>METROPROJEKT Praha a.s.</v>
      </c>
      <c r="AN49" s="266"/>
      <c r="AO49" s="266"/>
      <c r="AP49" s="266"/>
      <c r="AQ49" s="37"/>
      <c r="AR49" s="40"/>
      <c r="AS49" s="267" t="s">
        <v>60</v>
      </c>
      <c r="AT49" s="26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25.7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65" t="str">
        <f>IF(E20="","",E20)</f>
        <v>METROPROJEKT Praha a.s.</v>
      </c>
      <c r="AN50" s="266"/>
      <c r="AO50" s="266"/>
      <c r="AP50" s="266"/>
      <c r="AQ50" s="37"/>
      <c r="AR50" s="40"/>
      <c r="AS50" s="269"/>
      <c r="AT50" s="27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71"/>
      <c r="AT51" s="27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273" t="s">
        <v>61</v>
      </c>
      <c r="D52" s="274"/>
      <c r="E52" s="274"/>
      <c r="F52" s="274"/>
      <c r="G52" s="274"/>
      <c r="H52" s="67"/>
      <c r="I52" s="276" t="s">
        <v>62</v>
      </c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5" t="s">
        <v>63</v>
      </c>
      <c r="AH52" s="274"/>
      <c r="AI52" s="274"/>
      <c r="AJ52" s="274"/>
      <c r="AK52" s="274"/>
      <c r="AL52" s="274"/>
      <c r="AM52" s="274"/>
      <c r="AN52" s="276" t="s">
        <v>64</v>
      </c>
      <c r="AO52" s="274"/>
      <c r="AP52" s="274"/>
      <c r="AQ52" s="68" t="s">
        <v>65</v>
      </c>
      <c r="AR52" s="40"/>
      <c r="AS52" s="69" t="s">
        <v>66</v>
      </c>
      <c r="AT52" s="70" t="s">
        <v>67</v>
      </c>
      <c r="AU52" s="70" t="s">
        <v>68</v>
      </c>
      <c r="AV52" s="70" t="s">
        <v>69</v>
      </c>
      <c r="AW52" s="70" t="s">
        <v>70</v>
      </c>
      <c r="AX52" s="70" t="s">
        <v>71</v>
      </c>
      <c r="AY52" s="70" t="s">
        <v>72</v>
      </c>
      <c r="AZ52" s="70" t="s">
        <v>73</v>
      </c>
      <c r="BA52" s="70" t="s">
        <v>74</v>
      </c>
      <c r="BB52" s="70" t="s">
        <v>75</v>
      </c>
      <c r="BC52" s="70" t="s">
        <v>76</v>
      </c>
      <c r="BD52" s="71" t="s">
        <v>77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80">
        <f>ROUND(SUM(AG55:AG60),2)</f>
        <v>0</v>
      </c>
      <c r="AH54" s="280"/>
      <c r="AI54" s="280"/>
      <c r="AJ54" s="280"/>
      <c r="AK54" s="280"/>
      <c r="AL54" s="280"/>
      <c r="AM54" s="280"/>
      <c r="AN54" s="281">
        <f t="shared" ref="AN54:AN60" si="0">SUM(AG54,AT54)</f>
        <v>0</v>
      </c>
      <c r="AO54" s="281"/>
      <c r="AP54" s="281"/>
      <c r="AQ54" s="79" t="s">
        <v>79</v>
      </c>
      <c r="AR54" s="80"/>
      <c r="AS54" s="81">
        <f>ROUND(SUM(AS55:AS60),2)</f>
        <v>0</v>
      </c>
      <c r="AT54" s="82">
        <f t="shared" ref="AT54:AT60" si="1">ROUND(SUM(AV54:AW54),2)</f>
        <v>0</v>
      </c>
      <c r="AU54" s="83">
        <f>ROUND(SUM(AU55:AU60),5)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ROUND(SUM(AZ55:AZ60),2)</f>
        <v>0</v>
      </c>
      <c r="BA54" s="82">
        <f>ROUND(SUM(BA55:BA60),2)</f>
        <v>0</v>
      </c>
      <c r="BB54" s="82">
        <f>ROUND(SUM(BB55:BB60),2)</f>
        <v>0</v>
      </c>
      <c r="BC54" s="82">
        <f>ROUND(SUM(BC55:BC60),2)</f>
        <v>0</v>
      </c>
      <c r="BD54" s="84">
        <f>ROUND(SUM(BD55:BD60),2)</f>
        <v>0</v>
      </c>
      <c r="BS54" s="85" t="s">
        <v>80</v>
      </c>
      <c r="BT54" s="85" t="s">
        <v>81</v>
      </c>
      <c r="BU54" s="86" t="s">
        <v>82</v>
      </c>
      <c r="BV54" s="85" t="s">
        <v>83</v>
      </c>
      <c r="BW54" s="85" t="s">
        <v>5</v>
      </c>
      <c r="BX54" s="85" t="s">
        <v>84</v>
      </c>
      <c r="CL54" s="85" t="s">
        <v>19</v>
      </c>
    </row>
    <row r="55" spans="1:91" s="7" customFormat="1" ht="16.5" customHeight="1">
      <c r="A55" s="87" t="s">
        <v>85</v>
      </c>
      <c r="B55" s="88"/>
      <c r="C55" s="89"/>
      <c r="D55" s="277" t="s">
        <v>86</v>
      </c>
      <c r="E55" s="277"/>
      <c r="F55" s="277"/>
      <c r="G55" s="277"/>
      <c r="H55" s="277"/>
      <c r="I55" s="90"/>
      <c r="J55" s="277" t="s">
        <v>87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8">
        <f>'SO 101, 130 - Komunikace,...'!J30</f>
        <v>0</v>
      </c>
      <c r="AH55" s="279"/>
      <c r="AI55" s="279"/>
      <c r="AJ55" s="279"/>
      <c r="AK55" s="279"/>
      <c r="AL55" s="279"/>
      <c r="AM55" s="279"/>
      <c r="AN55" s="278">
        <f t="shared" si="0"/>
        <v>0</v>
      </c>
      <c r="AO55" s="279"/>
      <c r="AP55" s="279"/>
      <c r="AQ55" s="91" t="s">
        <v>88</v>
      </c>
      <c r="AR55" s="92"/>
      <c r="AS55" s="93">
        <v>0</v>
      </c>
      <c r="AT55" s="94">
        <f t="shared" si="1"/>
        <v>0</v>
      </c>
      <c r="AU55" s="95">
        <f>'SO 101, 130 - Komunikace,...'!P91</f>
        <v>0</v>
      </c>
      <c r="AV55" s="94">
        <f>'SO 101, 130 - Komunikace,...'!J33</f>
        <v>0</v>
      </c>
      <c r="AW55" s="94">
        <f>'SO 101, 130 - Komunikace,...'!J34</f>
        <v>0</v>
      </c>
      <c r="AX55" s="94">
        <f>'SO 101, 130 - Komunikace,...'!J35</f>
        <v>0</v>
      </c>
      <c r="AY55" s="94">
        <f>'SO 101, 130 - Komunikace,...'!J36</f>
        <v>0</v>
      </c>
      <c r="AZ55" s="94">
        <f>'SO 101, 130 - Komunikace,...'!F33</f>
        <v>0</v>
      </c>
      <c r="BA55" s="94">
        <f>'SO 101, 130 - Komunikace,...'!F34</f>
        <v>0</v>
      </c>
      <c r="BB55" s="94">
        <f>'SO 101, 130 - Komunikace,...'!F35</f>
        <v>0</v>
      </c>
      <c r="BC55" s="94">
        <f>'SO 101, 130 - Komunikace,...'!F36</f>
        <v>0</v>
      </c>
      <c r="BD55" s="96">
        <f>'SO 101, 130 - Komunikace,...'!F37</f>
        <v>0</v>
      </c>
      <c r="BT55" s="97" t="s">
        <v>89</v>
      </c>
      <c r="BV55" s="97" t="s">
        <v>83</v>
      </c>
      <c r="BW55" s="97" t="s">
        <v>90</v>
      </c>
      <c r="BX55" s="97" t="s">
        <v>5</v>
      </c>
      <c r="CL55" s="97" t="s">
        <v>19</v>
      </c>
      <c r="CM55" s="97" t="s">
        <v>91</v>
      </c>
    </row>
    <row r="56" spans="1:91" s="7" customFormat="1" ht="16.5" customHeight="1">
      <c r="A56" s="87" t="s">
        <v>85</v>
      </c>
      <c r="B56" s="88"/>
      <c r="C56" s="89"/>
      <c r="D56" s="277" t="s">
        <v>92</v>
      </c>
      <c r="E56" s="277"/>
      <c r="F56" s="277"/>
      <c r="G56" s="277"/>
      <c r="H56" s="277"/>
      <c r="I56" s="90"/>
      <c r="J56" s="277" t="s">
        <v>93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8">
        <f>'SO 190 - Dopravní značení'!J30</f>
        <v>0</v>
      </c>
      <c r="AH56" s="279"/>
      <c r="AI56" s="279"/>
      <c r="AJ56" s="279"/>
      <c r="AK56" s="279"/>
      <c r="AL56" s="279"/>
      <c r="AM56" s="279"/>
      <c r="AN56" s="278">
        <f t="shared" si="0"/>
        <v>0</v>
      </c>
      <c r="AO56" s="279"/>
      <c r="AP56" s="279"/>
      <c r="AQ56" s="91" t="s">
        <v>88</v>
      </c>
      <c r="AR56" s="92"/>
      <c r="AS56" s="93">
        <v>0</v>
      </c>
      <c r="AT56" s="94">
        <f t="shared" si="1"/>
        <v>0</v>
      </c>
      <c r="AU56" s="95">
        <f>'SO 190 - Dopravní značení'!P82</f>
        <v>0</v>
      </c>
      <c r="AV56" s="94">
        <f>'SO 190 - Dopravní značení'!J33</f>
        <v>0</v>
      </c>
      <c r="AW56" s="94">
        <f>'SO 190 - Dopravní značení'!J34</f>
        <v>0</v>
      </c>
      <c r="AX56" s="94">
        <f>'SO 190 - Dopravní značení'!J35</f>
        <v>0</v>
      </c>
      <c r="AY56" s="94">
        <f>'SO 190 - Dopravní značení'!J36</f>
        <v>0</v>
      </c>
      <c r="AZ56" s="94">
        <f>'SO 190 - Dopravní značení'!F33</f>
        <v>0</v>
      </c>
      <c r="BA56" s="94">
        <f>'SO 190 - Dopravní značení'!F34</f>
        <v>0</v>
      </c>
      <c r="BB56" s="94">
        <f>'SO 190 - Dopravní značení'!F35</f>
        <v>0</v>
      </c>
      <c r="BC56" s="94">
        <f>'SO 190 - Dopravní značení'!F36</f>
        <v>0</v>
      </c>
      <c r="BD56" s="96">
        <f>'SO 190 - Dopravní značení'!F37</f>
        <v>0</v>
      </c>
      <c r="BT56" s="97" t="s">
        <v>89</v>
      </c>
      <c r="BV56" s="97" t="s">
        <v>83</v>
      </c>
      <c r="BW56" s="97" t="s">
        <v>94</v>
      </c>
      <c r="BX56" s="97" t="s">
        <v>5</v>
      </c>
      <c r="CL56" s="97" t="s">
        <v>19</v>
      </c>
      <c r="CM56" s="97" t="s">
        <v>91</v>
      </c>
    </row>
    <row r="57" spans="1:91" s="7" customFormat="1" ht="16.5" customHeight="1">
      <c r="A57" s="87" t="s">
        <v>85</v>
      </c>
      <c r="B57" s="88"/>
      <c r="C57" s="89"/>
      <c r="D57" s="277" t="s">
        <v>95</v>
      </c>
      <c r="E57" s="277"/>
      <c r="F57" s="277"/>
      <c r="G57" s="277"/>
      <c r="H57" s="277"/>
      <c r="I57" s="90"/>
      <c r="J57" s="277" t="s">
        <v>96</v>
      </c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8">
        <f>'SO 320 - Odvodnění'!J30</f>
        <v>0</v>
      </c>
      <c r="AH57" s="279"/>
      <c r="AI57" s="279"/>
      <c r="AJ57" s="279"/>
      <c r="AK57" s="279"/>
      <c r="AL57" s="279"/>
      <c r="AM57" s="279"/>
      <c r="AN57" s="278">
        <f t="shared" si="0"/>
        <v>0</v>
      </c>
      <c r="AO57" s="279"/>
      <c r="AP57" s="279"/>
      <c r="AQ57" s="91" t="s">
        <v>88</v>
      </c>
      <c r="AR57" s="92"/>
      <c r="AS57" s="93">
        <v>0</v>
      </c>
      <c r="AT57" s="94">
        <f t="shared" si="1"/>
        <v>0</v>
      </c>
      <c r="AU57" s="95">
        <f>'SO 320 - Odvodnění'!P85</f>
        <v>0</v>
      </c>
      <c r="AV57" s="94">
        <f>'SO 320 - Odvodnění'!J33</f>
        <v>0</v>
      </c>
      <c r="AW57" s="94">
        <f>'SO 320 - Odvodnění'!J34</f>
        <v>0</v>
      </c>
      <c r="AX57" s="94">
        <f>'SO 320 - Odvodnění'!J35</f>
        <v>0</v>
      </c>
      <c r="AY57" s="94">
        <f>'SO 320 - Odvodnění'!J36</f>
        <v>0</v>
      </c>
      <c r="AZ57" s="94">
        <f>'SO 320 - Odvodnění'!F33</f>
        <v>0</v>
      </c>
      <c r="BA57" s="94">
        <f>'SO 320 - Odvodnění'!F34</f>
        <v>0</v>
      </c>
      <c r="BB57" s="94">
        <f>'SO 320 - Odvodnění'!F35</f>
        <v>0</v>
      </c>
      <c r="BC57" s="94">
        <f>'SO 320 - Odvodnění'!F36</f>
        <v>0</v>
      </c>
      <c r="BD57" s="96">
        <f>'SO 320 - Odvodnění'!F37</f>
        <v>0</v>
      </c>
      <c r="BT57" s="97" t="s">
        <v>89</v>
      </c>
      <c r="BV57" s="97" t="s">
        <v>83</v>
      </c>
      <c r="BW57" s="97" t="s">
        <v>97</v>
      </c>
      <c r="BX57" s="97" t="s">
        <v>5</v>
      </c>
      <c r="CL57" s="97" t="s">
        <v>19</v>
      </c>
      <c r="CM57" s="97" t="s">
        <v>91</v>
      </c>
    </row>
    <row r="58" spans="1:91" s="7" customFormat="1" ht="16.5" customHeight="1">
      <c r="A58" s="87" t="s">
        <v>85</v>
      </c>
      <c r="B58" s="88"/>
      <c r="C58" s="89"/>
      <c r="D58" s="277" t="s">
        <v>98</v>
      </c>
      <c r="E58" s="277"/>
      <c r="F58" s="277"/>
      <c r="G58" s="277"/>
      <c r="H58" s="277"/>
      <c r="I58" s="90"/>
      <c r="J58" s="277" t="s">
        <v>99</v>
      </c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8">
        <f>'SO 496, 497 - Sčítač dopr...'!J30</f>
        <v>0</v>
      </c>
      <c r="AH58" s="279"/>
      <c r="AI58" s="279"/>
      <c r="AJ58" s="279"/>
      <c r="AK58" s="279"/>
      <c r="AL58" s="279"/>
      <c r="AM58" s="279"/>
      <c r="AN58" s="278">
        <f t="shared" si="0"/>
        <v>0</v>
      </c>
      <c r="AO58" s="279"/>
      <c r="AP58" s="279"/>
      <c r="AQ58" s="91" t="s">
        <v>88</v>
      </c>
      <c r="AR58" s="92"/>
      <c r="AS58" s="93">
        <v>0</v>
      </c>
      <c r="AT58" s="94">
        <f t="shared" si="1"/>
        <v>0</v>
      </c>
      <c r="AU58" s="95">
        <f>'SO 496, 497 - Sčítač dopr...'!P91</f>
        <v>0</v>
      </c>
      <c r="AV58" s="94">
        <f>'SO 496, 497 - Sčítač dopr...'!J33</f>
        <v>0</v>
      </c>
      <c r="AW58" s="94">
        <f>'SO 496, 497 - Sčítač dopr...'!J34</f>
        <v>0</v>
      </c>
      <c r="AX58" s="94">
        <f>'SO 496, 497 - Sčítač dopr...'!J35</f>
        <v>0</v>
      </c>
      <c r="AY58" s="94">
        <f>'SO 496, 497 - Sčítač dopr...'!J36</f>
        <v>0</v>
      </c>
      <c r="AZ58" s="94">
        <f>'SO 496, 497 - Sčítač dopr...'!F33</f>
        <v>0</v>
      </c>
      <c r="BA58" s="94">
        <f>'SO 496, 497 - Sčítač dopr...'!F34</f>
        <v>0</v>
      </c>
      <c r="BB58" s="94">
        <f>'SO 496, 497 - Sčítač dopr...'!F35</f>
        <v>0</v>
      </c>
      <c r="BC58" s="94">
        <f>'SO 496, 497 - Sčítač dopr...'!F36</f>
        <v>0</v>
      </c>
      <c r="BD58" s="96">
        <f>'SO 496, 497 - Sčítač dopr...'!F37</f>
        <v>0</v>
      </c>
      <c r="BT58" s="97" t="s">
        <v>89</v>
      </c>
      <c r="BV58" s="97" t="s">
        <v>83</v>
      </c>
      <c r="BW58" s="97" t="s">
        <v>100</v>
      </c>
      <c r="BX58" s="97" t="s">
        <v>5</v>
      </c>
      <c r="CL58" s="97" t="s">
        <v>19</v>
      </c>
      <c r="CM58" s="97" t="s">
        <v>91</v>
      </c>
    </row>
    <row r="59" spans="1:91" s="7" customFormat="1" ht="16.5" customHeight="1">
      <c r="A59" s="87" t="s">
        <v>85</v>
      </c>
      <c r="B59" s="88"/>
      <c r="C59" s="89"/>
      <c r="D59" s="277" t="s">
        <v>101</v>
      </c>
      <c r="E59" s="277"/>
      <c r="F59" s="277"/>
      <c r="G59" s="277"/>
      <c r="H59" s="277"/>
      <c r="I59" s="90"/>
      <c r="J59" s="277" t="s">
        <v>101</v>
      </c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8">
        <f>'DIO - DIO'!J30</f>
        <v>0</v>
      </c>
      <c r="AH59" s="279"/>
      <c r="AI59" s="279"/>
      <c r="AJ59" s="279"/>
      <c r="AK59" s="279"/>
      <c r="AL59" s="279"/>
      <c r="AM59" s="279"/>
      <c r="AN59" s="278">
        <f t="shared" si="0"/>
        <v>0</v>
      </c>
      <c r="AO59" s="279"/>
      <c r="AP59" s="279"/>
      <c r="AQ59" s="91" t="s">
        <v>102</v>
      </c>
      <c r="AR59" s="92"/>
      <c r="AS59" s="93">
        <v>0</v>
      </c>
      <c r="AT59" s="94">
        <f t="shared" si="1"/>
        <v>0</v>
      </c>
      <c r="AU59" s="95">
        <f>'DIO - DIO'!P82</f>
        <v>0</v>
      </c>
      <c r="AV59" s="94">
        <f>'DIO - DIO'!J33</f>
        <v>0</v>
      </c>
      <c r="AW59" s="94">
        <f>'DIO - DIO'!J34</f>
        <v>0</v>
      </c>
      <c r="AX59" s="94">
        <f>'DIO - DIO'!J35</f>
        <v>0</v>
      </c>
      <c r="AY59" s="94">
        <f>'DIO - DIO'!J36</f>
        <v>0</v>
      </c>
      <c r="AZ59" s="94">
        <f>'DIO - DIO'!F33</f>
        <v>0</v>
      </c>
      <c r="BA59" s="94">
        <f>'DIO - DIO'!F34</f>
        <v>0</v>
      </c>
      <c r="BB59" s="94">
        <f>'DIO - DIO'!F35</f>
        <v>0</v>
      </c>
      <c r="BC59" s="94">
        <f>'DIO - DIO'!F36</f>
        <v>0</v>
      </c>
      <c r="BD59" s="96">
        <f>'DIO - DIO'!F37</f>
        <v>0</v>
      </c>
      <c r="BT59" s="97" t="s">
        <v>89</v>
      </c>
      <c r="BV59" s="97" t="s">
        <v>83</v>
      </c>
      <c r="BW59" s="97" t="s">
        <v>103</v>
      </c>
      <c r="BX59" s="97" t="s">
        <v>5</v>
      </c>
      <c r="CL59" s="97" t="s">
        <v>19</v>
      </c>
      <c r="CM59" s="97" t="s">
        <v>91</v>
      </c>
    </row>
    <row r="60" spans="1:91" s="7" customFormat="1" ht="16.5" customHeight="1">
      <c r="A60" s="87" t="s">
        <v>85</v>
      </c>
      <c r="B60" s="88"/>
      <c r="C60" s="89"/>
      <c r="D60" s="277" t="s">
        <v>102</v>
      </c>
      <c r="E60" s="277"/>
      <c r="F60" s="277"/>
      <c r="G60" s="277"/>
      <c r="H60" s="277"/>
      <c r="I60" s="90"/>
      <c r="J60" s="277" t="s">
        <v>104</v>
      </c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8">
        <f>'VON - Vedlejší a ostatní ...'!J30</f>
        <v>0</v>
      </c>
      <c r="AH60" s="279"/>
      <c r="AI60" s="279"/>
      <c r="AJ60" s="279"/>
      <c r="AK60" s="279"/>
      <c r="AL60" s="279"/>
      <c r="AM60" s="279"/>
      <c r="AN60" s="278">
        <f t="shared" si="0"/>
        <v>0</v>
      </c>
      <c r="AO60" s="279"/>
      <c r="AP60" s="279"/>
      <c r="AQ60" s="91" t="s">
        <v>102</v>
      </c>
      <c r="AR60" s="92"/>
      <c r="AS60" s="98">
        <v>0</v>
      </c>
      <c r="AT60" s="99">
        <f t="shared" si="1"/>
        <v>0</v>
      </c>
      <c r="AU60" s="100">
        <f>'VON - Vedlejší a ostatní ...'!P83</f>
        <v>0</v>
      </c>
      <c r="AV60" s="99">
        <f>'VON - Vedlejší a ostatní ...'!J33</f>
        <v>0</v>
      </c>
      <c r="AW60" s="99">
        <f>'VON - Vedlejší a ostatní ...'!J34</f>
        <v>0</v>
      </c>
      <c r="AX60" s="99">
        <f>'VON - Vedlejší a ostatní ...'!J35</f>
        <v>0</v>
      </c>
      <c r="AY60" s="99">
        <f>'VON - Vedlejší a ostatní ...'!J36</f>
        <v>0</v>
      </c>
      <c r="AZ60" s="99">
        <f>'VON - Vedlejší a ostatní ...'!F33</f>
        <v>0</v>
      </c>
      <c r="BA60" s="99">
        <f>'VON - Vedlejší a ostatní ...'!F34</f>
        <v>0</v>
      </c>
      <c r="BB60" s="99">
        <f>'VON - Vedlejší a ostatní ...'!F35</f>
        <v>0</v>
      </c>
      <c r="BC60" s="99">
        <f>'VON - Vedlejší a ostatní ...'!F36</f>
        <v>0</v>
      </c>
      <c r="BD60" s="101">
        <f>'VON - Vedlejší a ostatní ...'!F37</f>
        <v>0</v>
      </c>
      <c r="BT60" s="97" t="s">
        <v>89</v>
      </c>
      <c r="BV60" s="97" t="s">
        <v>83</v>
      </c>
      <c r="BW60" s="97" t="s">
        <v>105</v>
      </c>
      <c r="BX60" s="97" t="s">
        <v>5</v>
      </c>
      <c r="CL60" s="97" t="s">
        <v>19</v>
      </c>
      <c r="CM60" s="97" t="s">
        <v>91</v>
      </c>
    </row>
    <row r="61" spans="1:91" s="2" customFormat="1" ht="30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91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0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</sheetData>
  <sheetProtection algorithmName="SHA-512" hashValue="lSx/d6IYPSs9AoIOPJ5A0BZJ9HFjvg1syKYDNsbRAFsRnbW2sz+UTvx+f3CdL3kgpdXccFBUSMigtx1lXYjKIw==" saltValue="uPEIuje09kHNzAqX6Hj0alxXCwnWAzfy7DY/hrbB3kdE0+slThAC+lykrGyFkOm18RYzX/GHvTV3Bp1Z/Ntbvw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101, 130 - Komunikace,...'!C2" display="/"/>
    <hyperlink ref="A56" location="'SO 190 - Dopravní značení'!C2" display="/"/>
    <hyperlink ref="A57" location="'SO 320 - Odvodnění'!C2" display="/"/>
    <hyperlink ref="A58" location="'SO 496, 497 - Sčítač dopr...'!C2" display="/"/>
    <hyperlink ref="A59" location="'DIO - DIO'!C2" display="/"/>
    <hyperlink ref="A60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9"/>
  <sheetViews>
    <sheetView showGridLines="0" workbookViewId="0"/>
  </sheetViews>
  <sheetFormatPr defaultRowHeight="12.7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90</v>
      </c>
      <c r="AZ2" s="102" t="s">
        <v>106</v>
      </c>
      <c r="BA2" s="102" t="s">
        <v>107</v>
      </c>
      <c r="BB2" s="102" t="s">
        <v>108</v>
      </c>
      <c r="BC2" s="102" t="s">
        <v>109</v>
      </c>
      <c r="BD2" s="102" t="s">
        <v>91</v>
      </c>
    </row>
    <row r="3" spans="1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  <c r="AZ3" s="102" t="s">
        <v>110</v>
      </c>
      <c r="BA3" s="102" t="s">
        <v>110</v>
      </c>
      <c r="BB3" s="102" t="s">
        <v>108</v>
      </c>
      <c r="BC3" s="102" t="s">
        <v>111</v>
      </c>
      <c r="BD3" s="102" t="s">
        <v>91</v>
      </c>
    </row>
    <row r="4" spans="1:5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107" t="s">
        <v>16</v>
      </c>
      <c r="L6" s="20"/>
    </row>
    <row r="7" spans="1:5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5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04" t="s">
        <v>114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13. 10. 2020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ROUND(J91,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ROUND((SUM(BE91:BE368)),  2)</f>
        <v>0</v>
      </c>
      <c r="G33" s="35"/>
      <c r="H33" s="35"/>
      <c r="I33" s="120">
        <v>0.21</v>
      </c>
      <c r="J33" s="119">
        <f>ROUND(((SUM(BE91:BE368))*I33),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ROUND((SUM(BF91:BF368)),  2)</f>
        <v>0</v>
      </c>
      <c r="G34" s="35"/>
      <c r="H34" s="35"/>
      <c r="I34" s="120">
        <v>0.15</v>
      </c>
      <c r="J34" s="119">
        <f>ROUND(((SUM(BF91:BF368))*I34),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ROUND((SUM(BG91:BG368)),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ROUND((SUM(BH91:BH368)),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ROUND((SUM(BI91:BI368)),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SO 101, 130 - Komunikace, Zastřešení cyklostání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13. 10. 2020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120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121</v>
      </c>
      <c r="E62" s="145"/>
      <c r="F62" s="145"/>
      <c r="G62" s="145"/>
      <c r="H62" s="145"/>
      <c r="I62" s="145"/>
      <c r="J62" s="146">
        <f>J210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122</v>
      </c>
      <c r="E63" s="145"/>
      <c r="F63" s="145"/>
      <c r="G63" s="145"/>
      <c r="H63" s="145"/>
      <c r="I63" s="145"/>
      <c r="J63" s="146">
        <f>J222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J231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124</v>
      </c>
      <c r="E65" s="145"/>
      <c r="F65" s="145"/>
      <c r="G65" s="145"/>
      <c r="H65" s="145"/>
      <c r="I65" s="145"/>
      <c r="J65" s="146">
        <f>J235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125</v>
      </c>
      <c r="E66" s="145"/>
      <c r="F66" s="145"/>
      <c r="G66" s="145"/>
      <c r="H66" s="145"/>
      <c r="I66" s="145"/>
      <c r="J66" s="146">
        <f>J301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126</v>
      </c>
      <c r="E67" s="145"/>
      <c r="F67" s="145"/>
      <c r="G67" s="145"/>
      <c r="H67" s="145"/>
      <c r="I67" s="145"/>
      <c r="J67" s="146">
        <f>J322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127</v>
      </c>
      <c r="E68" s="145"/>
      <c r="F68" s="145"/>
      <c r="G68" s="145"/>
      <c r="H68" s="145"/>
      <c r="I68" s="145"/>
      <c r="J68" s="146">
        <f>J342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128</v>
      </c>
      <c r="E69" s="145"/>
      <c r="F69" s="145"/>
      <c r="G69" s="145"/>
      <c r="H69" s="145"/>
      <c r="I69" s="145"/>
      <c r="J69" s="146">
        <f>J357</f>
        <v>0</v>
      </c>
      <c r="K69" s="143"/>
      <c r="L69" s="147"/>
    </row>
    <row r="70" spans="1:31" s="9" customFormat="1" ht="24.95" customHeight="1">
      <c r="B70" s="136"/>
      <c r="C70" s="137"/>
      <c r="D70" s="138" t="s">
        <v>129</v>
      </c>
      <c r="E70" s="139"/>
      <c r="F70" s="139"/>
      <c r="G70" s="139"/>
      <c r="H70" s="139"/>
      <c r="I70" s="139"/>
      <c r="J70" s="140">
        <f>J360</f>
        <v>0</v>
      </c>
      <c r="K70" s="137"/>
      <c r="L70" s="141"/>
    </row>
    <row r="71" spans="1:31" s="10" customFormat="1" ht="19.899999999999999" customHeight="1">
      <c r="B71" s="142"/>
      <c r="C71" s="143"/>
      <c r="D71" s="144" t="s">
        <v>130</v>
      </c>
      <c r="E71" s="145"/>
      <c r="F71" s="145"/>
      <c r="G71" s="145"/>
      <c r="H71" s="145"/>
      <c r="I71" s="145"/>
      <c r="J71" s="146">
        <f>J361</f>
        <v>0</v>
      </c>
      <c r="K71" s="143"/>
      <c r="L71" s="147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3" t="s">
        <v>131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16</v>
      </c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309" t="str">
        <f>E7</f>
        <v>P+R Hostivař 3 - sever</v>
      </c>
      <c r="F81" s="310"/>
      <c r="G81" s="310"/>
      <c r="H81" s="310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113</v>
      </c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6.5" customHeight="1">
      <c r="A83" s="35"/>
      <c r="B83" s="36"/>
      <c r="C83" s="37"/>
      <c r="D83" s="37"/>
      <c r="E83" s="262" t="str">
        <f>E9</f>
        <v>SO 101, 130 - Komunikace, Zastřešení cyklostání</v>
      </c>
      <c r="F83" s="311"/>
      <c r="G83" s="311"/>
      <c r="H83" s="311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2" customHeight="1">
      <c r="A85" s="35"/>
      <c r="B85" s="36"/>
      <c r="C85" s="29" t="s">
        <v>22</v>
      </c>
      <c r="D85" s="37"/>
      <c r="E85" s="37"/>
      <c r="F85" s="27" t="str">
        <f>F12</f>
        <v>Praha 15 - Hostivař</v>
      </c>
      <c r="G85" s="37"/>
      <c r="H85" s="37"/>
      <c r="I85" s="29" t="s">
        <v>24</v>
      </c>
      <c r="J85" s="60" t="str">
        <f>IF(J12="","",J12)</f>
        <v>13. 10. 2020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25.7" customHeight="1">
      <c r="A87" s="35"/>
      <c r="B87" s="36"/>
      <c r="C87" s="29" t="s">
        <v>30</v>
      </c>
      <c r="D87" s="37"/>
      <c r="E87" s="37"/>
      <c r="F87" s="27" t="str">
        <f>E15</f>
        <v>Technická správa komunikací hl. m. Prahy, a.s.</v>
      </c>
      <c r="G87" s="37"/>
      <c r="H87" s="37"/>
      <c r="I87" s="29" t="s">
        <v>38</v>
      </c>
      <c r="J87" s="33" t="str">
        <f>E21</f>
        <v>METROPROJEKT Praha a.s.</v>
      </c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2" customFormat="1" ht="25.7" customHeight="1">
      <c r="A88" s="35"/>
      <c r="B88" s="36"/>
      <c r="C88" s="29" t="s">
        <v>36</v>
      </c>
      <c r="D88" s="37"/>
      <c r="E88" s="37"/>
      <c r="F88" s="27" t="str">
        <f>IF(E18="","",E18)</f>
        <v>Vyplň údaj</v>
      </c>
      <c r="G88" s="37"/>
      <c r="H88" s="37"/>
      <c r="I88" s="29" t="s">
        <v>43</v>
      </c>
      <c r="J88" s="33" t="str">
        <f>E24</f>
        <v>METROPROJEKT Praha a.s.</v>
      </c>
      <c r="K88" s="37"/>
      <c r="L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65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65" s="11" customFormat="1" ht="29.25" customHeight="1">
      <c r="A90" s="148"/>
      <c r="B90" s="149"/>
      <c r="C90" s="150" t="s">
        <v>132</v>
      </c>
      <c r="D90" s="151" t="s">
        <v>65</v>
      </c>
      <c r="E90" s="151" t="s">
        <v>61</v>
      </c>
      <c r="F90" s="151" t="s">
        <v>62</v>
      </c>
      <c r="G90" s="151" t="s">
        <v>133</v>
      </c>
      <c r="H90" s="151" t="s">
        <v>134</v>
      </c>
      <c r="I90" s="151" t="s">
        <v>135</v>
      </c>
      <c r="J90" s="151" t="s">
        <v>117</v>
      </c>
      <c r="K90" s="152" t="s">
        <v>136</v>
      </c>
      <c r="L90" s="153"/>
      <c r="M90" s="69" t="s">
        <v>79</v>
      </c>
      <c r="N90" s="70" t="s">
        <v>50</v>
      </c>
      <c r="O90" s="70" t="s">
        <v>137</v>
      </c>
      <c r="P90" s="70" t="s">
        <v>138</v>
      </c>
      <c r="Q90" s="70" t="s">
        <v>139</v>
      </c>
      <c r="R90" s="70" t="s">
        <v>140</v>
      </c>
      <c r="S90" s="70" t="s">
        <v>141</v>
      </c>
      <c r="T90" s="71" t="s">
        <v>142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5" s="2" customFormat="1" ht="22.9" customHeight="1">
      <c r="A91" s="35"/>
      <c r="B91" s="36"/>
      <c r="C91" s="76" t="s">
        <v>143</v>
      </c>
      <c r="D91" s="37"/>
      <c r="E91" s="37"/>
      <c r="F91" s="37"/>
      <c r="G91" s="37"/>
      <c r="H91" s="37"/>
      <c r="I91" s="37"/>
      <c r="J91" s="154">
        <f>BK91</f>
        <v>0</v>
      </c>
      <c r="K91" s="37"/>
      <c r="L91" s="40"/>
      <c r="M91" s="72"/>
      <c r="N91" s="155"/>
      <c r="O91" s="73"/>
      <c r="P91" s="156">
        <f>P92+P360</f>
        <v>0</v>
      </c>
      <c r="Q91" s="73"/>
      <c r="R91" s="156">
        <f>R92+R360</f>
        <v>916.45235493999985</v>
      </c>
      <c r="S91" s="73"/>
      <c r="T91" s="157">
        <f>T92+T360</f>
        <v>3464.68642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7" t="s">
        <v>80</v>
      </c>
      <c r="AU91" s="17" t="s">
        <v>118</v>
      </c>
      <c r="BK91" s="158">
        <f>BK92+BK360</f>
        <v>0</v>
      </c>
    </row>
    <row r="92" spans="1:65" s="12" customFormat="1" ht="25.9" customHeight="1">
      <c r="B92" s="159"/>
      <c r="C92" s="160"/>
      <c r="D92" s="161" t="s">
        <v>80</v>
      </c>
      <c r="E92" s="162" t="s">
        <v>144</v>
      </c>
      <c r="F92" s="162" t="s">
        <v>145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P93+P210+P222+P231+P235+P301+P322+P342+P357</f>
        <v>0</v>
      </c>
      <c r="Q92" s="167"/>
      <c r="R92" s="168">
        <f>R93+R210+R222+R231+R235+R301+R322+R342+R357</f>
        <v>916.35299033999991</v>
      </c>
      <c r="S92" s="167"/>
      <c r="T92" s="169">
        <f>T93+T210+T222+T231+T235+T301+T322+T342+T357</f>
        <v>3464.68642</v>
      </c>
      <c r="AR92" s="170" t="s">
        <v>89</v>
      </c>
      <c r="AT92" s="171" t="s">
        <v>80</v>
      </c>
      <c r="AU92" s="171" t="s">
        <v>81</v>
      </c>
      <c r="AY92" s="170" t="s">
        <v>146</v>
      </c>
      <c r="BK92" s="172">
        <f>BK93+BK210+BK222+BK231+BK235+BK301+BK322+BK342+BK357</f>
        <v>0</v>
      </c>
    </row>
    <row r="93" spans="1:65" s="12" customFormat="1" ht="22.9" customHeight="1">
      <c r="B93" s="159"/>
      <c r="C93" s="160"/>
      <c r="D93" s="161" t="s">
        <v>80</v>
      </c>
      <c r="E93" s="173" t="s">
        <v>89</v>
      </c>
      <c r="F93" s="173" t="s">
        <v>147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SUM(P94:P209)</f>
        <v>0</v>
      </c>
      <c r="Q93" s="167"/>
      <c r="R93" s="168">
        <f>SUM(R94:R209)</f>
        <v>0.93717460000000008</v>
      </c>
      <c r="S93" s="167"/>
      <c r="T93" s="169">
        <f>SUM(T94:T209)</f>
        <v>3464.68642</v>
      </c>
      <c r="AR93" s="170" t="s">
        <v>89</v>
      </c>
      <c r="AT93" s="171" t="s">
        <v>80</v>
      </c>
      <c r="AU93" s="171" t="s">
        <v>89</v>
      </c>
      <c r="AY93" s="170" t="s">
        <v>146</v>
      </c>
      <c r="BK93" s="172">
        <f>SUM(BK94:BK209)</f>
        <v>0</v>
      </c>
    </row>
    <row r="94" spans="1:65" s="2" customFormat="1" ht="24.2" customHeight="1">
      <c r="A94" s="35"/>
      <c r="B94" s="36"/>
      <c r="C94" s="175" t="s">
        <v>89</v>
      </c>
      <c r="D94" s="175" t="s">
        <v>148</v>
      </c>
      <c r="E94" s="176" t="s">
        <v>149</v>
      </c>
      <c r="F94" s="177" t="s">
        <v>150</v>
      </c>
      <c r="G94" s="178" t="s">
        <v>151</v>
      </c>
      <c r="H94" s="179">
        <v>221.48</v>
      </c>
      <c r="I94" s="180"/>
      <c r="J94" s="181">
        <f>ROUND(I94*H94,2)</f>
        <v>0</v>
      </c>
      <c r="K94" s="177" t="s">
        <v>152</v>
      </c>
      <c r="L94" s="40"/>
      <c r="M94" s="182" t="s">
        <v>79</v>
      </c>
      <c r="N94" s="183" t="s">
        <v>51</v>
      </c>
      <c r="O94" s="65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153</v>
      </c>
      <c r="AT94" s="186" t="s">
        <v>148</v>
      </c>
      <c r="AU94" s="186" t="s">
        <v>91</v>
      </c>
      <c r="AY94" s="17" t="s">
        <v>146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7" t="s">
        <v>89</v>
      </c>
      <c r="BK94" s="187">
        <f>ROUND(I94*H94,2)</f>
        <v>0</v>
      </c>
      <c r="BL94" s="17" t="s">
        <v>153</v>
      </c>
      <c r="BM94" s="186" t="s">
        <v>154</v>
      </c>
    </row>
    <row r="95" spans="1:65" s="2" customFormat="1" ht="78">
      <c r="A95" s="35"/>
      <c r="B95" s="36"/>
      <c r="C95" s="37"/>
      <c r="D95" s="188" t="s">
        <v>155</v>
      </c>
      <c r="E95" s="37"/>
      <c r="F95" s="189" t="s">
        <v>156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7" t="s">
        <v>155</v>
      </c>
      <c r="AU95" s="17" t="s">
        <v>91</v>
      </c>
    </row>
    <row r="96" spans="1:65" s="13" customFormat="1" ht="11.25">
      <c r="B96" s="193"/>
      <c r="C96" s="194"/>
      <c r="D96" s="188" t="s">
        <v>157</v>
      </c>
      <c r="E96" s="195" t="s">
        <v>79</v>
      </c>
      <c r="F96" s="196" t="s">
        <v>158</v>
      </c>
      <c r="G96" s="194"/>
      <c r="H96" s="197">
        <v>221.48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157</v>
      </c>
      <c r="AU96" s="203" t="s">
        <v>91</v>
      </c>
      <c r="AV96" s="13" t="s">
        <v>91</v>
      </c>
      <c r="AW96" s="13" t="s">
        <v>42</v>
      </c>
      <c r="AX96" s="13" t="s">
        <v>89</v>
      </c>
      <c r="AY96" s="203" t="s">
        <v>146</v>
      </c>
    </row>
    <row r="97" spans="1:65" s="2" customFormat="1" ht="37.9" customHeight="1">
      <c r="A97" s="35"/>
      <c r="B97" s="36"/>
      <c r="C97" s="175" t="s">
        <v>91</v>
      </c>
      <c r="D97" s="175" t="s">
        <v>148</v>
      </c>
      <c r="E97" s="176" t="s">
        <v>159</v>
      </c>
      <c r="F97" s="177" t="s">
        <v>160</v>
      </c>
      <c r="G97" s="178" t="s">
        <v>151</v>
      </c>
      <c r="H97" s="179">
        <v>22.89</v>
      </c>
      <c r="I97" s="180"/>
      <c r="J97" s="181">
        <f>ROUND(I97*H97,2)</f>
        <v>0</v>
      </c>
      <c r="K97" s="177" t="s">
        <v>152</v>
      </c>
      <c r="L97" s="40"/>
      <c r="M97" s="182" t="s">
        <v>79</v>
      </c>
      <c r="N97" s="183" t="s">
        <v>51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153</v>
      </c>
      <c r="AT97" s="186" t="s">
        <v>148</v>
      </c>
      <c r="AU97" s="186" t="s">
        <v>91</v>
      </c>
      <c r="AY97" s="17" t="s">
        <v>146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7" t="s">
        <v>89</v>
      </c>
      <c r="BK97" s="187">
        <f>ROUND(I97*H97,2)</f>
        <v>0</v>
      </c>
      <c r="BL97" s="17" t="s">
        <v>153</v>
      </c>
      <c r="BM97" s="186" t="s">
        <v>161</v>
      </c>
    </row>
    <row r="98" spans="1:65" s="2" customFormat="1" ht="126.75">
      <c r="A98" s="35"/>
      <c r="B98" s="36"/>
      <c r="C98" s="37"/>
      <c r="D98" s="188" t="s">
        <v>155</v>
      </c>
      <c r="E98" s="37"/>
      <c r="F98" s="189" t="s">
        <v>162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7" t="s">
        <v>155</v>
      </c>
      <c r="AU98" s="17" t="s">
        <v>91</v>
      </c>
    </row>
    <row r="99" spans="1:65" s="13" customFormat="1" ht="11.25">
      <c r="B99" s="193"/>
      <c r="C99" s="194"/>
      <c r="D99" s="188" t="s">
        <v>157</v>
      </c>
      <c r="E99" s="195" t="s">
        <v>79</v>
      </c>
      <c r="F99" s="196" t="s">
        <v>163</v>
      </c>
      <c r="G99" s="194"/>
      <c r="H99" s="197">
        <v>22.89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157</v>
      </c>
      <c r="AU99" s="203" t="s">
        <v>91</v>
      </c>
      <c r="AV99" s="13" t="s">
        <v>91</v>
      </c>
      <c r="AW99" s="13" t="s">
        <v>42</v>
      </c>
      <c r="AX99" s="13" t="s">
        <v>89</v>
      </c>
      <c r="AY99" s="203" t="s">
        <v>146</v>
      </c>
    </row>
    <row r="100" spans="1:65" s="2" customFormat="1" ht="37.9" customHeight="1">
      <c r="A100" s="35"/>
      <c r="B100" s="36"/>
      <c r="C100" s="175" t="s">
        <v>164</v>
      </c>
      <c r="D100" s="175" t="s">
        <v>148</v>
      </c>
      <c r="E100" s="176" t="s">
        <v>165</v>
      </c>
      <c r="F100" s="177" t="s">
        <v>166</v>
      </c>
      <c r="G100" s="178" t="s">
        <v>151</v>
      </c>
      <c r="H100" s="179">
        <v>22.89</v>
      </c>
      <c r="I100" s="180"/>
      <c r="J100" s="181">
        <f>ROUND(I100*H100,2)</f>
        <v>0</v>
      </c>
      <c r="K100" s="177" t="s">
        <v>152</v>
      </c>
      <c r="L100" s="40"/>
      <c r="M100" s="182" t="s">
        <v>79</v>
      </c>
      <c r="N100" s="183" t="s">
        <v>51</v>
      </c>
      <c r="O100" s="65"/>
      <c r="P100" s="184">
        <f>O100*H100</f>
        <v>0</v>
      </c>
      <c r="Q100" s="184">
        <v>0</v>
      </c>
      <c r="R100" s="184">
        <f>Q100*H100</f>
        <v>0</v>
      </c>
      <c r="S100" s="184">
        <v>0.28999999999999998</v>
      </c>
      <c r="T100" s="185">
        <f>S100*H100</f>
        <v>6.6380999999999997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153</v>
      </c>
      <c r="AT100" s="186" t="s">
        <v>148</v>
      </c>
      <c r="AU100" s="186" t="s">
        <v>91</v>
      </c>
      <c r="AY100" s="17" t="s">
        <v>146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7" t="s">
        <v>89</v>
      </c>
      <c r="BK100" s="187">
        <f>ROUND(I100*H100,2)</f>
        <v>0</v>
      </c>
      <c r="BL100" s="17" t="s">
        <v>153</v>
      </c>
      <c r="BM100" s="186" t="s">
        <v>167</v>
      </c>
    </row>
    <row r="101" spans="1:65" s="2" customFormat="1" ht="175.5">
      <c r="A101" s="35"/>
      <c r="B101" s="36"/>
      <c r="C101" s="37"/>
      <c r="D101" s="188" t="s">
        <v>155</v>
      </c>
      <c r="E101" s="37"/>
      <c r="F101" s="189" t="s">
        <v>168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7" t="s">
        <v>155</v>
      </c>
      <c r="AU101" s="17" t="s">
        <v>91</v>
      </c>
    </row>
    <row r="102" spans="1:65" s="13" customFormat="1" ht="11.25">
      <c r="B102" s="193"/>
      <c r="C102" s="194"/>
      <c r="D102" s="188" t="s">
        <v>157</v>
      </c>
      <c r="E102" s="195" t="s">
        <v>79</v>
      </c>
      <c r="F102" s="196" t="s">
        <v>169</v>
      </c>
      <c r="G102" s="194"/>
      <c r="H102" s="197">
        <v>22.89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157</v>
      </c>
      <c r="AU102" s="203" t="s">
        <v>91</v>
      </c>
      <c r="AV102" s="13" t="s">
        <v>91</v>
      </c>
      <c r="AW102" s="13" t="s">
        <v>42</v>
      </c>
      <c r="AX102" s="13" t="s">
        <v>89</v>
      </c>
      <c r="AY102" s="203" t="s">
        <v>146</v>
      </c>
    </row>
    <row r="103" spans="1:65" s="2" customFormat="1" ht="37.9" customHeight="1">
      <c r="A103" s="35"/>
      <c r="B103" s="36"/>
      <c r="C103" s="175" t="s">
        <v>153</v>
      </c>
      <c r="D103" s="175" t="s">
        <v>148</v>
      </c>
      <c r="E103" s="176" t="s">
        <v>170</v>
      </c>
      <c r="F103" s="177" t="s">
        <v>171</v>
      </c>
      <c r="G103" s="178" t="s">
        <v>151</v>
      </c>
      <c r="H103" s="179">
        <v>3451.72</v>
      </c>
      <c r="I103" s="180"/>
      <c r="J103" s="181">
        <f>ROUND(I103*H103,2)</f>
        <v>0</v>
      </c>
      <c r="K103" s="177" t="s">
        <v>152</v>
      </c>
      <c r="L103" s="40"/>
      <c r="M103" s="182" t="s">
        <v>79</v>
      </c>
      <c r="N103" s="183" t="s">
        <v>51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0.6</v>
      </c>
      <c r="T103" s="185">
        <f>S103*H103</f>
        <v>2071.0319999999997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153</v>
      </c>
      <c r="AT103" s="186" t="s">
        <v>148</v>
      </c>
      <c r="AU103" s="186" t="s">
        <v>91</v>
      </c>
      <c r="AY103" s="17" t="s">
        <v>146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7" t="s">
        <v>89</v>
      </c>
      <c r="BK103" s="187">
        <f>ROUND(I103*H103,2)</f>
        <v>0</v>
      </c>
      <c r="BL103" s="17" t="s">
        <v>153</v>
      </c>
      <c r="BM103" s="186" t="s">
        <v>172</v>
      </c>
    </row>
    <row r="104" spans="1:65" s="2" customFormat="1" ht="175.5">
      <c r="A104" s="35"/>
      <c r="B104" s="36"/>
      <c r="C104" s="37"/>
      <c r="D104" s="188" t="s">
        <v>155</v>
      </c>
      <c r="E104" s="37"/>
      <c r="F104" s="189" t="s">
        <v>168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7" t="s">
        <v>155</v>
      </c>
      <c r="AU104" s="17" t="s">
        <v>91</v>
      </c>
    </row>
    <row r="105" spans="1:65" s="13" customFormat="1" ht="11.25">
      <c r="B105" s="193"/>
      <c r="C105" s="194"/>
      <c r="D105" s="188" t="s">
        <v>157</v>
      </c>
      <c r="E105" s="195" t="s">
        <v>79</v>
      </c>
      <c r="F105" s="196" t="s">
        <v>173</v>
      </c>
      <c r="G105" s="194"/>
      <c r="H105" s="197">
        <v>3400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157</v>
      </c>
      <c r="AU105" s="203" t="s">
        <v>91</v>
      </c>
      <c r="AV105" s="13" t="s">
        <v>91</v>
      </c>
      <c r="AW105" s="13" t="s">
        <v>42</v>
      </c>
      <c r="AX105" s="13" t="s">
        <v>81</v>
      </c>
      <c r="AY105" s="203" t="s">
        <v>146</v>
      </c>
    </row>
    <row r="106" spans="1:65" s="13" customFormat="1" ht="11.25">
      <c r="B106" s="193"/>
      <c r="C106" s="194"/>
      <c r="D106" s="188" t="s">
        <v>157</v>
      </c>
      <c r="E106" s="195" t="s">
        <v>79</v>
      </c>
      <c r="F106" s="196" t="s">
        <v>174</v>
      </c>
      <c r="G106" s="194"/>
      <c r="H106" s="197">
        <v>51.72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157</v>
      </c>
      <c r="AU106" s="203" t="s">
        <v>91</v>
      </c>
      <c r="AV106" s="13" t="s">
        <v>91</v>
      </c>
      <c r="AW106" s="13" t="s">
        <v>42</v>
      </c>
      <c r="AX106" s="13" t="s">
        <v>81</v>
      </c>
      <c r="AY106" s="203" t="s">
        <v>146</v>
      </c>
    </row>
    <row r="107" spans="1:65" s="14" customFormat="1" ht="11.25">
      <c r="B107" s="204"/>
      <c r="C107" s="205"/>
      <c r="D107" s="188" t="s">
        <v>157</v>
      </c>
      <c r="E107" s="206" t="s">
        <v>79</v>
      </c>
      <c r="F107" s="207" t="s">
        <v>175</v>
      </c>
      <c r="G107" s="205"/>
      <c r="H107" s="208">
        <v>3451.72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157</v>
      </c>
      <c r="AU107" s="214" t="s">
        <v>91</v>
      </c>
      <c r="AV107" s="14" t="s">
        <v>153</v>
      </c>
      <c r="AW107" s="14" t="s">
        <v>42</v>
      </c>
      <c r="AX107" s="14" t="s">
        <v>89</v>
      </c>
      <c r="AY107" s="214" t="s">
        <v>146</v>
      </c>
    </row>
    <row r="108" spans="1:65" s="2" customFormat="1" ht="24.2" customHeight="1">
      <c r="A108" s="35"/>
      <c r="B108" s="36"/>
      <c r="C108" s="175" t="s">
        <v>176</v>
      </c>
      <c r="D108" s="175" t="s">
        <v>148</v>
      </c>
      <c r="E108" s="176" t="s">
        <v>177</v>
      </c>
      <c r="F108" s="177" t="s">
        <v>178</v>
      </c>
      <c r="G108" s="178" t="s">
        <v>151</v>
      </c>
      <c r="H108" s="179">
        <v>3451.72</v>
      </c>
      <c r="I108" s="180"/>
      <c r="J108" s="181">
        <f>ROUND(I108*H108,2)</f>
        <v>0</v>
      </c>
      <c r="K108" s="177" t="s">
        <v>152</v>
      </c>
      <c r="L108" s="40"/>
      <c r="M108" s="182" t="s">
        <v>79</v>
      </c>
      <c r="N108" s="183" t="s">
        <v>51</v>
      </c>
      <c r="O108" s="65"/>
      <c r="P108" s="184">
        <f>O108*H108</f>
        <v>0</v>
      </c>
      <c r="Q108" s="184">
        <v>0</v>
      </c>
      <c r="R108" s="184">
        <f>Q108*H108</f>
        <v>0</v>
      </c>
      <c r="S108" s="184">
        <v>0.4</v>
      </c>
      <c r="T108" s="185">
        <f>S108*H108</f>
        <v>1380.6880000000001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153</v>
      </c>
      <c r="AT108" s="186" t="s">
        <v>148</v>
      </c>
      <c r="AU108" s="186" t="s">
        <v>91</v>
      </c>
      <c r="AY108" s="17" t="s">
        <v>146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7" t="s">
        <v>89</v>
      </c>
      <c r="BK108" s="187">
        <f>ROUND(I108*H108,2)</f>
        <v>0</v>
      </c>
      <c r="BL108" s="17" t="s">
        <v>153</v>
      </c>
      <c r="BM108" s="186" t="s">
        <v>179</v>
      </c>
    </row>
    <row r="109" spans="1:65" s="2" customFormat="1" ht="175.5">
      <c r="A109" s="35"/>
      <c r="B109" s="36"/>
      <c r="C109" s="37"/>
      <c r="D109" s="188" t="s">
        <v>155</v>
      </c>
      <c r="E109" s="37"/>
      <c r="F109" s="189" t="s">
        <v>168</v>
      </c>
      <c r="G109" s="37"/>
      <c r="H109" s="37"/>
      <c r="I109" s="190"/>
      <c r="J109" s="37"/>
      <c r="K109" s="37"/>
      <c r="L109" s="40"/>
      <c r="M109" s="191"/>
      <c r="N109" s="192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7" t="s">
        <v>155</v>
      </c>
      <c r="AU109" s="17" t="s">
        <v>91</v>
      </c>
    </row>
    <row r="110" spans="1:65" s="13" customFormat="1" ht="11.25">
      <c r="B110" s="193"/>
      <c r="C110" s="194"/>
      <c r="D110" s="188" t="s">
        <v>157</v>
      </c>
      <c r="E110" s="195" t="s">
        <v>79</v>
      </c>
      <c r="F110" s="196" t="s">
        <v>173</v>
      </c>
      <c r="G110" s="194"/>
      <c r="H110" s="197">
        <v>3400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157</v>
      </c>
      <c r="AU110" s="203" t="s">
        <v>91</v>
      </c>
      <c r="AV110" s="13" t="s">
        <v>91</v>
      </c>
      <c r="AW110" s="13" t="s">
        <v>42</v>
      </c>
      <c r="AX110" s="13" t="s">
        <v>81</v>
      </c>
      <c r="AY110" s="203" t="s">
        <v>146</v>
      </c>
    </row>
    <row r="111" spans="1:65" s="13" customFormat="1" ht="11.25">
      <c r="B111" s="193"/>
      <c r="C111" s="194"/>
      <c r="D111" s="188" t="s">
        <v>157</v>
      </c>
      <c r="E111" s="195" t="s">
        <v>79</v>
      </c>
      <c r="F111" s="196" t="s">
        <v>174</v>
      </c>
      <c r="G111" s="194"/>
      <c r="H111" s="197">
        <v>51.72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157</v>
      </c>
      <c r="AU111" s="203" t="s">
        <v>91</v>
      </c>
      <c r="AV111" s="13" t="s">
        <v>91</v>
      </c>
      <c r="AW111" s="13" t="s">
        <v>42</v>
      </c>
      <c r="AX111" s="13" t="s">
        <v>81</v>
      </c>
      <c r="AY111" s="203" t="s">
        <v>146</v>
      </c>
    </row>
    <row r="112" spans="1:65" s="14" customFormat="1" ht="11.25">
      <c r="B112" s="204"/>
      <c r="C112" s="205"/>
      <c r="D112" s="188" t="s">
        <v>157</v>
      </c>
      <c r="E112" s="206" t="s">
        <v>79</v>
      </c>
      <c r="F112" s="207" t="s">
        <v>175</v>
      </c>
      <c r="G112" s="205"/>
      <c r="H112" s="208">
        <v>3451.72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157</v>
      </c>
      <c r="AU112" s="214" t="s">
        <v>91</v>
      </c>
      <c r="AV112" s="14" t="s">
        <v>153</v>
      </c>
      <c r="AW112" s="14" t="s">
        <v>42</v>
      </c>
      <c r="AX112" s="14" t="s">
        <v>89</v>
      </c>
      <c r="AY112" s="214" t="s">
        <v>146</v>
      </c>
    </row>
    <row r="113" spans="1:65" s="2" customFormat="1" ht="24.2" customHeight="1">
      <c r="A113" s="35"/>
      <c r="B113" s="36"/>
      <c r="C113" s="175" t="s">
        <v>180</v>
      </c>
      <c r="D113" s="175" t="s">
        <v>148</v>
      </c>
      <c r="E113" s="176" t="s">
        <v>181</v>
      </c>
      <c r="F113" s="177" t="s">
        <v>182</v>
      </c>
      <c r="G113" s="178" t="s">
        <v>151</v>
      </c>
      <c r="H113" s="179">
        <v>61.44</v>
      </c>
      <c r="I113" s="180"/>
      <c r="J113" s="181">
        <f>ROUND(I113*H113,2)</f>
        <v>0</v>
      </c>
      <c r="K113" s="177" t="s">
        <v>152</v>
      </c>
      <c r="L113" s="40"/>
      <c r="M113" s="182" t="s">
        <v>79</v>
      </c>
      <c r="N113" s="183" t="s">
        <v>51</v>
      </c>
      <c r="O113" s="65"/>
      <c r="P113" s="184">
        <f>O113*H113</f>
        <v>0</v>
      </c>
      <c r="Q113" s="184">
        <v>4.0000000000000003E-5</v>
      </c>
      <c r="R113" s="184">
        <f>Q113*H113</f>
        <v>2.4576000000000003E-3</v>
      </c>
      <c r="S113" s="184">
        <v>0.10299999999999999</v>
      </c>
      <c r="T113" s="185">
        <f>S113*H113</f>
        <v>6.3283199999999997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153</v>
      </c>
      <c r="AT113" s="186" t="s">
        <v>148</v>
      </c>
      <c r="AU113" s="186" t="s">
        <v>91</v>
      </c>
      <c r="AY113" s="17" t="s">
        <v>146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7" t="s">
        <v>89</v>
      </c>
      <c r="BK113" s="187">
        <f>ROUND(I113*H113,2)</f>
        <v>0</v>
      </c>
      <c r="BL113" s="17" t="s">
        <v>153</v>
      </c>
      <c r="BM113" s="186" t="s">
        <v>183</v>
      </c>
    </row>
    <row r="114" spans="1:65" s="2" customFormat="1" ht="195">
      <c r="A114" s="35"/>
      <c r="B114" s="36"/>
      <c r="C114" s="37"/>
      <c r="D114" s="188" t="s">
        <v>155</v>
      </c>
      <c r="E114" s="37"/>
      <c r="F114" s="189" t="s">
        <v>184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155</v>
      </c>
      <c r="AU114" s="17" t="s">
        <v>91</v>
      </c>
    </row>
    <row r="115" spans="1:65" s="13" customFormat="1" ht="11.25">
      <c r="B115" s="193"/>
      <c r="C115" s="194"/>
      <c r="D115" s="188" t="s">
        <v>157</v>
      </c>
      <c r="E115" s="195" t="s">
        <v>79</v>
      </c>
      <c r="F115" s="196" t="s">
        <v>185</v>
      </c>
      <c r="G115" s="194"/>
      <c r="H115" s="197">
        <v>61.44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157</v>
      </c>
      <c r="AU115" s="203" t="s">
        <v>91</v>
      </c>
      <c r="AV115" s="13" t="s">
        <v>91</v>
      </c>
      <c r="AW115" s="13" t="s">
        <v>42</v>
      </c>
      <c r="AX115" s="13" t="s">
        <v>89</v>
      </c>
      <c r="AY115" s="203" t="s">
        <v>146</v>
      </c>
    </row>
    <row r="116" spans="1:65" s="2" customFormat="1" ht="24.2" customHeight="1">
      <c r="A116" s="35"/>
      <c r="B116" s="36"/>
      <c r="C116" s="175" t="s">
        <v>186</v>
      </c>
      <c r="D116" s="175" t="s">
        <v>148</v>
      </c>
      <c r="E116" s="176" t="s">
        <v>187</v>
      </c>
      <c r="F116" s="177" t="s">
        <v>188</v>
      </c>
      <c r="G116" s="178" t="s">
        <v>108</v>
      </c>
      <c r="H116" s="179">
        <v>1782.114</v>
      </c>
      <c r="I116" s="180"/>
      <c r="J116" s="181">
        <f>ROUND(I116*H116,2)</f>
        <v>0</v>
      </c>
      <c r="K116" s="177" t="s">
        <v>152</v>
      </c>
      <c r="L116" s="40"/>
      <c r="M116" s="182" t="s">
        <v>79</v>
      </c>
      <c r="N116" s="183" t="s">
        <v>51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153</v>
      </c>
      <c r="AT116" s="186" t="s">
        <v>148</v>
      </c>
      <c r="AU116" s="186" t="s">
        <v>91</v>
      </c>
      <c r="AY116" s="17" t="s">
        <v>146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7" t="s">
        <v>89</v>
      </c>
      <c r="BK116" s="187">
        <f>ROUND(I116*H116,2)</f>
        <v>0</v>
      </c>
      <c r="BL116" s="17" t="s">
        <v>153</v>
      </c>
      <c r="BM116" s="186" t="s">
        <v>189</v>
      </c>
    </row>
    <row r="117" spans="1:65" s="2" customFormat="1" ht="195">
      <c r="A117" s="35"/>
      <c r="B117" s="36"/>
      <c r="C117" s="37"/>
      <c r="D117" s="188" t="s">
        <v>155</v>
      </c>
      <c r="E117" s="37"/>
      <c r="F117" s="189" t="s">
        <v>190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7" t="s">
        <v>155</v>
      </c>
      <c r="AU117" s="17" t="s">
        <v>91</v>
      </c>
    </row>
    <row r="118" spans="1:65" s="13" customFormat="1" ht="11.25">
      <c r="B118" s="193"/>
      <c r="C118" s="194"/>
      <c r="D118" s="188" t="s">
        <v>157</v>
      </c>
      <c r="E118" s="195" t="s">
        <v>79</v>
      </c>
      <c r="F118" s="196" t="s">
        <v>191</v>
      </c>
      <c r="G118" s="194"/>
      <c r="H118" s="197">
        <v>1782.114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157</v>
      </c>
      <c r="AU118" s="203" t="s">
        <v>91</v>
      </c>
      <c r="AV118" s="13" t="s">
        <v>91</v>
      </c>
      <c r="AW118" s="13" t="s">
        <v>42</v>
      </c>
      <c r="AX118" s="13" t="s">
        <v>89</v>
      </c>
      <c r="AY118" s="203" t="s">
        <v>146</v>
      </c>
    </row>
    <row r="119" spans="1:65" s="2" customFormat="1" ht="14.45" customHeight="1">
      <c r="A119" s="35"/>
      <c r="B119" s="36"/>
      <c r="C119" s="215" t="s">
        <v>192</v>
      </c>
      <c r="D119" s="215" t="s">
        <v>193</v>
      </c>
      <c r="E119" s="216" t="s">
        <v>194</v>
      </c>
      <c r="F119" s="217" t="s">
        <v>195</v>
      </c>
      <c r="G119" s="218" t="s">
        <v>196</v>
      </c>
      <c r="H119" s="219">
        <v>64.156000000000006</v>
      </c>
      <c r="I119" s="220"/>
      <c r="J119" s="221">
        <f>ROUND(I119*H119,2)</f>
        <v>0</v>
      </c>
      <c r="K119" s="217" t="s">
        <v>152</v>
      </c>
      <c r="L119" s="222"/>
      <c r="M119" s="223" t="s">
        <v>79</v>
      </c>
      <c r="N119" s="224" t="s">
        <v>51</v>
      </c>
      <c r="O119" s="65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192</v>
      </c>
      <c r="AT119" s="186" t="s">
        <v>193</v>
      </c>
      <c r="AU119" s="186" t="s">
        <v>91</v>
      </c>
      <c r="AY119" s="17" t="s">
        <v>146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7" t="s">
        <v>89</v>
      </c>
      <c r="BK119" s="187">
        <f>ROUND(I119*H119,2)</f>
        <v>0</v>
      </c>
      <c r="BL119" s="17" t="s">
        <v>153</v>
      </c>
      <c r="BM119" s="186" t="s">
        <v>197</v>
      </c>
    </row>
    <row r="120" spans="1:65" s="13" customFormat="1" ht="11.25">
      <c r="B120" s="193"/>
      <c r="C120" s="194"/>
      <c r="D120" s="188" t="s">
        <v>157</v>
      </c>
      <c r="E120" s="194"/>
      <c r="F120" s="196" t="s">
        <v>198</v>
      </c>
      <c r="G120" s="194"/>
      <c r="H120" s="197">
        <v>64.156000000000006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157</v>
      </c>
      <c r="AU120" s="203" t="s">
        <v>91</v>
      </c>
      <c r="AV120" s="13" t="s">
        <v>91</v>
      </c>
      <c r="AW120" s="13" t="s">
        <v>4</v>
      </c>
      <c r="AX120" s="13" t="s">
        <v>89</v>
      </c>
      <c r="AY120" s="203" t="s">
        <v>146</v>
      </c>
    </row>
    <row r="121" spans="1:65" s="2" customFormat="1" ht="24.2" customHeight="1">
      <c r="A121" s="35"/>
      <c r="B121" s="36"/>
      <c r="C121" s="175" t="s">
        <v>199</v>
      </c>
      <c r="D121" s="175" t="s">
        <v>148</v>
      </c>
      <c r="E121" s="176" t="s">
        <v>200</v>
      </c>
      <c r="F121" s="177" t="s">
        <v>201</v>
      </c>
      <c r="G121" s="178" t="s">
        <v>108</v>
      </c>
      <c r="H121" s="179">
        <v>3007.683</v>
      </c>
      <c r="I121" s="180"/>
      <c r="J121" s="181">
        <f>ROUND(I121*H121,2)</f>
        <v>0</v>
      </c>
      <c r="K121" s="177" t="s">
        <v>152</v>
      </c>
      <c r="L121" s="40"/>
      <c r="M121" s="182" t="s">
        <v>79</v>
      </c>
      <c r="N121" s="183" t="s">
        <v>51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153</v>
      </c>
      <c r="AT121" s="186" t="s">
        <v>148</v>
      </c>
      <c r="AU121" s="186" t="s">
        <v>91</v>
      </c>
      <c r="AY121" s="17" t="s">
        <v>146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7" t="s">
        <v>89</v>
      </c>
      <c r="BK121" s="187">
        <f>ROUND(I121*H121,2)</f>
        <v>0</v>
      </c>
      <c r="BL121" s="17" t="s">
        <v>153</v>
      </c>
      <c r="BM121" s="186" t="s">
        <v>202</v>
      </c>
    </row>
    <row r="122" spans="1:65" s="2" customFormat="1" ht="68.25">
      <c r="A122" s="35"/>
      <c r="B122" s="36"/>
      <c r="C122" s="37"/>
      <c r="D122" s="188" t="s">
        <v>155</v>
      </c>
      <c r="E122" s="37"/>
      <c r="F122" s="189" t="s">
        <v>203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7" t="s">
        <v>155</v>
      </c>
      <c r="AU122" s="17" t="s">
        <v>91</v>
      </c>
    </row>
    <row r="123" spans="1:65" s="13" customFormat="1" ht="11.25">
      <c r="B123" s="193"/>
      <c r="C123" s="194"/>
      <c r="D123" s="188" t="s">
        <v>157</v>
      </c>
      <c r="E123" s="195" t="s">
        <v>110</v>
      </c>
      <c r="F123" s="196" t="s">
        <v>204</v>
      </c>
      <c r="G123" s="194"/>
      <c r="H123" s="197">
        <v>3007.683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157</v>
      </c>
      <c r="AU123" s="203" t="s">
        <v>91</v>
      </c>
      <c r="AV123" s="13" t="s">
        <v>91</v>
      </c>
      <c r="AW123" s="13" t="s">
        <v>42</v>
      </c>
      <c r="AX123" s="13" t="s">
        <v>89</v>
      </c>
      <c r="AY123" s="203" t="s">
        <v>146</v>
      </c>
    </row>
    <row r="124" spans="1:65" s="2" customFormat="1" ht="14.45" customHeight="1">
      <c r="A124" s="35"/>
      <c r="B124" s="36"/>
      <c r="C124" s="175" t="s">
        <v>205</v>
      </c>
      <c r="D124" s="175" t="s">
        <v>148</v>
      </c>
      <c r="E124" s="176" t="s">
        <v>206</v>
      </c>
      <c r="F124" s="177" t="s">
        <v>207</v>
      </c>
      <c r="G124" s="178" t="s">
        <v>151</v>
      </c>
      <c r="H124" s="179">
        <v>221.48</v>
      </c>
      <c r="I124" s="180"/>
      <c r="J124" s="181">
        <f>ROUND(I124*H124,2)</f>
        <v>0</v>
      </c>
      <c r="K124" s="177" t="s">
        <v>152</v>
      </c>
      <c r="L124" s="40"/>
      <c r="M124" s="182" t="s">
        <v>79</v>
      </c>
      <c r="N124" s="183" t="s">
        <v>51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153</v>
      </c>
      <c r="AT124" s="186" t="s">
        <v>148</v>
      </c>
      <c r="AU124" s="186" t="s">
        <v>91</v>
      </c>
      <c r="AY124" s="17" t="s">
        <v>146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7" t="s">
        <v>89</v>
      </c>
      <c r="BK124" s="187">
        <f>ROUND(I124*H124,2)</f>
        <v>0</v>
      </c>
      <c r="BL124" s="17" t="s">
        <v>153</v>
      </c>
      <c r="BM124" s="186" t="s">
        <v>208</v>
      </c>
    </row>
    <row r="125" spans="1:65" s="2" customFormat="1" ht="48.75">
      <c r="A125" s="35"/>
      <c r="B125" s="36"/>
      <c r="C125" s="37"/>
      <c r="D125" s="188" t="s">
        <v>155</v>
      </c>
      <c r="E125" s="37"/>
      <c r="F125" s="189" t="s">
        <v>209</v>
      </c>
      <c r="G125" s="37"/>
      <c r="H125" s="37"/>
      <c r="I125" s="190"/>
      <c r="J125" s="37"/>
      <c r="K125" s="37"/>
      <c r="L125" s="40"/>
      <c r="M125" s="191"/>
      <c r="N125" s="192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155</v>
      </c>
      <c r="AU125" s="17" t="s">
        <v>91</v>
      </c>
    </row>
    <row r="126" spans="1:65" s="13" customFormat="1" ht="11.25">
      <c r="B126" s="193"/>
      <c r="C126" s="194"/>
      <c r="D126" s="188" t="s">
        <v>157</v>
      </c>
      <c r="E126" s="195" t="s">
        <v>79</v>
      </c>
      <c r="F126" s="196" t="s">
        <v>210</v>
      </c>
      <c r="G126" s="194"/>
      <c r="H126" s="197">
        <v>221.48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157</v>
      </c>
      <c r="AU126" s="203" t="s">
        <v>91</v>
      </c>
      <c r="AV126" s="13" t="s">
        <v>91</v>
      </c>
      <c r="AW126" s="13" t="s">
        <v>42</v>
      </c>
      <c r="AX126" s="13" t="s">
        <v>89</v>
      </c>
      <c r="AY126" s="203" t="s">
        <v>146</v>
      </c>
    </row>
    <row r="127" spans="1:65" s="2" customFormat="1" ht="14.45" customHeight="1">
      <c r="A127" s="35"/>
      <c r="B127" s="36"/>
      <c r="C127" s="175" t="s">
        <v>211</v>
      </c>
      <c r="D127" s="175" t="s">
        <v>148</v>
      </c>
      <c r="E127" s="176" t="s">
        <v>212</v>
      </c>
      <c r="F127" s="177" t="s">
        <v>213</v>
      </c>
      <c r="G127" s="178" t="s">
        <v>151</v>
      </c>
      <c r="H127" s="179">
        <v>885.92</v>
      </c>
      <c r="I127" s="180"/>
      <c r="J127" s="181">
        <f>ROUND(I127*H127,2)</f>
        <v>0</v>
      </c>
      <c r="K127" s="177" t="s">
        <v>152</v>
      </c>
      <c r="L127" s="40"/>
      <c r="M127" s="182" t="s">
        <v>79</v>
      </c>
      <c r="N127" s="183" t="s">
        <v>51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153</v>
      </c>
      <c r="AT127" s="186" t="s">
        <v>148</v>
      </c>
      <c r="AU127" s="186" t="s">
        <v>91</v>
      </c>
      <c r="AY127" s="17" t="s">
        <v>146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7" t="s">
        <v>89</v>
      </c>
      <c r="BK127" s="187">
        <f>ROUND(I127*H127,2)</f>
        <v>0</v>
      </c>
      <c r="BL127" s="17" t="s">
        <v>153</v>
      </c>
      <c r="BM127" s="186" t="s">
        <v>214</v>
      </c>
    </row>
    <row r="128" spans="1:65" s="2" customFormat="1" ht="48.75">
      <c r="A128" s="35"/>
      <c r="B128" s="36"/>
      <c r="C128" s="37"/>
      <c r="D128" s="188" t="s">
        <v>155</v>
      </c>
      <c r="E128" s="37"/>
      <c r="F128" s="189" t="s">
        <v>209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7" t="s">
        <v>155</v>
      </c>
      <c r="AU128" s="17" t="s">
        <v>91</v>
      </c>
    </row>
    <row r="129" spans="1:65" s="2" customFormat="1" ht="19.5">
      <c r="A129" s="35"/>
      <c r="B129" s="36"/>
      <c r="C129" s="37"/>
      <c r="D129" s="188" t="s">
        <v>215</v>
      </c>
      <c r="E129" s="37"/>
      <c r="F129" s="189" t="s">
        <v>216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7" t="s">
        <v>215</v>
      </c>
      <c r="AU129" s="17" t="s">
        <v>91</v>
      </c>
    </row>
    <row r="130" spans="1:65" s="13" customFormat="1" ht="11.25">
      <c r="B130" s="193"/>
      <c r="C130" s="194"/>
      <c r="D130" s="188" t="s">
        <v>157</v>
      </c>
      <c r="E130" s="194"/>
      <c r="F130" s="196" t="s">
        <v>217</v>
      </c>
      <c r="G130" s="194"/>
      <c r="H130" s="197">
        <v>885.92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157</v>
      </c>
      <c r="AU130" s="203" t="s">
        <v>91</v>
      </c>
      <c r="AV130" s="13" t="s">
        <v>91</v>
      </c>
      <c r="AW130" s="13" t="s">
        <v>4</v>
      </c>
      <c r="AX130" s="13" t="s">
        <v>89</v>
      </c>
      <c r="AY130" s="203" t="s">
        <v>146</v>
      </c>
    </row>
    <row r="131" spans="1:65" s="2" customFormat="1" ht="37.9" customHeight="1">
      <c r="A131" s="35"/>
      <c r="B131" s="36"/>
      <c r="C131" s="175" t="s">
        <v>218</v>
      </c>
      <c r="D131" s="175" t="s">
        <v>148</v>
      </c>
      <c r="E131" s="176" t="s">
        <v>219</v>
      </c>
      <c r="F131" s="177" t="s">
        <v>220</v>
      </c>
      <c r="G131" s="178" t="s">
        <v>108</v>
      </c>
      <c r="H131" s="179">
        <v>3299.6979999999999</v>
      </c>
      <c r="I131" s="180"/>
      <c r="J131" s="181">
        <f>ROUND(I131*H131,2)</f>
        <v>0</v>
      </c>
      <c r="K131" s="177" t="s">
        <v>152</v>
      </c>
      <c r="L131" s="40"/>
      <c r="M131" s="182" t="s">
        <v>79</v>
      </c>
      <c r="N131" s="183" t="s">
        <v>51</v>
      </c>
      <c r="O131" s="65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153</v>
      </c>
      <c r="AT131" s="186" t="s">
        <v>148</v>
      </c>
      <c r="AU131" s="186" t="s">
        <v>91</v>
      </c>
      <c r="AY131" s="17" t="s">
        <v>146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7" t="s">
        <v>89</v>
      </c>
      <c r="BK131" s="187">
        <f>ROUND(I131*H131,2)</f>
        <v>0</v>
      </c>
      <c r="BL131" s="17" t="s">
        <v>153</v>
      </c>
      <c r="BM131" s="186" t="s">
        <v>221</v>
      </c>
    </row>
    <row r="132" spans="1:65" s="2" customFormat="1" ht="58.5">
      <c r="A132" s="35"/>
      <c r="B132" s="36"/>
      <c r="C132" s="37"/>
      <c r="D132" s="188" t="s">
        <v>155</v>
      </c>
      <c r="E132" s="37"/>
      <c r="F132" s="189" t="s">
        <v>222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155</v>
      </c>
      <c r="AU132" s="17" t="s">
        <v>91</v>
      </c>
    </row>
    <row r="133" spans="1:65" s="13" customFormat="1" ht="11.25">
      <c r="B133" s="193"/>
      <c r="C133" s="194"/>
      <c r="D133" s="188" t="s">
        <v>157</v>
      </c>
      <c r="E133" s="195" t="s">
        <v>79</v>
      </c>
      <c r="F133" s="196" t="s">
        <v>223</v>
      </c>
      <c r="G133" s="194"/>
      <c r="H133" s="197">
        <v>3299.6979999999999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157</v>
      </c>
      <c r="AU133" s="203" t="s">
        <v>91</v>
      </c>
      <c r="AV133" s="13" t="s">
        <v>91</v>
      </c>
      <c r="AW133" s="13" t="s">
        <v>42</v>
      </c>
      <c r="AX133" s="13" t="s">
        <v>89</v>
      </c>
      <c r="AY133" s="203" t="s">
        <v>146</v>
      </c>
    </row>
    <row r="134" spans="1:65" s="2" customFormat="1" ht="37.9" customHeight="1">
      <c r="A134" s="35"/>
      <c r="B134" s="36"/>
      <c r="C134" s="175" t="s">
        <v>224</v>
      </c>
      <c r="D134" s="175" t="s">
        <v>148</v>
      </c>
      <c r="E134" s="176" t="s">
        <v>225</v>
      </c>
      <c r="F134" s="177" t="s">
        <v>226</v>
      </c>
      <c r="G134" s="178" t="s">
        <v>108</v>
      </c>
      <c r="H134" s="179">
        <v>1357.8340000000001</v>
      </c>
      <c r="I134" s="180"/>
      <c r="J134" s="181">
        <f>ROUND(I134*H134,2)</f>
        <v>0</v>
      </c>
      <c r="K134" s="177" t="s">
        <v>152</v>
      </c>
      <c r="L134" s="40"/>
      <c r="M134" s="182" t="s">
        <v>79</v>
      </c>
      <c r="N134" s="183" t="s">
        <v>51</v>
      </c>
      <c r="O134" s="65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153</v>
      </c>
      <c r="AT134" s="186" t="s">
        <v>148</v>
      </c>
      <c r="AU134" s="186" t="s">
        <v>91</v>
      </c>
      <c r="AY134" s="17" t="s">
        <v>146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7" t="s">
        <v>89</v>
      </c>
      <c r="BK134" s="187">
        <f>ROUND(I134*H134,2)</f>
        <v>0</v>
      </c>
      <c r="BL134" s="17" t="s">
        <v>153</v>
      </c>
      <c r="BM134" s="186" t="s">
        <v>227</v>
      </c>
    </row>
    <row r="135" spans="1:65" s="2" customFormat="1" ht="58.5">
      <c r="A135" s="35"/>
      <c r="B135" s="36"/>
      <c r="C135" s="37"/>
      <c r="D135" s="188" t="s">
        <v>155</v>
      </c>
      <c r="E135" s="37"/>
      <c r="F135" s="189" t="s">
        <v>222</v>
      </c>
      <c r="G135" s="37"/>
      <c r="H135" s="37"/>
      <c r="I135" s="190"/>
      <c r="J135" s="37"/>
      <c r="K135" s="37"/>
      <c r="L135" s="40"/>
      <c r="M135" s="191"/>
      <c r="N135" s="192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7" t="s">
        <v>155</v>
      </c>
      <c r="AU135" s="17" t="s">
        <v>91</v>
      </c>
    </row>
    <row r="136" spans="1:65" s="13" customFormat="1" ht="11.25">
      <c r="B136" s="193"/>
      <c r="C136" s="194"/>
      <c r="D136" s="188" t="s">
        <v>157</v>
      </c>
      <c r="E136" s="195" t="s">
        <v>79</v>
      </c>
      <c r="F136" s="196" t="s">
        <v>228</v>
      </c>
      <c r="G136" s="194"/>
      <c r="H136" s="197">
        <v>1357.8340000000001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157</v>
      </c>
      <c r="AU136" s="203" t="s">
        <v>91</v>
      </c>
      <c r="AV136" s="13" t="s">
        <v>91</v>
      </c>
      <c r="AW136" s="13" t="s">
        <v>42</v>
      </c>
      <c r="AX136" s="13" t="s">
        <v>89</v>
      </c>
      <c r="AY136" s="203" t="s">
        <v>146</v>
      </c>
    </row>
    <row r="137" spans="1:65" s="2" customFormat="1" ht="37.9" customHeight="1">
      <c r="A137" s="35"/>
      <c r="B137" s="36"/>
      <c r="C137" s="175" t="s">
        <v>229</v>
      </c>
      <c r="D137" s="175" t="s">
        <v>148</v>
      </c>
      <c r="E137" s="176" t="s">
        <v>230</v>
      </c>
      <c r="F137" s="177" t="s">
        <v>231</v>
      </c>
      <c r="G137" s="178" t="s">
        <v>108</v>
      </c>
      <c r="H137" s="179">
        <v>20367.509999999998</v>
      </c>
      <c r="I137" s="180"/>
      <c r="J137" s="181">
        <f>ROUND(I137*H137,2)</f>
        <v>0</v>
      </c>
      <c r="K137" s="177" t="s">
        <v>152</v>
      </c>
      <c r="L137" s="40"/>
      <c r="M137" s="182" t="s">
        <v>79</v>
      </c>
      <c r="N137" s="183" t="s">
        <v>51</v>
      </c>
      <c r="O137" s="65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153</v>
      </c>
      <c r="AT137" s="186" t="s">
        <v>148</v>
      </c>
      <c r="AU137" s="186" t="s">
        <v>91</v>
      </c>
      <c r="AY137" s="17" t="s">
        <v>146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7" t="s">
        <v>89</v>
      </c>
      <c r="BK137" s="187">
        <f>ROUND(I137*H137,2)</f>
        <v>0</v>
      </c>
      <c r="BL137" s="17" t="s">
        <v>153</v>
      </c>
      <c r="BM137" s="186" t="s">
        <v>232</v>
      </c>
    </row>
    <row r="138" spans="1:65" s="2" customFormat="1" ht="58.5">
      <c r="A138" s="35"/>
      <c r="B138" s="36"/>
      <c r="C138" s="37"/>
      <c r="D138" s="188" t="s">
        <v>155</v>
      </c>
      <c r="E138" s="37"/>
      <c r="F138" s="189" t="s">
        <v>222</v>
      </c>
      <c r="G138" s="37"/>
      <c r="H138" s="37"/>
      <c r="I138" s="190"/>
      <c r="J138" s="37"/>
      <c r="K138" s="37"/>
      <c r="L138" s="40"/>
      <c r="M138" s="191"/>
      <c r="N138" s="192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7" t="s">
        <v>155</v>
      </c>
      <c r="AU138" s="17" t="s">
        <v>91</v>
      </c>
    </row>
    <row r="139" spans="1:65" s="2" customFormat="1" ht="19.5">
      <c r="A139" s="35"/>
      <c r="B139" s="36"/>
      <c r="C139" s="37"/>
      <c r="D139" s="188" t="s">
        <v>215</v>
      </c>
      <c r="E139" s="37"/>
      <c r="F139" s="189" t="s">
        <v>216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7" t="s">
        <v>215</v>
      </c>
      <c r="AU139" s="17" t="s">
        <v>91</v>
      </c>
    </row>
    <row r="140" spans="1:65" s="13" customFormat="1" ht="11.25">
      <c r="B140" s="193"/>
      <c r="C140" s="194"/>
      <c r="D140" s="188" t="s">
        <v>157</v>
      </c>
      <c r="E140" s="194"/>
      <c r="F140" s="196" t="s">
        <v>233</v>
      </c>
      <c r="G140" s="194"/>
      <c r="H140" s="197">
        <v>20367.509999999998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157</v>
      </c>
      <c r="AU140" s="203" t="s">
        <v>91</v>
      </c>
      <c r="AV140" s="13" t="s">
        <v>91</v>
      </c>
      <c r="AW140" s="13" t="s">
        <v>4</v>
      </c>
      <c r="AX140" s="13" t="s">
        <v>89</v>
      </c>
      <c r="AY140" s="203" t="s">
        <v>146</v>
      </c>
    </row>
    <row r="141" spans="1:65" s="2" customFormat="1" ht="24.2" customHeight="1">
      <c r="A141" s="35"/>
      <c r="B141" s="36"/>
      <c r="C141" s="175" t="s">
        <v>8</v>
      </c>
      <c r="D141" s="175" t="s">
        <v>148</v>
      </c>
      <c r="E141" s="176" t="s">
        <v>234</v>
      </c>
      <c r="F141" s="177" t="s">
        <v>235</v>
      </c>
      <c r="G141" s="178" t="s">
        <v>108</v>
      </c>
      <c r="H141" s="179">
        <v>1649.8489999999999</v>
      </c>
      <c r="I141" s="180"/>
      <c r="J141" s="181">
        <f>ROUND(I141*H141,2)</f>
        <v>0</v>
      </c>
      <c r="K141" s="177" t="s">
        <v>152</v>
      </c>
      <c r="L141" s="40"/>
      <c r="M141" s="182" t="s">
        <v>79</v>
      </c>
      <c r="N141" s="183" t="s">
        <v>51</v>
      </c>
      <c r="O141" s="65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153</v>
      </c>
      <c r="AT141" s="186" t="s">
        <v>148</v>
      </c>
      <c r="AU141" s="186" t="s">
        <v>91</v>
      </c>
      <c r="AY141" s="17" t="s">
        <v>146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7" t="s">
        <v>89</v>
      </c>
      <c r="BK141" s="187">
        <f>ROUND(I141*H141,2)</f>
        <v>0</v>
      </c>
      <c r="BL141" s="17" t="s">
        <v>153</v>
      </c>
      <c r="BM141" s="186" t="s">
        <v>236</v>
      </c>
    </row>
    <row r="142" spans="1:65" s="2" customFormat="1" ht="87.75">
      <c r="A142" s="35"/>
      <c r="B142" s="36"/>
      <c r="C142" s="37"/>
      <c r="D142" s="188" t="s">
        <v>155</v>
      </c>
      <c r="E142" s="37"/>
      <c r="F142" s="189" t="s">
        <v>237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7" t="s">
        <v>155</v>
      </c>
      <c r="AU142" s="17" t="s">
        <v>91</v>
      </c>
    </row>
    <row r="143" spans="1:65" s="13" customFormat="1" ht="11.25">
      <c r="B143" s="193"/>
      <c r="C143" s="194"/>
      <c r="D143" s="188" t="s">
        <v>157</v>
      </c>
      <c r="E143" s="195" t="s">
        <v>79</v>
      </c>
      <c r="F143" s="196" t="s">
        <v>106</v>
      </c>
      <c r="G143" s="194"/>
      <c r="H143" s="197">
        <v>1649.8489999999999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157</v>
      </c>
      <c r="AU143" s="203" t="s">
        <v>91</v>
      </c>
      <c r="AV143" s="13" t="s">
        <v>91</v>
      </c>
      <c r="AW143" s="13" t="s">
        <v>42</v>
      </c>
      <c r="AX143" s="13" t="s">
        <v>89</v>
      </c>
      <c r="AY143" s="203" t="s">
        <v>146</v>
      </c>
    </row>
    <row r="144" spans="1:65" s="2" customFormat="1" ht="24.2" customHeight="1">
      <c r="A144" s="35"/>
      <c r="B144" s="36"/>
      <c r="C144" s="175" t="s">
        <v>238</v>
      </c>
      <c r="D144" s="175" t="s">
        <v>148</v>
      </c>
      <c r="E144" s="176" t="s">
        <v>239</v>
      </c>
      <c r="F144" s="177" t="s">
        <v>240</v>
      </c>
      <c r="G144" s="178" t="s">
        <v>108</v>
      </c>
      <c r="H144" s="179">
        <v>1649.8489999999999</v>
      </c>
      <c r="I144" s="180"/>
      <c r="J144" s="181">
        <f>ROUND(I144*H144,2)</f>
        <v>0</v>
      </c>
      <c r="K144" s="177" t="s">
        <v>152</v>
      </c>
      <c r="L144" s="40"/>
      <c r="M144" s="182" t="s">
        <v>79</v>
      </c>
      <c r="N144" s="183" t="s">
        <v>51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153</v>
      </c>
      <c r="AT144" s="186" t="s">
        <v>148</v>
      </c>
      <c r="AU144" s="186" t="s">
        <v>91</v>
      </c>
      <c r="AY144" s="17" t="s">
        <v>146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7" t="s">
        <v>89</v>
      </c>
      <c r="BK144" s="187">
        <f>ROUND(I144*H144,2)</f>
        <v>0</v>
      </c>
      <c r="BL144" s="17" t="s">
        <v>153</v>
      </c>
      <c r="BM144" s="186" t="s">
        <v>241</v>
      </c>
    </row>
    <row r="145" spans="1:65" s="2" customFormat="1" ht="39">
      <c r="A145" s="35"/>
      <c r="B145" s="36"/>
      <c r="C145" s="37"/>
      <c r="D145" s="188" t="s">
        <v>155</v>
      </c>
      <c r="E145" s="37"/>
      <c r="F145" s="189" t="s">
        <v>242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7" t="s">
        <v>155</v>
      </c>
      <c r="AU145" s="17" t="s">
        <v>91</v>
      </c>
    </row>
    <row r="146" spans="1:65" s="13" customFormat="1" ht="11.25">
      <c r="B146" s="193"/>
      <c r="C146" s="194"/>
      <c r="D146" s="188" t="s">
        <v>157</v>
      </c>
      <c r="E146" s="195" t="s">
        <v>106</v>
      </c>
      <c r="F146" s="196" t="s">
        <v>243</v>
      </c>
      <c r="G146" s="194"/>
      <c r="H146" s="197">
        <v>1649.8489999999999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157</v>
      </c>
      <c r="AU146" s="203" t="s">
        <v>91</v>
      </c>
      <c r="AV146" s="13" t="s">
        <v>91</v>
      </c>
      <c r="AW146" s="13" t="s">
        <v>42</v>
      </c>
      <c r="AX146" s="13" t="s">
        <v>89</v>
      </c>
      <c r="AY146" s="203" t="s">
        <v>146</v>
      </c>
    </row>
    <row r="147" spans="1:65" s="2" customFormat="1" ht="24.2" customHeight="1">
      <c r="A147" s="35"/>
      <c r="B147" s="36"/>
      <c r="C147" s="175" t="s">
        <v>244</v>
      </c>
      <c r="D147" s="175" t="s">
        <v>148</v>
      </c>
      <c r="E147" s="176" t="s">
        <v>245</v>
      </c>
      <c r="F147" s="177" t="s">
        <v>246</v>
      </c>
      <c r="G147" s="178" t="s">
        <v>196</v>
      </c>
      <c r="H147" s="179">
        <v>2444.1010000000001</v>
      </c>
      <c r="I147" s="180"/>
      <c r="J147" s="181">
        <f>ROUND(I147*H147,2)</f>
        <v>0</v>
      </c>
      <c r="K147" s="177" t="s">
        <v>152</v>
      </c>
      <c r="L147" s="40"/>
      <c r="M147" s="182" t="s">
        <v>79</v>
      </c>
      <c r="N147" s="183" t="s">
        <v>51</v>
      </c>
      <c r="O147" s="65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153</v>
      </c>
      <c r="AT147" s="186" t="s">
        <v>148</v>
      </c>
      <c r="AU147" s="186" t="s">
        <v>91</v>
      </c>
      <c r="AY147" s="17" t="s">
        <v>146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7" t="s">
        <v>89</v>
      </c>
      <c r="BK147" s="187">
        <f>ROUND(I147*H147,2)</f>
        <v>0</v>
      </c>
      <c r="BL147" s="17" t="s">
        <v>153</v>
      </c>
      <c r="BM147" s="186" t="s">
        <v>247</v>
      </c>
    </row>
    <row r="148" spans="1:65" s="13" customFormat="1" ht="11.25">
      <c r="B148" s="193"/>
      <c r="C148" s="194"/>
      <c r="D148" s="188" t="s">
        <v>157</v>
      </c>
      <c r="E148" s="195" t="s">
        <v>79</v>
      </c>
      <c r="F148" s="196" t="s">
        <v>228</v>
      </c>
      <c r="G148" s="194"/>
      <c r="H148" s="197">
        <v>1357.8340000000001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157</v>
      </c>
      <c r="AU148" s="203" t="s">
        <v>91</v>
      </c>
      <c r="AV148" s="13" t="s">
        <v>91</v>
      </c>
      <c r="AW148" s="13" t="s">
        <v>42</v>
      </c>
      <c r="AX148" s="13" t="s">
        <v>89</v>
      </c>
      <c r="AY148" s="203" t="s">
        <v>146</v>
      </c>
    </row>
    <row r="149" spans="1:65" s="13" customFormat="1" ht="11.25">
      <c r="B149" s="193"/>
      <c r="C149" s="194"/>
      <c r="D149" s="188" t="s">
        <v>157</v>
      </c>
      <c r="E149" s="194"/>
      <c r="F149" s="196" t="s">
        <v>248</v>
      </c>
      <c r="G149" s="194"/>
      <c r="H149" s="197">
        <v>2444.1010000000001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157</v>
      </c>
      <c r="AU149" s="203" t="s">
        <v>91</v>
      </c>
      <c r="AV149" s="13" t="s">
        <v>91</v>
      </c>
      <c r="AW149" s="13" t="s">
        <v>4</v>
      </c>
      <c r="AX149" s="13" t="s">
        <v>89</v>
      </c>
      <c r="AY149" s="203" t="s">
        <v>146</v>
      </c>
    </row>
    <row r="150" spans="1:65" s="2" customFormat="1" ht="24.2" customHeight="1">
      <c r="A150" s="35"/>
      <c r="B150" s="36"/>
      <c r="C150" s="175" t="s">
        <v>249</v>
      </c>
      <c r="D150" s="175" t="s">
        <v>148</v>
      </c>
      <c r="E150" s="176" t="s">
        <v>250</v>
      </c>
      <c r="F150" s="177" t="s">
        <v>251</v>
      </c>
      <c r="G150" s="178" t="s">
        <v>108</v>
      </c>
      <c r="H150" s="179">
        <v>1649.8489999999999</v>
      </c>
      <c r="I150" s="180"/>
      <c r="J150" s="181">
        <f>ROUND(I150*H150,2)</f>
        <v>0</v>
      </c>
      <c r="K150" s="177" t="s">
        <v>152</v>
      </c>
      <c r="L150" s="40"/>
      <c r="M150" s="182" t="s">
        <v>79</v>
      </c>
      <c r="N150" s="183" t="s">
        <v>51</v>
      </c>
      <c r="O150" s="65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153</v>
      </c>
      <c r="AT150" s="186" t="s">
        <v>148</v>
      </c>
      <c r="AU150" s="186" t="s">
        <v>91</v>
      </c>
      <c r="AY150" s="17" t="s">
        <v>146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7" t="s">
        <v>89</v>
      </c>
      <c r="BK150" s="187">
        <f>ROUND(I150*H150,2)</f>
        <v>0</v>
      </c>
      <c r="BL150" s="17" t="s">
        <v>153</v>
      </c>
      <c r="BM150" s="186" t="s">
        <v>252</v>
      </c>
    </row>
    <row r="151" spans="1:65" s="2" customFormat="1" ht="97.5">
      <c r="A151" s="35"/>
      <c r="B151" s="36"/>
      <c r="C151" s="37"/>
      <c r="D151" s="188" t="s">
        <v>155</v>
      </c>
      <c r="E151" s="37"/>
      <c r="F151" s="189" t="s">
        <v>253</v>
      </c>
      <c r="G151" s="37"/>
      <c r="H151" s="37"/>
      <c r="I151" s="190"/>
      <c r="J151" s="37"/>
      <c r="K151" s="37"/>
      <c r="L151" s="40"/>
      <c r="M151" s="191"/>
      <c r="N151" s="192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7" t="s">
        <v>155</v>
      </c>
      <c r="AU151" s="17" t="s">
        <v>91</v>
      </c>
    </row>
    <row r="152" spans="1:65" s="13" customFormat="1" ht="11.25">
      <c r="B152" s="193"/>
      <c r="C152" s="194"/>
      <c r="D152" s="188" t="s">
        <v>157</v>
      </c>
      <c r="E152" s="195" t="s">
        <v>79</v>
      </c>
      <c r="F152" s="196" t="s">
        <v>106</v>
      </c>
      <c r="G152" s="194"/>
      <c r="H152" s="197">
        <v>1649.8489999999999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157</v>
      </c>
      <c r="AU152" s="203" t="s">
        <v>91</v>
      </c>
      <c r="AV152" s="13" t="s">
        <v>91</v>
      </c>
      <c r="AW152" s="13" t="s">
        <v>42</v>
      </c>
      <c r="AX152" s="13" t="s">
        <v>89</v>
      </c>
      <c r="AY152" s="203" t="s">
        <v>146</v>
      </c>
    </row>
    <row r="153" spans="1:65" s="2" customFormat="1" ht="24.2" customHeight="1">
      <c r="A153" s="35"/>
      <c r="B153" s="36"/>
      <c r="C153" s="175" t="s">
        <v>254</v>
      </c>
      <c r="D153" s="175" t="s">
        <v>148</v>
      </c>
      <c r="E153" s="176" t="s">
        <v>255</v>
      </c>
      <c r="F153" s="177" t="s">
        <v>256</v>
      </c>
      <c r="G153" s="178" t="s">
        <v>151</v>
      </c>
      <c r="H153" s="179">
        <v>810.48199999999997</v>
      </c>
      <c r="I153" s="180"/>
      <c r="J153" s="181">
        <f>ROUND(I153*H153,2)</f>
        <v>0</v>
      </c>
      <c r="K153" s="177" t="s">
        <v>152</v>
      </c>
      <c r="L153" s="40"/>
      <c r="M153" s="182" t="s">
        <v>79</v>
      </c>
      <c r="N153" s="183" t="s">
        <v>51</v>
      </c>
      <c r="O153" s="65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6" t="s">
        <v>153</v>
      </c>
      <c r="AT153" s="186" t="s">
        <v>148</v>
      </c>
      <c r="AU153" s="186" t="s">
        <v>91</v>
      </c>
      <c r="AY153" s="17" t="s">
        <v>146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7" t="s">
        <v>89</v>
      </c>
      <c r="BK153" s="187">
        <f>ROUND(I153*H153,2)</f>
        <v>0</v>
      </c>
      <c r="BL153" s="17" t="s">
        <v>153</v>
      </c>
      <c r="BM153" s="186" t="s">
        <v>257</v>
      </c>
    </row>
    <row r="154" spans="1:65" s="2" customFormat="1" ht="48.75">
      <c r="A154" s="35"/>
      <c r="B154" s="36"/>
      <c r="C154" s="37"/>
      <c r="D154" s="188" t="s">
        <v>155</v>
      </c>
      <c r="E154" s="37"/>
      <c r="F154" s="189" t="s">
        <v>258</v>
      </c>
      <c r="G154" s="37"/>
      <c r="H154" s="37"/>
      <c r="I154" s="190"/>
      <c r="J154" s="37"/>
      <c r="K154" s="37"/>
      <c r="L154" s="40"/>
      <c r="M154" s="191"/>
      <c r="N154" s="192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7" t="s">
        <v>155</v>
      </c>
      <c r="AU154" s="17" t="s">
        <v>91</v>
      </c>
    </row>
    <row r="155" spans="1:65" s="13" customFormat="1" ht="11.25">
      <c r="B155" s="193"/>
      <c r="C155" s="194"/>
      <c r="D155" s="188" t="s">
        <v>157</v>
      </c>
      <c r="E155" s="195" t="s">
        <v>79</v>
      </c>
      <c r="F155" s="196" t="s">
        <v>259</v>
      </c>
      <c r="G155" s="194"/>
      <c r="H155" s="197">
        <v>810.48199999999997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157</v>
      </c>
      <c r="AU155" s="203" t="s">
        <v>91</v>
      </c>
      <c r="AV155" s="13" t="s">
        <v>91</v>
      </c>
      <c r="AW155" s="13" t="s">
        <v>42</v>
      </c>
      <c r="AX155" s="13" t="s">
        <v>89</v>
      </c>
      <c r="AY155" s="203" t="s">
        <v>146</v>
      </c>
    </row>
    <row r="156" spans="1:65" s="2" customFormat="1" ht="14.45" customHeight="1">
      <c r="A156" s="35"/>
      <c r="B156" s="36"/>
      <c r="C156" s="215" t="s">
        <v>260</v>
      </c>
      <c r="D156" s="215" t="s">
        <v>193</v>
      </c>
      <c r="E156" s="216" t="s">
        <v>261</v>
      </c>
      <c r="F156" s="217" t="s">
        <v>262</v>
      </c>
      <c r="G156" s="218" t="s">
        <v>196</v>
      </c>
      <c r="H156" s="219">
        <v>291.774</v>
      </c>
      <c r="I156" s="220"/>
      <c r="J156" s="221">
        <f>ROUND(I156*H156,2)</f>
        <v>0</v>
      </c>
      <c r="K156" s="217" t="s">
        <v>152</v>
      </c>
      <c r="L156" s="222"/>
      <c r="M156" s="223" t="s">
        <v>79</v>
      </c>
      <c r="N156" s="224" t="s">
        <v>51</v>
      </c>
      <c r="O156" s="65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6" t="s">
        <v>192</v>
      </c>
      <c r="AT156" s="186" t="s">
        <v>193</v>
      </c>
      <c r="AU156" s="186" t="s">
        <v>91</v>
      </c>
      <c r="AY156" s="17" t="s">
        <v>146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7" t="s">
        <v>89</v>
      </c>
      <c r="BK156" s="187">
        <f>ROUND(I156*H156,2)</f>
        <v>0</v>
      </c>
      <c r="BL156" s="17" t="s">
        <v>153</v>
      </c>
      <c r="BM156" s="186" t="s">
        <v>263</v>
      </c>
    </row>
    <row r="157" spans="1:65" s="13" customFormat="1" ht="11.25">
      <c r="B157" s="193"/>
      <c r="C157" s="194"/>
      <c r="D157" s="188" t="s">
        <v>157</v>
      </c>
      <c r="E157" s="194"/>
      <c r="F157" s="196" t="s">
        <v>264</v>
      </c>
      <c r="G157" s="194"/>
      <c r="H157" s="197">
        <v>291.774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157</v>
      </c>
      <c r="AU157" s="203" t="s">
        <v>91</v>
      </c>
      <c r="AV157" s="13" t="s">
        <v>91</v>
      </c>
      <c r="AW157" s="13" t="s">
        <v>4</v>
      </c>
      <c r="AX157" s="13" t="s">
        <v>89</v>
      </c>
      <c r="AY157" s="203" t="s">
        <v>146</v>
      </c>
    </row>
    <row r="158" spans="1:65" s="2" customFormat="1" ht="24.2" customHeight="1">
      <c r="A158" s="35"/>
      <c r="B158" s="36"/>
      <c r="C158" s="175" t="s">
        <v>7</v>
      </c>
      <c r="D158" s="175" t="s">
        <v>148</v>
      </c>
      <c r="E158" s="176" t="s">
        <v>265</v>
      </c>
      <c r="F158" s="177" t="s">
        <v>266</v>
      </c>
      <c r="G158" s="178" t="s">
        <v>151</v>
      </c>
      <c r="H158" s="179">
        <v>810.48199999999997</v>
      </c>
      <c r="I158" s="180"/>
      <c r="J158" s="181">
        <f>ROUND(I158*H158,2)</f>
        <v>0</v>
      </c>
      <c r="K158" s="177" t="s">
        <v>152</v>
      </c>
      <c r="L158" s="40"/>
      <c r="M158" s="182" t="s">
        <v>79</v>
      </c>
      <c r="N158" s="183" t="s">
        <v>51</v>
      </c>
      <c r="O158" s="65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6" t="s">
        <v>153</v>
      </c>
      <c r="AT158" s="186" t="s">
        <v>148</v>
      </c>
      <c r="AU158" s="186" t="s">
        <v>91</v>
      </c>
      <c r="AY158" s="17" t="s">
        <v>146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7" t="s">
        <v>89</v>
      </c>
      <c r="BK158" s="187">
        <f>ROUND(I158*H158,2)</f>
        <v>0</v>
      </c>
      <c r="BL158" s="17" t="s">
        <v>153</v>
      </c>
      <c r="BM158" s="186" t="s">
        <v>267</v>
      </c>
    </row>
    <row r="159" spans="1:65" s="2" customFormat="1" ht="107.25">
      <c r="A159" s="35"/>
      <c r="B159" s="36"/>
      <c r="C159" s="37"/>
      <c r="D159" s="188" t="s">
        <v>155</v>
      </c>
      <c r="E159" s="37"/>
      <c r="F159" s="189" t="s">
        <v>268</v>
      </c>
      <c r="G159" s="37"/>
      <c r="H159" s="37"/>
      <c r="I159" s="190"/>
      <c r="J159" s="37"/>
      <c r="K159" s="37"/>
      <c r="L159" s="40"/>
      <c r="M159" s="191"/>
      <c r="N159" s="192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7" t="s">
        <v>155</v>
      </c>
      <c r="AU159" s="17" t="s">
        <v>91</v>
      </c>
    </row>
    <row r="160" spans="1:65" s="13" customFormat="1" ht="11.25">
      <c r="B160" s="193"/>
      <c r="C160" s="194"/>
      <c r="D160" s="188" t="s">
        <v>157</v>
      </c>
      <c r="E160" s="195" t="s">
        <v>79</v>
      </c>
      <c r="F160" s="196" t="s">
        <v>269</v>
      </c>
      <c r="G160" s="194"/>
      <c r="H160" s="197">
        <v>810.48199999999997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157</v>
      </c>
      <c r="AU160" s="203" t="s">
        <v>91</v>
      </c>
      <c r="AV160" s="13" t="s">
        <v>91</v>
      </c>
      <c r="AW160" s="13" t="s">
        <v>42</v>
      </c>
      <c r="AX160" s="13" t="s">
        <v>89</v>
      </c>
      <c r="AY160" s="203" t="s">
        <v>146</v>
      </c>
    </row>
    <row r="161" spans="1:65" s="2" customFormat="1" ht="14.45" customHeight="1">
      <c r="A161" s="35"/>
      <c r="B161" s="36"/>
      <c r="C161" s="215" t="s">
        <v>270</v>
      </c>
      <c r="D161" s="215" t="s">
        <v>193</v>
      </c>
      <c r="E161" s="216" t="s">
        <v>271</v>
      </c>
      <c r="F161" s="217" t="s">
        <v>272</v>
      </c>
      <c r="G161" s="218" t="s">
        <v>273</v>
      </c>
      <c r="H161" s="219">
        <v>12.157</v>
      </c>
      <c r="I161" s="220"/>
      <c r="J161" s="221">
        <f>ROUND(I161*H161,2)</f>
        <v>0</v>
      </c>
      <c r="K161" s="217" t="s">
        <v>152</v>
      </c>
      <c r="L161" s="222"/>
      <c r="M161" s="223" t="s">
        <v>79</v>
      </c>
      <c r="N161" s="224" t="s">
        <v>51</v>
      </c>
      <c r="O161" s="65"/>
      <c r="P161" s="184">
        <f>O161*H161</f>
        <v>0</v>
      </c>
      <c r="Q161" s="184">
        <v>1E-3</v>
      </c>
      <c r="R161" s="184">
        <f>Q161*H161</f>
        <v>1.2157000000000001E-2</v>
      </c>
      <c r="S161" s="184">
        <v>0</v>
      </c>
      <c r="T161" s="18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192</v>
      </c>
      <c r="AT161" s="186" t="s">
        <v>193</v>
      </c>
      <c r="AU161" s="186" t="s">
        <v>91</v>
      </c>
      <c r="AY161" s="17" t="s">
        <v>146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7" t="s">
        <v>89</v>
      </c>
      <c r="BK161" s="187">
        <f>ROUND(I161*H161,2)</f>
        <v>0</v>
      </c>
      <c r="BL161" s="17" t="s">
        <v>153</v>
      </c>
      <c r="BM161" s="186" t="s">
        <v>274</v>
      </c>
    </row>
    <row r="162" spans="1:65" s="13" customFormat="1" ht="11.25">
      <c r="B162" s="193"/>
      <c r="C162" s="194"/>
      <c r="D162" s="188" t="s">
        <v>157</v>
      </c>
      <c r="E162" s="194"/>
      <c r="F162" s="196" t="s">
        <v>275</v>
      </c>
      <c r="G162" s="194"/>
      <c r="H162" s="197">
        <v>12.157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157</v>
      </c>
      <c r="AU162" s="203" t="s">
        <v>91</v>
      </c>
      <c r="AV162" s="13" t="s">
        <v>91</v>
      </c>
      <c r="AW162" s="13" t="s">
        <v>4</v>
      </c>
      <c r="AX162" s="13" t="s">
        <v>89</v>
      </c>
      <c r="AY162" s="203" t="s">
        <v>146</v>
      </c>
    </row>
    <row r="163" spans="1:65" s="2" customFormat="1" ht="14.45" customHeight="1">
      <c r="A163" s="35"/>
      <c r="B163" s="36"/>
      <c r="C163" s="175" t="s">
        <v>276</v>
      </c>
      <c r="D163" s="175" t="s">
        <v>148</v>
      </c>
      <c r="E163" s="176" t="s">
        <v>277</v>
      </c>
      <c r="F163" s="177" t="s">
        <v>278</v>
      </c>
      <c r="G163" s="178" t="s">
        <v>151</v>
      </c>
      <c r="H163" s="179">
        <v>810.48199999999997</v>
      </c>
      <c r="I163" s="180"/>
      <c r="J163" s="181">
        <f>ROUND(I163*H163,2)</f>
        <v>0</v>
      </c>
      <c r="K163" s="177" t="s">
        <v>152</v>
      </c>
      <c r="L163" s="40"/>
      <c r="M163" s="182" t="s">
        <v>79</v>
      </c>
      <c r="N163" s="183" t="s">
        <v>51</v>
      </c>
      <c r="O163" s="65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6" t="s">
        <v>153</v>
      </c>
      <c r="AT163" s="186" t="s">
        <v>148</v>
      </c>
      <c r="AU163" s="186" t="s">
        <v>91</v>
      </c>
      <c r="AY163" s="17" t="s">
        <v>146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7" t="s">
        <v>89</v>
      </c>
      <c r="BK163" s="187">
        <f>ROUND(I163*H163,2)</f>
        <v>0</v>
      </c>
      <c r="BL163" s="17" t="s">
        <v>153</v>
      </c>
      <c r="BM163" s="186" t="s">
        <v>279</v>
      </c>
    </row>
    <row r="164" spans="1:65" s="2" customFormat="1" ht="87.75">
      <c r="A164" s="35"/>
      <c r="B164" s="36"/>
      <c r="C164" s="37"/>
      <c r="D164" s="188" t="s">
        <v>155</v>
      </c>
      <c r="E164" s="37"/>
      <c r="F164" s="189" t="s">
        <v>280</v>
      </c>
      <c r="G164" s="37"/>
      <c r="H164" s="37"/>
      <c r="I164" s="190"/>
      <c r="J164" s="37"/>
      <c r="K164" s="37"/>
      <c r="L164" s="40"/>
      <c r="M164" s="191"/>
      <c r="N164" s="192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7" t="s">
        <v>155</v>
      </c>
      <c r="AU164" s="17" t="s">
        <v>91</v>
      </c>
    </row>
    <row r="165" spans="1:65" s="13" customFormat="1" ht="11.25">
      <c r="B165" s="193"/>
      <c r="C165" s="194"/>
      <c r="D165" s="188" t="s">
        <v>157</v>
      </c>
      <c r="E165" s="195" t="s">
        <v>79</v>
      </c>
      <c r="F165" s="196" t="s">
        <v>269</v>
      </c>
      <c r="G165" s="194"/>
      <c r="H165" s="197">
        <v>810.48199999999997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157</v>
      </c>
      <c r="AU165" s="203" t="s">
        <v>91</v>
      </c>
      <c r="AV165" s="13" t="s">
        <v>91</v>
      </c>
      <c r="AW165" s="13" t="s">
        <v>42</v>
      </c>
      <c r="AX165" s="13" t="s">
        <v>89</v>
      </c>
      <c r="AY165" s="203" t="s">
        <v>146</v>
      </c>
    </row>
    <row r="166" spans="1:65" s="2" customFormat="1" ht="14.45" customHeight="1">
      <c r="A166" s="35"/>
      <c r="B166" s="36"/>
      <c r="C166" s="175" t="s">
        <v>281</v>
      </c>
      <c r="D166" s="175" t="s">
        <v>148</v>
      </c>
      <c r="E166" s="176" t="s">
        <v>282</v>
      </c>
      <c r="F166" s="177" t="s">
        <v>283</v>
      </c>
      <c r="G166" s="178" t="s">
        <v>151</v>
      </c>
      <c r="H166" s="179">
        <v>3564.2280000000001</v>
      </c>
      <c r="I166" s="180"/>
      <c r="J166" s="181">
        <f>ROUND(I166*H166,2)</f>
        <v>0</v>
      </c>
      <c r="K166" s="177" t="s">
        <v>152</v>
      </c>
      <c r="L166" s="40"/>
      <c r="M166" s="182" t="s">
        <v>79</v>
      </c>
      <c r="N166" s="183" t="s">
        <v>51</v>
      </c>
      <c r="O166" s="65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6" t="s">
        <v>153</v>
      </c>
      <c r="AT166" s="186" t="s">
        <v>148</v>
      </c>
      <c r="AU166" s="186" t="s">
        <v>91</v>
      </c>
      <c r="AY166" s="17" t="s">
        <v>146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7" t="s">
        <v>89</v>
      </c>
      <c r="BK166" s="187">
        <f>ROUND(I166*H166,2)</f>
        <v>0</v>
      </c>
      <c r="BL166" s="17" t="s">
        <v>153</v>
      </c>
      <c r="BM166" s="186" t="s">
        <v>284</v>
      </c>
    </row>
    <row r="167" spans="1:65" s="2" customFormat="1" ht="87.75">
      <c r="A167" s="35"/>
      <c r="B167" s="36"/>
      <c r="C167" s="37"/>
      <c r="D167" s="188" t="s">
        <v>155</v>
      </c>
      <c r="E167" s="37"/>
      <c r="F167" s="189" t="s">
        <v>280</v>
      </c>
      <c r="G167" s="37"/>
      <c r="H167" s="37"/>
      <c r="I167" s="190"/>
      <c r="J167" s="37"/>
      <c r="K167" s="37"/>
      <c r="L167" s="40"/>
      <c r="M167" s="191"/>
      <c r="N167" s="192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7" t="s">
        <v>155</v>
      </c>
      <c r="AU167" s="17" t="s">
        <v>91</v>
      </c>
    </row>
    <row r="168" spans="1:65" s="13" customFormat="1" ht="11.25">
      <c r="B168" s="193"/>
      <c r="C168" s="194"/>
      <c r="D168" s="188" t="s">
        <v>157</v>
      </c>
      <c r="E168" s="195" t="s">
        <v>79</v>
      </c>
      <c r="F168" s="196" t="s">
        <v>285</v>
      </c>
      <c r="G168" s="194"/>
      <c r="H168" s="197">
        <v>3564.2280000000001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157</v>
      </c>
      <c r="AU168" s="203" t="s">
        <v>91</v>
      </c>
      <c r="AV168" s="13" t="s">
        <v>91</v>
      </c>
      <c r="AW168" s="13" t="s">
        <v>42</v>
      </c>
      <c r="AX168" s="13" t="s">
        <v>89</v>
      </c>
      <c r="AY168" s="203" t="s">
        <v>146</v>
      </c>
    </row>
    <row r="169" spans="1:65" s="2" customFormat="1" ht="24.2" customHeight="1">
      <c r="A169" s="35"/>
      <c r="B169" s="36"/>
      <c r="C169" s="175" t="s">
        <v>286</v>
      </c>
      <c r="D169" s="175" t="s">
        <v>148</v>
      </c>
      <c r="E169" s="176" t="s">
        <v>287</v>
      </c>
      <c r="F169" s="177" t="s">
        <v>288</v>
      </c>
      <c r="G169" s="178" t="s">
        <v>289</v>
      </c>
      <c r="H169" s="179">
        <v>6</v>
      </c>
      <c r="I169" s="180"/>
      <c r="J169" s="181">
        <f>ROUND(I169*H169,2)</f>
        <v>0</v>
      </c>
      <c r="K169" s="177" t="s">
        <v>152</v>
      </c>
      <c r="L169" s="40"/>
      <c r="M169" s="182" t="s">
        <v>79</v>
      </c>
      <c r="N169" s="183" t="s">
        <v>51</v>
      </c>
      <c r="O169" s="65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6" t="s">
        <v>153</v>
      </c>
      <c r="AT169" s="186" t="s">
        <v>148</v>
      </c>
      <c r="AU169" s="186" t="s">
        <v>91</v>
      </c>
      <c r="AY169" s="17" t="s">
        <v>146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7" t="s">
        <v>89</v>
      </c>
      <c r="BK169" s="187">
        <f>ROUND(I169*H169,2)</f>
        <v>0</v>
      </c>
      <c r="BL169" s="17" t="s">
        <v>153</v>
      </c>
      <c r="BM169" s="186" t="s">
        <v>290</v>
      </c>
    </row>
    <row r="170" spans="1:65" s="2" customFormat="1" ht="87.75">
      <c r="A170" s="35"/>
      <c r="B170" s="36"/>
      <c r="C170" s="37"/>
      <c r="D170" s="188" t="s">
        <v>155</v>
      </c>
      <c r="E170" s="37"/>
      <c r="F170" s="189" t="s">
        <v>291</v>
      </c>
      <c r="G170" s="37"/>
      <c r="H170" s="37"/>
      <c r="I170" s="190"/>
      <c r="J170" s="37"/>
      <c r="K170" s="37"/>
      <c r="L170" s="40"/>
      <c r="M170" s="191"/>
      <c r="N170" s="192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7" t="s">
        <v>155</v>
      </c>
      <c r="AU170" s="17" t="s">
        <v>91</v>
      </c>
    </row>
    <row r="171" spans="1:65" s="13" customFormat="1" ht="11.25">
      <c r="B171" s="193"/>
      <c r="C171" s="194"/>
      <c r="D171" s="188" t="s">
        <v>157</v>
      </c>
      <c r="E171" s="195" t="s">
        <v>79</v>
      </c>
      <c r="F171" s="196" t="s">
        <v>292</v>
      </c>
      <c r="G171" s="194"/>
      <c r="H171" s="197">
        <v>6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157</v>
      </c>
      <c r="AU171" s="203" t="s">
        <v>91</v>
      </c>
      <c r="AV171" s="13" t="s">
        <v>91</v>
      </c>
      <c r="AW171" s="13" t="s">
        <v>42</v>
      </c>
      <c r="AX171" s="13" t="s">
        <v>89</v>
      </c>
      <c r="AY171" s="203" t="s">
        <v>146</v>
      </c>
    </row>
    <row r="172" spans="1:65" s="2" customFormat="1" ht="24.2" customHeight="1">
      <c r="A172" s="35"/>
      <c r="B172" s="36"/>
      <c r="C172" s="175" t="s">
        <v>293</v>
      </c>
      <c r="D172" s="175" t="s">
        <v>148</v>
      </c>
      <c r="E172" s="176" t="s">
        <v>294</v>
      </c>
      <c r="F172" s="177" t="s">
        <v>295</v>
      </c>
      <c r="G172" s="178" t="s">
        <v>296</v>
      </c>
      <c r="H172" s="179">
        <v>18</v>
      </c>
      <c r="I172" s="180"/>
      <c r="J172" s="181">
        <f>ROUND(I172*H172,2)</f>
        <v>0</v>
      </c>
      <c r="K172" s="177" t="s">
        <v>152</v>
      </c>
      <c r="L172" s="40"/>
      <c r="M172" s="182" t="s">
        <v>79</v>
      </c>
      <c r="N172" s="183" t="s">
        <v>51</v>
      </c>
      <c r="O172" s="65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153</v>
      </c>
      <c r="AT172" s="186" t="s">
        <v>148</v>
      </c>
      <c r="AU172" s="186" t="s">
        <v>91</v>
      </c>
      <c r="AY172" s="17" t="s">
        <v>146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7" t="s">
        <v>89</v>
      </c>
      <c r="BK172" s="187">
        <f>ROUND(I172*H172,2)</f>
        <v>0</v>
      </c>
      <c r="BL172" s="17" t="s">
        <v>153</v>
      </c>
      <c r="BM172" s="186" t="s">
        <v>297</v>
      </c>
    </row>
    <row r="173" spans="1:65" s="2" customFormat="1" ht="68.25">
      <c r="A173" s="35"/>
      <c r="B173" s="36"/>
      <c r="C173" s="37"/>
      <c r="D173" s="188" t="s">
        <v>155</v>
      </c>
      <c r="E173" s="37"/>
      <c r="F173" s="189" t="s">
        <v>298</v>
      </c>
      <c r="G173" s="37"/>
      <c r="H173" s="37"/>
      <c r="I173" s="190"/>
      <c r="J173" s="37"/>
      <c r="K173" s="37"/>
      <c r="L173" s="40"/>
      <c r="M173" s="191"/>
      <c r="N173" s="192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7" t="s">
        <v>155</v>
      </c>
      <c r="AU173" s="17" t="s">
        <v>91</v>
      </c>
    </row>
    <row r="174" spans="1:65" s="13" customFormat="1" ht="11.25">
      <c r="B174" s="193"/>
      <c r="C174" s="194"/>
      <c r="D174" s="188" t="s">
        <v>157</v>
      </c>
      <c r="E174" s="195" t="s">
        <v>79</v>
      </c>
      <c r="F174" s="196" t="s">
        <v>299</v>
      </c>
      <c r="G174" s="194"/>
      <c r="H174" s="197">
        <v>18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157</v>
      </c>
      <c r="AU174" s="203" t="s">
        <v>91</v>
      </c>
      <c r="AV174" s="13" t="s">
        <v>91</v>
      </c>
      <c r="AW174" s="13" t="s">
        <v>42</v>
      </c>
      <c r="AX174" s="13" t="s">
        <v>89</v>
      </c>
      <c r="AY174" s="203" t="s">
        <v>146</v>
      </c>
    </row>
    <row r="175" spans="1:65" s="2" customFormat="1" ht="14.45" customHeight="1">
      <c r="A175" s="35"/>
      <c r="B175" s="36"/>
      <c r="C175" s="215" t="s">
        <v>300</v>
      </c>
      <c r="D175" s="215" t="s">
        <v>193</v>
      </c>
      <c r="E175" s="216" t="s">
        <v>301</v>
      </c>
      <c r="F175" s="217" t="s">
        <v>302</v>
      </c>
      <c r="G175" s="218" t="s">
        <v>296</v>
      </c>
      <c r="H175" s="219">
        <v>18</v>
      </c>
      <c r="I175" s="220"/>
      <c r="J175" s="221">
        <f>ROUND(I175*H175,2)</f>
        <v>0</v>
      </c>
      <c r="K175" s="217" t="s">
        <v>79</v>
      </c>
      <c r="L175" s="222"/>
      <c r="M175" s="223" t="s">
        <v>79</v>
      </c>
      <c r="N175" s="224" t="s">
        <v>51</v>
      </c>
      <c r="O175" s="65"/>
      <c r="P175" s="184">
        <f>O175*H175</f>
        <v>0</v>
      </c>
      <c r="Q175" s="184">
        <v>1.1000000000000001E-3</v>
      </c>
      <c r="R175" s="184">
        <f>Q175*H175</f>
        <v>1.9800000000000002E-2</v>
      </c>
      <c r="S175" s="184">
        <v>0</v>
      </c>
      <c r="T175" s="18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6" t="s">
        <v>192</v>
      </c>
      <c r="AT175" s="186" t="s">
        <v>193</v>
      </c>
      <c r="AU175" s="186" t="s">
        <v>91</v>
      </c>
      <c r="AY175" s="17" t="s">
        <v>146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7" t="s">
        <v>89</v>
      </c>
      <c r="BK175" s="187">
        <f>ROUND(I175*H175,2)</f>
        <v>0</v>
      </c>
      <c r="BL175" s="17" t="s">
        <v>153</v>
      </c>
      <c r="BM175" s="186" t="s">
        <v>303</v>
      </c>
    </row>
    <row r="176" spans="1:65" s="2" customFormat="1" ht="24.2" customHeight="1">
      <c r="A176" s="35"/>
      <c r="B176" s="36"/>
      <c r="C176" s="175" t="s">
        <v>304</v>
      </c>
      <c r="D176" s="175" t="s">
        <v>148</v>
      </c>
      <c r="E176" s="176" t="s">
        <v>305</v>
      </c>
      <c r="F176" s="177" t="s">
        <v>306</v>
      </c>
      <c r="G176" s="178" t="s">
        <v>289</v>
      </c>
      <c r="H176" s="179">
        <v>4</v>
      </c>
      <c r="I176" s="180"/>
      <c r="J176" s="181">
        <f>ROUND(I176*H176,2)</f>
        <v>0</v>
      </c>
      <c r="K176" s="177" t="s">
        <v>152</v>
      </c>
      <c r="L176" s="40"/>
      <c r="M176" s="182" t="s">
        <v>79</v>
      </c>
      <c r="N176" s="183" t="s">
        <v>51</v>
      </c>
      <c r="O176" s="65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6" t="s">
        <v>153</v>
      </c>
      <c r="AT176" s="186" t="s">
        <v>148</v>
      </c>
      <c r="AU176" s="186" t="s">
        <v>91</v>
      </c>
      <c r="AY176" s="17" t="s">
        <v>146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7" t="s">
        <v>89</v>
      </c>
      <c r="BK176" s="187">
        <f>ROUND(I176*H176,2)</f>
        <v>0</v>
      </c>
      <c r="BL176" s="17" t="s">
        <v>153</v>
      </c>
      <c r="BM176" s="186" t="s">
        <v>307</v>
      </c>
    </row>
    <row r="177" spans="1:65" s="2" customFormat="1" ht="87.75">
      <c r="A177" s="35"/>
      <c r="B177" s="36"/>
      <c r="C177" s="37"/>
      <c r="D177" s="188" t="s">
        <v>155</v>
      </c>
      <c r="E177" s="37"/>
      <c r="F177" s="189" t="s">
        <v>291</v>
      </c>
      <c r="G177" s="37"/>
      <c r="H177" s="37"/>
      <c r="I177" s="190"/>
      <c r="J177" s="37"/>
      <c r="K177" s="37"/>
      <c r="L177" s="40"/>
      <c r="M177" s="191"/>
      <c r="N177" s="192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7" t="s">
        <v>155</v>
      </c>
      <c r="AU177" s="17" t="s">
        <v>91</v>
      </c>
    </row>
    <row r="178" spans="1:65" s="13" customFormat="1" ht="11.25">
      <c r="B178" s="193"/>
      <c r="C178" s="194"/>
      <c r="D178" s="188" t="s">
        <v>157</v>
      </c>
      <c r="E178" s="195" t="s">
        <v>79</v>
      </c>
      <c r="F178" s="196" t="s">
        <v>308</v>
      </c>
      <c r="G178" s="194"/>
      <c r="H178" s="197">
        <v>4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157</v>
      </c>
      <c r="AU178" s="203" t="s">
        <v>91</v>
      </c>
      <c r="AV178" s="13" t="s">
        <v>91</v>
      </c>
      <c r="AW178" s="13" t="s">
        <v>42</v>
      </c>
      <c r="AX178" s="13" t="s">
        <v>89</v>
      </c>
      <c r="AY178" s="203" t="s">
        <v>146</v>
      </c>
    </row>
    <row r="179" spans="1:65" s="2" customFormat="1" ht="14.45" customHeight="1">
      <c r="A179" s="35"/>
      <c r="B179" s="36"/>
      <c r="C179" s="175" t="s">
        <v>309</v>
      </c>
      <c r="D179" s="175" t="s">
        <v>148</v>
      </c>
      <c r="E179" s="176" t="s">
        <v>310</v>
      </c>
      <c r="F179" s="177" t="s">
        <v>311</v>
      </c>
      <c r="G179" s="178" t="s">
        <v>151</v>
      </c>
      <c r="H179" s="179">
        <v>810.48199999999997</v>
      </c>
      <c r="I179" s="180"/>
      <c r="J179" s="181">
        <f>ROUND(I179*H179,2)</f>
        <v>0</v>
      </c>
      <c r="K179" s="177" t="s">
        <v>152</v>
      </c>
      <c r="L179" s="40"/>
      <c r="M179" s="182" t="s">
        <v>79</v>
      </c>
      <c r="N179" s="183" t="s">
        <v>51</v>
      </c>
      <c r="O179" s="65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6" t="s">
        <v>153</v>
      </c>
      <c r="AT179" s="186" t="s">
        <v>148</v>
      </c>
      <c r="AU179" s="186" t="s">
        <v>91</v>
      </c>
      <c r="AY179" s="17" t="s">
        <v>146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7" t="s">
        <v>89</v>
      </c>
      <c r="BK179" s="187">
        <f>ROUND(I179*H179,2)</f>
        <v>0</v>
      </c>
      <c r="BL179" s="17" t="s">
        <v>153</v>
      </c>
      <c r="BM179" s="186" t="s">
        <v>312</v>
      </c>
    </row>
    <row r="180" spans="1:65" s="2" customFormat="1" ht="39">
      <c r="A180" s="35"/>
      <c r="B180" s="36"/>
      <c r="C180" s="37"/>
      <c r="D180" s="188" t="s">
        <v>155</v>
      </c>
      <c r="E180" s="37"/>
      <c r="F180" s="189" t="s">
        <v>313</v>
      </c>
      <c r="G180" s="37"/>
      <c r="H180" s="37"/>
      <c r="I180" s="190"/>
      <c r="J180" s="37"/>
      <c r="K180" s="37"/>
      <c r="L180" s="40"/>
      <c r="M180" s="191"/>
      <c r="N180" s="192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7" t="s">
        <v>155</v>
      </c>
      <c r="AU180" s="17" t="s">
        <v>91</v>
      </c>
    </row>
    <row r="181" spans="1:65" s="13" customFormat="1" ht="11.25">
      <c r="B181" s="193"/>
      <c r="C181" s="194"/>
      <c r="D181" s="188" t="s">
        <v>157</v>
      </c>
      <c r="E181" s="195" t="s">
        <v>79</v>
      </c>
      <c r="F181" s="196" t="s">
        <v>269</v>
      </c>
      <c r="G181" s="194"/>
      <c r="H181" s="197">
        <v>810.48199999999997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157</v>
      </c>
      <c r="AU181" s="203" t="s">
        <v>91</v>
      </c>
      <c r="AV181" s="13" t="s">
        <v>91</v>
      </c>
      <c r="AW181" s="13" t="s">
        <v>42</v>
      </c>
      <c r="AX181" s="13" t="s">
        <v>89</v>
      </c>
      <c r="AY181" s="203" t="s">
        <v>146</v>
      </c>
    </row>
    <row r="182" spans="1:65" s="2" customFormat="1" ht="24.2" customHeight="1">
      <c r="A182" s="35"/>
      <c r="B182" s="36"/>
      <c r="C182" s="175" t="s">
        <v>314</v>
      </c>
      <c r="D182" s="175" t="s">
        <v>148</v>
      </c>
      <c r="E182" s="176" t="s">
        <v>315</v>
      </c>
      <c r="F182" s="177" t="s">
        <v>316</v>
      </c>
      <c r="G182" s="178" t="s">
        <v>289</v>
      </c>
      <c r="H182" s="179">
        <v>4</v>
      </c>
      <c r="I182" s="180"/>
      <c r="J182" s="181">
        <f>ROUND(I182*H182,2)</f>
        <v>0</v>
      </c>
      <c r="K182" s="177" t="s">
        <v>152</v>
      </c>
      <c r="L182" s="40"/>
      <c r="M182" s="182" t="s">
        <v>79</v>
      </c>
      <c r="N182" s="183" t="s">
        <v>51</v>
      </c>
      <c r="O182" s="65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6" t="s">
        <v>153</v>
      </c>
      <c r="AT182" s="186" t="s">
        <v>148</v>
      </c>
      <c r="AU182" s="186" t="s">
        <v>91</v>
      </c>
      <c r="AY182" s="17" t="s">
        <v>146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7" t="s">
        <v>89</v>
      </c>
      <c r="BK182" s="187">
        <f>ROUND(I182*H182,2)</f>
        <v>0</v>
      </c>
      <c r="BL182" s="17" t="s">
        <v>153</v>
      </c>
      <c r="BM182" s="186" t="s">
        <v>317</v>
      </c>
    </row>
    <row r="183" spans="1:65" s="2" customFormat="1" ht="58.5">
      <c r="A183" s="35"/>
      <c r="B183" s="36"/>
      <c r="C183" s="37"/>
      <c r="D183" s="188" t="s">
        <v>155</v>
      </c>
      <c r="E183" s="37"/>
      <c r="F183" s="189" t="s">
        <v>318</v>
      </c>
      <c r="G183" s="37"/>
      <c r="H183" s="37"/>
      <c r="I183" s="190"/>
      <c r="J183" s="37"/>
      <c r="K183" s="37"/>
      <c r="L183" s="40"/>
      <c r="M183" s="191"/>
      <c r="N183" s="192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7" t="s">
        <v>155</v>
      </c>
      <c r="AU183" s="17" t="s">
        <v>91</v>
      </c>
    </row>
    <row r="184" spans="1:65" s="13" customFormat="1" ht="11.25">
      <c r="B184" s="193"/>
      <c r="C184" s="194"/>
      <c r="D184" s="188" t="s">
        <v>157</v>
      </c>
      <c r="E184" s="195" t="s">
        <v>79</v>
      </c>
      <c r="F184" s="196" t="s">
        <v>319</v>
      </c>
      <c r="G184" s="194"/>
      <c r="H184" s="197">
        <v>4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157</v>
      </c>
      <c r="AU184" s="203" t="s">
        <v>91</v>
      </c>
      <c r="AV184" s="13" t="s">
        <v>91</v>
      </c>
      <c r="AW184" s="13" t="s">
        <v>42</v>
      </c>
      <c r="AX184" s="13" t="s">
        <v>89</v>
      </c>
      <c r="AY184" s="203" t="s">
        <v>146</v>
      </c>
    </row>
    <row r="185" spans="1:65" s="2" customFormat="1" ht="14.45" customHeight="1">
      <c r="A185" s="35"/>
      <c r="B185" s="36"/>
      <c r="C185" s="215" t="s">
        <v>320</v>
      </c>
      <c r="D185" s="215" t="s">
        <v>193</v>
      </c>
      <c r="E185" s="216" t="s">
        <v>321</v>
      </c>
      <c r="F185" s="217" t="s">
        <v>322</v>
      </c>
      <c r="G185" s="218" t="s">
        <v>289</v>
      </c>
      <c r="H185" s="219">
        <v>4</v>
      </c>
      <c r="I185" s="220"/>
      <c r="J185" s="221">
        <f>ROUND(I185*H185,2)</f>
        <v>0</v>
      </c>
      <c r="K185" s="217" t="s">
        <v>79</v>
      </c>
      <c r="L185" s="222"/>
      <c r="M185" s="223" t="s">
        <v>79</v>
      </c>
      <c r="N185" s="224" t="s">
        <v>51</v>
      </c>
      <c r="O185" s="65"/>
      <c r="P185" s="184">
        <f>O185*H185</f>
        <v>0</v>
      </c>
      <c r="Q185" s="184">
        <v>1E-3</v>
      </c>
      <c r="R185" s="184">
        <f>Q185*H185</f>
        <v>4.0000000000000001E-3</v>
      </c>
      <c r="S185" s="184">
        <v>0</v>
      </c>
      <c r="T185" s="18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6" t="s">
        <v>192</v>
      </c>
      <c r="AT185" s="186" t="s">
        <v>193</v>
      </c>
      <c r="AU185" s="186" t="s">
        <v>91</v>
      </c>
      <c r="AY185" s="17" t="s">
        <v>146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7" t="s">
        <v>89</v>
      </c>
      <c r="BK185" s="187">
        <f>ROUND(I185*H185,2)</f>
        <v>0</v>
      </c>
      <c r="BL185" s="17" t="s">
        <v>153</v>
      </c>
      <c r="BM185" s="186" t="s">
        <v>323</v>
      </c>
    </row>
    <row r="186" spans="1:65" s="2" customFormat="1" ht="24.2" customHeight="1">
      <c r="A186" s="35"/>
      <c r="B186" s="36"/>
      <c r="C186" s="175" t="s">
        <v>324</v>
      </c>
      <c r="D186" s="175" t="s">
        <v>148</v>
      </c>
      <c r="E186" s="176" t="s">
        <v>325</v>
      </c>
      <c r="F186" s="177" t="s">
        <v>326</v>
      </c>
      <c r="G186" s="178" t="s">
        <v>289</v>
      </c>
      <c r="H186" s="179">
        <v>6</v>
      </c>
      <c r="I186" s="180"/>
      <c r="J186" s="181">
        <f>ROUND(I186*H186,2)</f>
        <v>0</v>
      </c>
      <c r="K186" s="177" t="s">
        <v>152</v>
      </c>
      <c r="L186" s="40"/>
      <c r="M186" s="182" t="s">
        <v>79</v>
      </c>
      <c r="N186" s="183" t="s">
        <v>51</v>
      </c>
      <c r="O186" s="65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6" t="s">
        <v>153</v>
      </c>
      <c r="AT186" s="186" t="s">
        <v>148</v>
      </c>
      <c r="AU186" s="186" t="s">
        <v>91</v>
      </c>
      <c r="AY186" s="17" t="s">
        <v>146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7" t="s">
        <v>89</v>
      </c>
      <c r="BK186" s="187">
        <f>ROUND(I186*H186,2)</f>
        <v>0</v>
      </c>
      <c r="BL186" s="17" t="s">
        <v>153</v>
      </c>
      <c r="BM186" s="186" t="s">
        <v>327</v>
      </c>
    </row>
    <row r="187" spans="1:65" s="2" customFormat="1" ht="58.5">
      <c r="A187" s="35"/>
      <c r="B187" s="36"/>
      <c r="C187" s="37"/>
      <c r="D187" s="188" t="s">
        <v>155</v>
      </c>
      <c r="E187" s="37"/>
      <c r="F187" s="189" t="s">
        <v>318</v>
      </c>
      <c r="G187" s="37"/>
      <c r="H187" s="37"/>
      <c r="I187" s="190"/>
      <c r="J187" s="37"/>
      <c r="K187" s="37"/>
      <c r="L187" s="40"/>
      <c r="M187" s="191"/>
      <c r="N187" s="192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7" t="s">
        <v>155</v>
      </c>
      <c r="AU187" s="17" t="s">
        <v>91</v>
      </c>
    </row>
    <row r="188" spans="1:65" s="13" customFormat="1" ht="11.25">
      <c r="B188" s="193"/>
      <c r="C188" s="194"/>
      <c r="D188" s="188" t="s">
        <v>157</v>
      </c>
      <c r="E188" s="195" t="s">
        <v>79</v>
      </c>
      <c r="F188" s="196" t="s">
        <v>328</v>
      </c>
      <c r="G188" s="194"/>
      <c r="H188" s="197">
        <v>6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157</v>
      </c>
      <c r="AU188" s="203" t="s">
        <v>91</v>
      </c>
      <c r="AV188" s="13" t="s">
        <v>91</v>
      </c>
      <c r="AW188" s="13" t="s">
        <v>42</v>
      </c>
      <c r="AX188" s="13" t="s">
        <v>89</v>
      </c>
      <c r="AY188" s="203" t="s">
        <v>146</v>
      </c>
    </row>
    <row r="189" spans="1:65" s="2" customFormat="1" ht="14.45" customHeight="1">
      <c r="A189" s="35"/>
      <c r="B189" s="36"/>
      <c r="C189" s="215" t="s">
        <v>329</v>
      </c>
      <c r="D189" s="215" t="s">
        <v>193</v>
      </c>
      <c r="E189" s="216" t="s">
        <v>330</v>
      </c>
      <c r="F189" s="217" t="s">
        <v>331</v>
      </c>
      <c r="G189" s="218" t="s">
        <v>289</v>
      </c>
      <c r="H189" s="219">
        <v>6</v>
      </c>
      <c r="I189" s="220"/>
      <c r="J189" s="221">
        <f>ROUND(I189*H189,2)</f>
        <v>0</v>
      </c>
      <c r="K189" s="217" t="s">
        <v>79</v>
      </c>
      <c r="L189" s="222"/>
      <c r="M189" s="223" t="s">
        <v>79</v>
      </c>
      <c r="N189" s="224" t="s">
        <v>51</v>
      </c>
      <c r="O189" s="65"/>
      <c r="P189" s="184">
        <f>O189*H189</f>
        <v>0</v>
      </c>
      <c r="Q189" s="184">
        <v>0.1</v>
      </c>
      <c r="R189" s="184">
        <f>Q189*H189</f>
        <v>0.60000000000000009</v>
      </c>
      <c r="S189" s="184">
        <v>0</v>
      </c>
      <c r="T189" s="18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6" t="s">
        <v>192</v>
      </c>
      <c r="AT189" s="186" t="s">
        <v>193</v>
      </c>
      <c r="AU189" s="186" t="s">
        <v>91</v>
      </c>
      <c r="AY189" s="17" t="s">
        <v>146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7" t="s">
        <v>89</v>
      </c>
      <c r="BK189" s="187">
        <f>ROUND(I189*H189,2)</f>
        <v>0</v>
      </c>
      <c r="BL189" s="17" t="s">
        <v>153</v>
      </c>
      <c r="BM189" s="186" t="s">
        <v>332</v>
      </c>
    </row>
    <row r="190" spans="1:65" s="2" customFormat="1" ht="14.45" customHeight="1">
      <c r="A190" s="35"/>
      <c r="B190" s="36"/>
      <c r="C190" s="175" t="s">
        <v>333</v>
      </c>
      <c r="D190" s="175" t="s">
        <v>148</v>
      </c>
      <c r="E190" s="176" t="s">
        <v>334</v>
      </c>
      <c r="F190" s="177" t="s">
        <v>335</v>
      </c>
      <c r="G190" s="178" t="s">
        <v>289</v>
      </c>
      <c r="H190" s="179">
        <v>6</v>
      </c>
      <c r="I190" s="180"/>
      <c r="J190" s="181">
        <f>ROUND(I190*H190,2)</f>
        <v>0</v>
      </c>
      <c r="K190" s="177" t="s">
        <v>152</v>
      </c>
      <c r="L190" s="40"/>
      <c r="M190" s="182" t="s">
        <v>79</v>
      </c>
      <c r="N190" s="183" t="s">
        <v>51</v>
      </c>
      <c r="O190" s="65"/>
      <c r="P190" s="184">
        <f>O190*H190</f>
        <v>0</v>
      </c>
      <c r="Q190" s="184">
        <v>6.0000000000000002E-5</v>
      </c>
      <c r="R190" s="184">
        <f>Q190*H190</f>
        <v>3.6000000000000002E-4</v>
      </c>
      <c r="S190" s="184">
        <v>0</v>
      </c>
      <c r="T190" s="18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6" t="s">
        <v>153</v>
      </c>
      <c r="AT190" s="186" t="s">
        <v>148</v>
      </c>
      <c r="AU190" s="186" t="s">
        <v>91</v>
      </c>
      <c r="AY190" s="17" t="s">
        <v>146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7" t="s">
        <v>89</v>
      </c>
      <c r="BK190" s="187">
        <f>ROUND(I190*H190,2)</f>
        <v>0</v>
      </c>
      <c r="BL190" s="17" t="s">
        <v>153</v>
      </c>
      <c r="BM190" s="186" t="s">
        <v>336</v>
      </c>
    </row>
    <row r="191" spans="1:65" s="2" customFormat="1" ht="48.75">
      <c r="A191" s="35"/>
      <c r="B191" s="36"/>
      <c r="C191" s="37"/>
      <c r="D191" s="188" t="s">
        <v>155</v>
      </c>
      <c r="E191" s="37"/>
      <c r="F191" s="189" t="s">
        <v>337</v>
      </c>
      <c r="G191" s="37"/>
      <c r="H191" s="37"/>
      <c r="I191" s="190"/>
      <c r="J191" s="37"/>
      <c r="K191" s="37"/>
      <c r="L191" s="40"/>
      <c r="M191" s="191"/>
      <c r="N191" s="192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7" t="s">
        <v>155</v>
      </c>
      <c r="AU191" s="17" t="s">
        <v>91</v>
      </c>
    </row>
    <row r="192" spans="1:65" s="13" customFormat="1" ht="11.25">
      <c r="B192" s="193"/>
      <c r="C192" s="194"/>
      <c r="D192" s="188" t="s">
        <v>157</v>
      </c>
      <c r="E192" s="195" t="s">
        <v>79</v>
      </c>
      <c r="F192" s="196" t="s">
        <v>338</v>
      </c>
      <c r="G192" s="194"/>
      <c r="H192" s="197">
        <v>6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157</v>
      </c>
      <c r="AU192" s="203" t="s">
        <v>91</v>
      </c>
      <c r="AV192" s="13" t="s">
        <v>91</v>
      </c>
      <c r="AW192" s="13" t="s">
        <v>42</v>
      </c>
      <c r="AX192" s="13" t="s">
        <v>89</v>
      </c>
      <c r="AY192" s="203" t="s">
        <v>146</v>
      </c>
    </row>
    <row r="193" spans="1:65" s="2" customFormat="1" ht="14.45" customHeight="1">
      <c r="A193" s="35"/>
      <c r="B193" s="36"/>
      <c r="C193" s="215" t="s">
        <v>339</v>
      </c>
      <c r="D193" s="215" t="s">
        <v>193</v>
      </c>
      <c r="E193" s="216" t="s">
        <v>340</v>
      </c>
      <c r="F193" s="217" t="s">
        <v>341</v>
      </c>
      <c r="G193" s="218" t="s">
        <v>289</v>
      </c>
      <c r="H193" s="219">
        <v>6</v>
      </c>
      <c r="I193" s="220"/>
      <c r="J193" s="221">
        <f>ROUND(I193*H193,2)</f>
        <v>0</v>
      </c>
      <c r="K193" s="217" t="s">
        <v>152</v>
      </c>
      <c r="L193" s="222"/>
      <c r="M193" s="223" t="s">
        <v>79</v>
      </c>
      <c r="N193" s="224" t="s">
        <v>51</v>
      </c>
      <c r="O193" s="65"/>
      <c r="P193" s="184">
        <f>O193*H193</f>
        <v>0</v>
      </c>
      <c r="Q193" s="184">
        <v>5.8999999999999999E-3</v>
      </c>
      <c r="R193" s="184">
        <f>Q193*H193</f>
        <v>3.5400000000000001E-2</v>
      </c>
      <c r="S193" s="184">
        <v>0</v>
      </c>
      <c r="T193" s="18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6" t="s">
        <v>192</v>
      </c>
      <c r="AT193" s="186" t="s">
        <v>193</v>
      </c>
      <c r="AU193" s="186" t="s">
        <v>91</v>
      </c>
      <c r="AY193" s="17" t="s">
        <v>146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7" t="s">
        <v>89</v>
      </c>
      <c r="BK193" s="187">
        <f>ROUND(I193*H193,2)</f>
        <v>0</v>
      </c>
      <c r="BL193" s="17" t="s">
        <v>153</v>
      </c>
      <c r="BM193" s="186" t="s">
        <v>342</v>
      </c>
    </row>
    <row r="194" spans="1:65" s="2" customFormat="1" ht="14.45" customHeight="1">
      <c r="A194" s="35"/>
      <c r="B194" s="36"/>
      <c r="C194" s="215" t="s">
        <v>343</v>
      </c>
      <c r="D194" s="215" t="s">
        <v>193</v>
      </c>
      <c r="E194" s="216" t="s">
        <v>344</v>
      </c>
      <c r="F194" s="217" t="s">
        <v>345</v>
      </c>
      <c r="G194" s="218" t="s">
        <v>289</v>
      </c>
      <c r="H194" s="219">
        <v>18</v>
      </c>
      <c r="I194" s="220"/>
      <c r="J194" s="221">
        <f>ROUND(I194*H194,2)</f>
        <v>0</v>
      </c>
      <c r="K194" s="217" t="s">
        <v>79</v>
      </c>
      <c r="L194" s="222"/>
      <c r="M194" s="223" t="s">
        <v>79</v>
      </c>
      <c r="N194" s="224" t="s">
        <v>51</v>
      </c>
      <c r="O194" s="65"/>
      <c r="P194" s="184">
        <f>O194*H194</f>
        <v>0</v>
      </c>
      <c r="Q194" s="184">
        <v>3.0000000000000001E-3</v>
      </c>
      <c r="R194" s="184">
        <f>Q194*H194</f>
        <v>5.3999999999999999E-2</v>
      </c>
      <c r="S194" s="184">
        <v>0</v>
      </c>
      <c r="T194" s="18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6" t="s">
        <v>192</v>
      </c>
      <c r="AT194" s="186" t="s">
        <v>193</v>
      </c>
      <c r="AU194" s="186" t="s">
        <v>91</v>
      </c>
      <c r="AY194" s="17" t="s">
        <v>146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7" t="s">
        <v>89</v>
      </c>
      <c r="BK194" s="187">
        <f>ROUND(I194*H194,2)</f>
        <v>0</v>
      </c>
      <c r="BL194" s="17" t="s">
        <v>153</v>
      </c>
      <c r="BM194" s="186" t="s">
        <v>346</v>
      </c>
    </row>
    <row r="195" spans="1:65" s="2" customFormat="1" ht="19.5">
      <c r="A195" s="35"/>
      <c r="B195" s="36"/>
      <c r="C195" s="37"/>
      <c r="D195" s="188" t="s">
        <v>215</v>
      </c>
      <c r="E195" s="37"/>
      <c r="F195" s="189" t="s">
        <v>347</v>
      </c>
      <c r="G195" s="37"/>
      <c r="H195" s="37"/>
      <c r="I195" s="190"/>
      <c r="J195" s="37"/>
      <c r="K195" s="37"/>
      <c r="L195" s="40"/>
      <c r="M195" s="191"/>
      <c r="N195" s="192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7" t="s">
        <v>215</v>
      </c>
      <c r="AU195" s="17" t="s">
        <v>91</v>
      </c>
    </row>
    <row r="196" spans="1:65" s="13" customFormat="1" ht="11.25">
      <c r="B196" s="193"/>
      <c r="C196" s="194"/>
      <c r="D196" s="188" t="s">
        <v>157</v>
      </c>
      <c r="E196" s="194"/>
      <c r="F196" s="196" t="s">
        <v>348</v>
      </c>
      <c r="G196" s="194"/>
      <c r="H196" s="197">
        <v>18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157</v>
      </c>
      <c r="AU196" s="203" t="s">
        <v>91</v>
      </c>
      <c r="AV196" s="13" t="s">
        <v>91</v>
      </c>
      <c r="AW196" s="13" t="s">
        <v>4</v>
      </c>
      <c r="AX196" s="13" t="s">
        <v>89</v>
      </c>
      <c r="AY196" s="203" t="s">
        <v>146</v>
      </c>
    </row>
    <row r="197" spans="1:65" s="2" customFormat="1" ht="14.45" customHeight="1">
      <c r="A197" s="35"/>
      <c r="B197" s="36"/>
      <c r="C197" s="215" t="s">
        <v>349</v>
      </c>
      <c r="D197" s="215" t="s">
        <v>193</v>
      </c>
      <c r="E197" s="216" t="s">
        <v>350</v>
      </c>
      <c r="F197" s="217" t="s">
        <v>351</v>
      </c>
      <c r="G197" s="218" t="s">
        <v>289</v>
      </c>
      <c r="H197" s="219">
        <v>18</v>
      </c>
      <c r="I197" s="220"/>
      <c r="J197" s="221">
        <f>ROUND(I197*H197,2)</f>
        <v>0</v>
      </c>
      <c r="K197" s="217" t="s">
        <v>79</v>
      </c>
      <c r="L197" s="222"/>
      <c r="M197" s="223" t="s">
        <v>79</v>
      </c>
      <c r="N197" s="224" t="s">
        <v>51</v>
      </c>
      <c r="O197" s="65"/>
      <c r="P197" s="184">
        <f>O197*H197</f>
        <v>0</v>
      </c>
      <c r="Q197" s="184">
        <v>5.0000000000000001E-4</v>
      </c>
      <c r="R197" s="184">
        <f>Q197*H197</f>
        <v>9.0000000000000011E-3</v>
      </c>
      <c r="S197" s="184">
        <v>0</v>
      </c>
      <c r="T197" s="18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6" t="s">
        <v>192</v>
      </c>
      <c r="AT197" s="186" t="s">
        <v>193</v>
      </c>
      <c r="AU197" s="186" t="s">
        <v>91</v>
      </c>
      <c r="AY197" s="17" t="s">
        <v>146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7" t="s">
        <v>89</v>
      </c>
      <c r="BK197" s="187">
        <f>ROUND(I197*H197,2)</f>
        <v>0</v>
      </c>
      <c r="BL197" s="17" t="s">
        <v>153</v>
      </c>
      <c r="BM197" s="186" t="s">
        <v>352</v>
      </c>
    </row>
    <row r="198" spans="1:65" s="2" customFormat="1" ht="19.5">
      <c r="A198" s="35"/>
      <c r="B198" s="36"/>
      <c r="C198" s="37"/>
      <c r="D198" s="188" t="s">
        <v>215</v>
      </c>
      <c r="E198" s="37"/>
      <c r="F198" s="189" t="s">
        <v>347</v>
      </c>
      <c r="G198" s="37"/>
      <c r="H198" s="37"/>
      <c r="I198" s="190"/>
      <c r="J198" s="37"/>
      <c r="K198" s="37"/>
      <c r="L198" s="40"/>
      <c r="M198" s="191"/>
      <c r="N198" s="192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7" t="s">
        <v>215</v>
      </c>
      <c r="AU198" s="17" t="s">
        <v>91</v>
      </c>
    </row>
    <row r="199" spans="1:65" s="13" customFormat="1" ht="11.25">
      <c r="B199" s="193"/>
      <c r="C199" s="194"/>
      <c r="D199" s="188" t="s">
        <v>157</v>
      </c>
      <c r="E199" s="194"/>
      <c r="F199" s="196" t="s">
        <v>348</v>
      </c>
      <c r="G199" s="194"/>
      <c r="H199" s="197">
        <v>18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157</v>
      </c>
      <c r="AU199" s="203" t="s">
        <v>91</v>
      </c>
      <c r="AV199" s="13" t="s">
        <v>91</v>
      </c>
      <c r="AW199" s="13" t="s">
        <v>4</v>
      </c>
      <c r="AX199" s="13" t="s">
        <v>89</v>
      </c>
      <c r="AY199" s="203" t="s">
        <v>146</v>
      </c>
    </row>
    <row r="200" spans="1:65" s="2" customFormat="1" ht="14.45" customHeight="1">
      <c r="A200" s="35"/>
      <c r="B200" s="36"/>
      <c r="C200" s="175" t="s">
        <v>353</v>
      </c>
      <c r="D200" s="175" t="s">
        <v>148</v>
      </c>
      <c r="E200" s="176" t="s">
        <v>354</v>
      </c>
      <c r="F200" s="177" t="s">
        <v>355</v>
      </c>
      <c r="G200" s="178" t="s">
        <v>289</v>
      </c>
      <c r="H200" s="179">
        <v>10</v>
      </c>
      <c r="I200" s="180"/>
      <c r="J200" s="181">
        <f>ROUND(I200*H200,2)</f>
        <v>0</v>
      </c>
      <c r="K200" s="177" t="s">
        <v>152</v>
      </c>
      <c r="L200" s="40"/>
      <c r="M200" s="182" t="s">
        <v>79</v>
      </c>
      <c r="N200" s="183" t="s">
        <v>51</v>
      </c>
      <c r="O200" s="65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6" t="s">
        <v>153</v>
      </c>
      <c r="AT200" s="186" t="s">
        <v>148</v>
      </c>
      <c r="AU200" s="186" t="s">
        <v>91</v>
      </c>
      <c r="AY200" s="17" t="s">
        <v>146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7" t="s">
        <v>89</v>
      </c>
      <c r="BK200" s="187">
        <f>ROUND(I200*H200,2)</f>
        <v>0</v>
      </c>
      <c r="BL200" s="17" t="s">
        <v>153</v>
      </c>
      <c r="BM200" s="186" t="s">
        <v>356</v>
      </c>
    </row>
    <row r="201" spans="1:65" s="2" customFormat="1" ht="68.25">
      <c r="A201" s="35"/>
      <c r="B201" s="36"/>
      <c r="C201" s="37"/>
      <c r="D201" s="188" t="s">
        <v>155</v>
      </c>
      <c r="E201" s="37"/>
      <c r="F201" s="189" t="s">
        <v>357</v>
      </c>
      <c r="G201" s="37"/>
      <c r="H201" s="37"/>
      <c r="I201" s="190"/>
      <c r="J201" s="37"/>
      <c r="K201" s="37"/>
      <c r="L201" s="40"/>
      <c r="M201" s="191"/>
      <c r="N201" s="192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7" t="s">
        <v>155</v>
      </c>
      <c r="AU201" s="17" t="s">
        <v>91</v>
      </c>
    </row>
    <row r="202" spans="1:65" s="13" customFormat="1" ht="11.25">
      <c r="B202" s="193"/>
      <c r="C202" s="194"/>
      <c r="D202" s="188" t="s">
        <v>157</v>
      </c>
      <c r="E202" s="195" t="s">
        <v>79</v>
      </c>
      <c r="F202" s="196" t="s">
        <v>358</v>
      </c>
      <c r="G202" s="194"/>
      <c r="H202" s="197">
        <v>10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157</v>
      </c>
      <c r="AU202" s="203" t="s">
        <v>91</v>
      </c>
      <c r="AV202" s="13" t="s">
        <v>91</v>
      </c>
      <c r="AW202" s="13" t="s">
        <v>42</v>
      </c>
      <c r="AX202" s="13" t="s">
        <v>89</v>
      </c>
      <c r="AY202" s="203" t="s">
        <v>146</v>
      </c>
    </row>
    <row r="203" spans="1:65" s="15" customFormat="1" ht="11.25">
      <c r="B203" s="225"/>
      <c r="C203" s="226"/>
      <c r="D203" s="188" t="s">
        <v>157</v>
      </c>
      <c r="E203" s="227" t="s">
        <v>79</v>
      </c>
      <c r="F203" s="228" t="s">
        <v>359</v>
      </c>
      <c r="G203" s="226"/>
      <c r="H203" s="227" t="s">
        <v>79</v>
      </c>
      <c r="I203" s="229"/>
      <c r="J203" s="226"/>
      <c r="K203" s="226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157</v>
      </c>
      <c r="AU203" s="234" t="s">
        <v>91</v>
      </c>
      <c r="AV203" s="15" t="s">
        <v>89</v>
      </c>
      <c r="AW203" s="15" t="s">
        <v>42</v>
      </c>
      <c r="AX203" s="15" t="s">
        <v>81</v>
      </c>
      <c r="AY203" s="234" t="s">
        <v>146</v>
      </c>
    </row>
    <row r="204" spans="1:65" s="2" customFormat="1" ht="14.45" customHeight="1">
      <c r="A204" s="35"/>
      <c r="B204" s="36"/>
      <c r="C204" s="215" t="s">
        <v>360</v>
      </c>
      <c r="D204" s="215" t="s">
        <v>193</v>
      </c>
      <c r="E204" s="216" t="s">
        <v>361</v>
      </c>
      <c r="F204" s="217" t="s">
        <v>362</v>
      </c>
      <c r="G204" s="218" t="s">
        <v>108</v>
      </c>
      <c r="H204" s="219">
        <v>1</v>
      </c>
      <c r="I204" s="220"/>
      <c r="J204" s="221">
        <f>ROUND(I204*H204,2)</f>
        <v>0</v>
      </c>
      <c r="K204" s="217" t="s">
        <v>152</v>
      </c>
      <c r="L204" s="222"/>
      <c r="M204" s="223" t="s">
        <v>79</v>
      </c>
      <c r="N204" s="224" t="s">
        <v>51</v>
      </c>
      <c r="O204" s="65"/>
      <c r="P204" s="184">
        <f>O204*H204</f>
        <v>0</v>
      </c>
      <c r="Q204" s="184">
        <v>0.2</v>
      </c>
      <c r="R204" s="184">
        <f>Q204*H204</f>
        <v>0.2</v>
      </c>
      <c r="S204" s="184">
        <v>0</v>
      </c>
      <c r="T204" s="18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6" t="s">
        <v>192</v>
      </c>
      <c r="AT204" s="186" t="s">
        <v>193</v>
      </c>
      <c r="AU204" s="186" t="s">
        <v>91</v>
      </c>
      <c r="AY204" s="17" t="s">
        <v>146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7" t="s">
        <v>89</v>
      </c>
      <c r="BK204" s="187">
        <f>ROUND(I204*H204,2)</f>
        <v>0</v>
      </c>
      <c r="BL204" s="17" t="s">
        <v>153</v>
      </c>
      <c r="BM204" s="186" t="s">
        <v>363</v>
      </c>
    </row>
    <row r="205" spans="1:65" s="2" customFormat="1" ht="19.5">
      <c r="A205" s="35"/>
      <c r="B205" s="36"/>
      <c r="C205" s="37"/>
      <c r="D205" s="188" t="s">
        <v>215</v>
      </c>
      <c r="E205" s="37"/>
      <c r="F205" s="189" t="s">
        <v>364</v>
      </c>
      <c r="G205" s="37"/>
      <c r="H205" s="37"/>
      <c r="I205" s="190"/>
      <c r="J205" s="37"/>
      <c r="K205" s="37"/>
      <c r="L205" s="40"/>
      <c r="M205" s="191"/>
      <c r="N205" s="192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7" t="s">
        <v>215</v>
      </c>
      <c r="AU205" s="17" t="s">
        <v>91</v>
      </c>
    </row>
    <row r="206" spans="1:65" s="13" customFormat="1" ht="11.25">
      <c r="B206" s="193"/>
      <c r="C206" s="194"/>
      <c r="D206" s="188" t="s">
        <v>157</v>
      </c>
      <c r="E206" s="195" t="s">
        <v>79</v>
      </c>
      <c r="F206" s="196" t="s">
        <v>365</v>
      </c>
      <c r="G206" s="194"/>
      <c r="H206" s="197">
        <v>1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157</v>
      </c>
      <c r="AU206" s="203" t="s">
        <v>91</v>
      </c>
      <c r="AV206" s="13" t="s">
        <v>91</v>
      </c>
      <c r="AW206" s="13" t="s">
        <v>42</v>
      </c>
      <c r="AX206" s="13" t="s">
        <v>89</v>
      </c>
      <c r="AY206" s="203" t="s">
        <v>146</v>
      </c>
    </row>
    <row r="207" spans="1:65" s="2" customFormat="1" ht="24.2" customHeight="1">
      <c r="A207" s="35"/>
      <c r="B207" s="36"/>
      <c r="C207" s="175" t="s">
        <v>366</v>
      </c>
      <c r="D207" s="175" t="s">
        <v>148</v>
      </c>
      <c r="E207" s="176" t="s">
        <v>367</v>
      </c>
      <c r="F207" s="177" t="s">
        <v>368</v>
      </c>
      <c r="G207" s="178" t="s">
        <v>151</v>
      </c>
      <c r="H207" s="179">
        <v>810.48199999999997</v>
      </c>
      <c r="I207" s="180"/>
      <c r="J207" s="181">
        <f>ROUND(I207*H207,2)</f>
        <v>0</v>
      </c>
      <c r="K207" s="177" t="s">
        <v>152</v>
      </c>
      <c r="L207" s="40"/>
      <c r="M207" s="182" t="s">
        <v>79</v>
      </c>
      <c r="N207" s="183" t="s">
        <v>51</v>
      </c>
      <c r="O207" s="65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6" t="s">
        <v>153</v>
      </c>
      <c r="AT207" s="186" t="s">
        <v>148</v>
      </c>
      <c r="AU207" s="186" t="s">
        <v>91</v>
      </c>
      <c r="AY207" s="17" t="s">
        <v>146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7" t="s">
        <v>89</v>
      </c>
      <c r="BK207" s="187">
        <f>ROUND(I207*H207,2)</f>
        <v>0</v>
      </c>
      <c r="BL207" s="17" t="s">
        <v>153</v>
      </c>
      <c r="BM207" s="186" t="s">
        <v>369</v>
      </c>
    </row>
    <row r="208" spans="1:65" s="2" customFormat="1" ht="117">
      <c r="A208" s="35"/>
      <c r="B208" s="36"/>
      <c r="C208" s="37"/>
      <c r="D208" s="188" t="s">
        <v>155</v>
      </c>
      <c r="E208" s="37"/>
      <c r="F208" s="189" t="s">
        <v>370</v>
      </c>
      <c r="G208" s="37"/>
      <c r="H208" s="37"/>
      <c r="I208" s="190"/>
      <c r="J208" s="37"/>
      <c r="K208" s="37"/>
      <c r="L208" s="40"/>
      <c r="M208" s="191"/>
      <c r="N208" s="192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7" t="s">
        <v>155</v>
      </c>
      <c r="AU208" s="17" t="s">
        <v>91</v>
      </c>
    </row>
    <row r="209" spans="1:65" s="13" customFormat="1" ht="11.25">
      <c r="B209" s="193"/>
      <c r="C209" s="194"/>
      <c r="D209" s="188" t="s">
        <v>157</v>
      </c>
      <c r="E209" s="195" t="s">
        <v>79</v>
      </c>
      <c r="F209" s="196" t="s">
        <v>269</v>
      </c>
      <c r="G209" s="194"/>
      <c r="H209" s="197">
        <v>810.48199999999997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157</v>
      </c>
      <c r="AU209" s="203" t="s">
        <v>91</v>
      </c>
      <c r="AV209" s="13" t="s">
        <v>91</v>
      </c>
      <c r="AW209" s="13" t="s">
        <v>42</v>
      </c>
      <c r="AX209" s="13" t="s">
        <v>89</v>
      </c>
      <c r="AY209" s="203" t="s">
        <v>146</v>
      </c>
    </row>
    <row r="210" spans="1:65" s="12" customFormat="1" ht="22.9" customHeight="1">
      <c r="B210" s="159"/>
      <c r="C210" s="160"/>
      <c r="D210" s="161" t="s">
        <v>80</v>
      </c>
      <c r="E210" s="173" t="s">
        <v>91</v>
      </c>
      <c r="F210" s="173" t="s">
        <v>371</v>
      </c>
      <c r="G210" s="160"/>
      <c r="H210" s="160"/>
      <c r="I210" s="163"/>
      <c r="J210" s="174">
        <f>BK210</f>
        <v>0</v>
      </c>
      <c r="K210" s="160"/>
      <c r="L210" s="165"/>
      <c r="M210" s="166"/>
      <c r="N210" s="167"/>
      <c r="O210" s="167"/>
      <c r="P210" s="168">
        <f>SUM(P211:P221)</f>
        <v>0</v>
      </c>
      <c r="Q210" s="167"/>
      <c r="R210" s="168">
        <f>SUM(R211:R221)</f>
        <v>9.0337319000000011</v>
      </c>
      <c r="S210" s="167"/>
      <c r="T210" s="169">
        <f>SUM(T211:T221)</f>
        <v>0</v>
      </c>
      <c r="AR210" s="170" t="s">
        <v>89</v>
      </c>
      <c r="AT210" s="171" t="s">
        <v>80</v>
      </c>
      <c r="AU210" s="171" t="s">
        <v>89</v>
      </c>
      <c r="AY210" s="170" t="s">
        <v>146</v>
      </c>
      <c r="BK210" s="172">
        <f>SUM(BK211:BK221)</f>
        <v>0</v>
      </c>
    </row>
    <row r="211" spans="1:65" s="2" customFormat="1" ht="14.45" customHeight="1">
      <c r="A211" s="35"/>
      <c r="B211" s="36"/>
      <c r="C211" s="175" t="s">
        <v>372</v>
      </c>
      <c r="D211" s="175" t="s">
        <v>148</v>
      </c>
      <c r="E211" s="176" t="s">
        <v>373</v>
      </c>
      <c r="F211" s="177" t="s">
        <v>374</v>
      </c>
      <c r="G211" s="178" t="s">
        <v>108</v>
      </c>
      <c r="H211" s="179">
        <v>0.65</v>
      </c>
      <c r="I211" s="180"/>
      <c r="J211" s="181">
        <f>ROUND(I211*H211,2)</f>
        <v>0</v>
      </c>
      <c r="K211" s="177" t="s">
        <v>152</v>
      </c>
      <c r="L211" s="40"/>
      <c r="M211" s="182" t="s">
        <v>79</v>
      </c>
      <c r="N211" s="183" t="s">
        <v>51</v>
      </c>
      <c r="O211" s="65"/>
      <c r="P211" s="184">
        <f>O211*H211</f>
        <v>0</v>
      </c>
      <c r="Q211" s="184">
        <v>2.16</v>
      </c>
      <c r="R211" s="184">
        <f>Q211*H211</f>
        <v>1.4040000000000001</v>
      </c>
      <c r="S211" s="184">
        <v>0</v>
      </c>
      <c r="T211" s="18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6" t="s">
        <v>153</v>
      </c>
      <c r="AT211" s="186" t="s">
        <v>148</v>
      </c>
      <c r="AU211" s="186" t="s">
        <v>91</v>
      </c>
      <c r="AY211" s="17" t="s">
        <v>146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7" t="s">
        <v>89</v>
      </c>
      <c r="BK211" s="187">
        <f>ROUND(I211*H211,2)</f>
        <v>0</v>
      </c>
      <c r="BL211" s="17" t="s">
        <v>153</v>
      </c>
      <c r="BM211" s="186" t="s">
        <v>375</v>
      </c>
    </row>
    <row r="212" spans="1:65" s="2" customFormat="1" ht="48.75">
      <c r="A212" s="35"/>
      <c r="B212" s="36"/>
      <c r="C212" s="37"/>
      <c r="D212" s="188" t="s">
        <v>155</v>
      </c>
      <c r="E212" s="37"/>
      <c r="F212" s="189" t="s">
        <v>376</v>
      </c>
      <c r="G212" s="37"/>
      <c r="H212" s="37"/>
      <c r="I212" s="190"/>
      <c r="J212" s="37"/>
      <c r="K212" s="37"/>
      <c r="L212" s="40"/>
      <c r="M212" s="191"/>
      <c r="N212" s="192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7" t="s">
        <v>155</v>
      </c>
      <c r="AU212" s="17" t="s">
        <v>91</v>
      </c>
    </row>
    <row r="213" spans="1:65" s="13" customFormat="1" ht="11.25">
      <c r="B213" s="193"/>
      <c r="C213" s="194"/>
      <c r="D213" s="188" t="s">
        <v>157</v>
      </c>
      <c r="E213" s="195" t="s">
        <v>79</v>
      </c>
      <c r="F213" s="196" t="s">
        <v>377</v>
      </c>
      <c r="G213" s="194"/>
      <c r="H213" s="197">
        <v>0.65</v>
      </c>
      <c r="I213" s="198"/>
      <c r="J213" s="194"/>
      <c r="K213" s="194"/>
      <c r="L213" s="199"/>
      <c r="M213" s="200"/>
      <c r="N213" s="201"/>
      <c r="O213" s="201"/>
      <c r="P213" s="201"/>
      <c r="Q213" s="201"/>
      <c r="R213" s="201"/>
      <c r="S213" s="201"/>
      <c r="T213" s="202"/>
      <c r="AT213" s="203" t="s">
        <v>157</v>
      </c>
      <c r="AU213" s="203" t="s">
        <v>91</v>
      </c>
      <c r="AV213" s="13" t="s">
        <v>91</v>
      </c>
      <c r="AW213" s="13" t="s">
        <v>42</v>
      </c>
      <c r="AX213" s="13" t="s">
        <v>89</v>
      </c>
      <c r="AY213" s="203" t="s">
        <v>146</v>
      </c>
    </row>
    <row r="214" spans="1:65" s="2" customFormat="1" ht="14.45" customHeight="1">
      <c r="A214" s="35"/>
      <c r="B214" s="36"/>
      <c r="C214" s="175" t="s">
        <v>378</v>
      </c>
      <c r="D214" s="175" t="s">
        <v>148</v>
      </c>
      <c r="E214" s="176" t="s">
        <v>379</v>
      </c>
      <c r="F214" s="177" t="s">
        <v>380</v>
      </c>
      <c r="G214" s="178" t="s">
        <v>108</v>
      </c>
      <c r="H214" s="179">
        <v>1.61</v>
      </c>
      <c r="I214" s="180"/>
      <c r="J214" s="181">
        <f>ROUND(I214*H214,2)</f>
        <v>0</v>
      </c>
      <c r="K214" s="177" t="s">
        <v>152</v>
      </c>
      <c r="L214" s="40"/>
      <c r="M214" s="182" t="s">
        <v>79</v>
      </c>
      <c r="N214" s="183" t="s">
        <v>51</v>
      </c>
      <c r="O214" s="65"/>
      <c r="P214" s="184">
        <f>O214*H214</f>
        <v>0</v>
      </c>
      <c r="Q214" s="184">
        <v>2.45329</v>
      </c>
      <c r="R214" s="184">
        <f>Q214*H214</f>
        <v>3.9497969000000004</v>
      </c>
      <c r="S214" s="184">
        <v>0</v>
      </c>
      <c r="T214" s="18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6" t="s">
        <v>153</v>
      </c>
      <c r="AT214" s="186" t="s">
        <v>148</v>
      </c>
      <c r="AU214" s="186" t="s">
        <v>91</v>
      </c>
      <c r="AY214" s="17" t="s">
        <v>146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7" t="s">
        <v>89</v>
      </c>
      <c r="BK214" s="187">
        <f>ROUND(I214*H214,2)</f>
        <v>0</v>
      </c>
      <c r="BL214" s="17" t="s">
        <v>153</v>
      </c>
      <c r="BM214" s="186" t="s">
        <v>381</v>
      </c>
    </row>
    <row r="215" spans="1:65" s="2" customFormat="1" ht="58.5">
      <c r="A215" s="35"/>
      <c r="B215" s="36"/>
      <c r="C215" s="37"/>
      <c r="D215" s="188" t="s">
        <v>155</v>
      </c>
      <c r="E215" s="37"/>
      <c r="F215" s="189" t="s">
        <v>382</v>
      </c>
      <c r="G215" s="37"/>
      <c r="H215" s="37"/>
      <c r="I215" s="190"/>
      <c r="J215" s="37"/>
      <c r="K215" s="37"/>
      <c r="L215" s="40"/>
      <c r="M215" s="191"/>
      <c r="N215" s="192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7" t="s">
        <v>155</v>
      </c>
      <c r="AU215" s="17" t="s">
        <v>91</v>
      </c>
    </row>
    <row r="216" spans="1:65" s="13" customFormat="1" ht="11.25">
      <c r="B216" s="193"/>
      <c r="C216" s="194"/>
      <c r="D216" s="188" t="s">
        <v>157</v>
      </c>
      <c r="E216" s="195" t="s">
        <v>79</v>
      </c>
      <c r="F216" s="196" t="s">
        <v>383</v>
      </c>
      <c r="G216" s="194"/>
      <c r="H216" s="197">
        <v>1.61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157</v>
      </c>
      <c r="AU216" s="203" t="s">
        <v>91</v>
      </c>
      <c r="AV216" s="13" t="s">
        <v>91</v>
      </c>
      <c r="AW216" s="13" t="s">
        <v>42</v>
      </c>
      <c r="AX216" s="13" t="s">
        <v>89</v>
      </c>
      <c r="AY216" s="203" t="s">
        <v>146</v>
      </c>
    </row>
    <row r="217" spans="1:65" s="2" customFormat="1" ht="14.45" customHeight="1">
      <c r="A217" s="35"/>
      <c r="B217" s="36"/>
      <c r="C217" s="175" t="s">
        <v>384</v>
      </c>
      <c r="D217" s="175" t="s">
        <v>148</v>
      </c>
      <c r="E217" s="176" t="s">
        <v>385</v>
      </c>
      <c r="F217" s="177" t="s">
        <v>386</v>
      </c>
      <c r="G217" s="178" t="s">
        <v>108</v>
      </c>
      <c r="H217" s="179">
        <v>1.5</v>
      </c>
      <c r="I217" s="180"/>
      <c r="J217" s="181">
        <f>ROUND(I217*H217,2)</f>
        <v>0</v>
      </c>
      <c r="K217" s="177" t="s">
        <v>152</v>
      </c>
      <c r="L217" s="40"/>
      <c r="M217" s="182" t="s">
        <v>79</v>
      </c>
      <c r="N217" s="183" t="s">
        <v>51</v>
      </c>
      <c r="O217" s="65"/>
      <c r="P217" s="184">
        <f>O217*H217</f>
        <v>0</v>
      </c>
      <c r="Q217" s="184">
        <v>2.45329</v>
      </c>
      <c r="R217" s="184">
        <f>Q217*H217</f>
        <v>3.679935</v>
      </c>
      <c r="S217" s="184">
        <v>0</v>
      </c>
      <c r="T217" s="18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6" t="s">
        <v>153</v>
      </c>
      <c r="AT217" s="186" t="s">
        <v>148</v>
      </c>
      <c r="AU217" s="186" t="s">
        <v>91</v>
      </c>
      <c r="AY217" s="17" t="s">
        <v>146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7" t="s">
        <v>89</v>
      </c>
      <c r="BK217" s="187">
        <f>ROUND(I217*H217,2)</f>
        <v>0</v>
      </c>
      <c r="BL217" s="17" t="s">
        <v>153</v>
      </c>
      <c r="BM217" s="186" t="s">
        <v>387</v>
      </c>
    </row>
    <row r="218" spans="1:65" s="2" customFormat="1" ht="58.5">
      <c r="A218" s="35"/>
      <c r="B218" s="36"/>
      <c r="C218" s="37"/>
      <c r="D218" s="188" t="s">
        <v>155</v>
      </c>
      <c r="E218" s="37"/>
      <c r="F218" s="189" t="s">
        <v>382</v>
      </c>
      <c r="G218" s="37"/>
      <c r="H218" s="37"/>
      <c r="I218" s="190"/>
      <c r="J218" s="37"/>
      <c r="K218" s="37"/>
      <c r="L218" s="40"/>
      <c r="M218" s="191"/>
      <c r="N218" s="192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7" t="s">
        <v>155</v>
      </c>
      <c r="AU218" s="17" t="s">
        <v>91</v>
      </c>
    </row>
    <row r="219" spans="1:65" s="13" customFormat="1" ht="11.25">
      <c r="B219" s="193"/>
      <c r="C219" s="194"/>
      <c r="D219" s="188" t="s">
        <v>157</v>
      </c>
      <c r="E219" s="195" t="s">
        <v>79</v>
      </c>
      <c r="F219" s="196" t="s">
        <v>388</v>
      </c>
      <c r="G219" s="194"/>
      <c r="H219" s="197">
        <v>0.5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157</v>
      </c>
      <c r="AU219" s="203" t="s">
        <v>91</v>
      </c>
      <c r="AV219" s="13" t="s">
        <v>91</v>
      </c>
      <c r="AW219" s="13" t="s">
        <v>42</v>
      </c>
      <c r="AX219" s="13" t="s">
        <v>81</v>
      </c>
      <c r="AY219" s="203" t="s">
        <v>146</v>
      </c>
    </row>
    <row r="220" spans="1:65" s="13" customFormat="1" ht="11.25">
      <c r="B220" s="193"/>
      <c r="C220" s="194"/>
      <c r="D220" s="188" t="s">
        <v>157</v>
      </c>
      <c r="E220" s="195" t="s">
        <v>79</v>
      </c>
      <c r="F220" s="196" t="s">
        <v>389</v>
      </c>
      <c r="G220" s="194"/>
      <c r="H220" s="197">
        <v>1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157</v>
      </c>
      <c r="AU220" s="203" t="s">
        <v>91</v>
      </c>
      <c r="AV220" s="13" t="s">
        <v>91</v>
      </c>
      <c r="AW220" s="13" t="s">
        <v>42</v>
      </c>
      <c r="AX220" s="13" t="s">
        <v>81</v>
      </c>
      <c r="AY220" s="203" t="s">
        <v>146</v>
      </c>
    </row>
    <row r="221" spans="1:65" s="14" customFormat="1" ht="11.25">
      <c r="B221" s="204"/>
      <c r="C221" s="205"/>
      <c r="D221" s="188" t="s">
        <v>157</v>
      </c>
      <c r="E221" s="206" t="s">
        <v>79</v>
      </c>
      <c r="F221" s="207" t="s">
        <v>175</v>
      </c>
      <c r="G221" s="205"/>
      <c r="H221" s="208">
        <v>1.5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157</v>
      </c>
      <c r="AU221" s="214" t="s">
        <v>91</v>
      </c>
      <c r="AV221" s="14" t="s">
        <v>153</v>
      </c>
      <c r="AW221" s="14" t="s">
        <v>42</v>
      </c>
      <c r="AX221" s="14" t="s">
        <v>89</v>
      </c>
      <c r="AY221" s="214" t="s">
        <v>146</v>
      </c>
    </row>
    <row r="222" spans="1:65" s="12" customFormat="1" ht="22.9" customHeight="1">
      <c r="B222" s="159"/>
      <c r="C222" s="160"/>
      <c r="D222" s="161" t="s">
        <v>80</v>
      </c>
      <c r="E222" s="173" t="s">
        <v>164</v>
      </c>
      <c r="F222" s="173" t="s">
        <v>390</v>
      </c>
      <c r="G222" s="160"/>
      <c r="H222" s="160"/>
      <c r="I222" s="163"/>
      <c r="J222" s="174">
        <f>BK222</f>
        <v>0</v>
      </c>
      <c r="K222" s="160"/>
      <c r="L222" s="165"/>
      <c r="M222" s="166"/>
      <c r="N222" s="167"/>
      <c r="O222" s="167"/>
      <c r="P222" s="168">
        <f>SUM(P223:P230)</f>
        <v>0</v>
      </c>
      <c r="Q222" s="167"/>
      <c r="R222" s="168">
        <f>SUM(R223:R230)</f>
        <v>42.749319999999997</v>
      </c>
      <c r="S222" s="167"/>
      <c r="T222" s="169">
        <f>SUM(T223:T230)</f>
        <v>0</v>
      </c>
      <c r="AR222" s="170" t="s">
        <v>89</v>
      </c>
      <c r="AT222" s="171" t="s">
        <v>80</v>
      </c>
      <c r="AU222" s="171" t="s">
        <v>89</v>
      </c>
      <c r="AY222" s="170" t="s">
        <v>146</v>
      </c>
      <c r="BK222" s="172">
        <f>SUM(BK223:BK230)</f>
        <v>0</v>
      </c>
    </row>
    <row r="223" spans="1:65" s="2" customFormat="1" ht="14.45" customHeight="1">
      <c r="A223" s="35"/>
      <c r="B223" s="36"/>
      <c r="C223" s="175" t="s">
        <v>391</v>
      </c>
      <c r="D223" s="175" t="s">
        <v>148</v>
      </c>
      <c r="E223" s="176" t="s">
        <v>392</v>
      </c>
      <c r="F223" s="177" t="s">
        <v>393</v>
      </c>
      <c r="G223" s="178" t="s">
        <v>289</v>
      </c>
      <c r="H223" s="179">
        <v>391</v>
      </c>
      <c r="I223" s="180"/>
      <c r="J223" s="181">
        <f>ROUND(I223*H223,2)</f>
        <v>0</v>
      </c>
      <c r="K223" s="177" t="s">
        <v>152</v>
      </c>
      <c r="L223" s="40"/>
      <c r="M223" s="182" t="s">
        <v>79</v>
      </c>
      <c r="N223" s="183" t="s">
        <v>51</v>
      </c>
      <c r="O223" s="65"/>
      <c r="P223" s="184">
        <f>O223*H223</f>
        <v>0</v>
      </c>
      <c r="Q223" s="184">
        <v>6.7019999999999996E-2</v>
      </c>
      <c r="R223" s="184">
        <f>Q223*H223</f>
        <v>26.204819999999998</v>
      </c>
      <c r="S223" s="184">
        <v>0</v>
      </c>
      <c r="T223" s="18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6" t="s">
        <v>153</v>
      </c>
      <c r="AT223" s="186" t="s">
        <v>148</v>
      </c>
      <c r="AU223" s="186" t="s">
        <v>91</v>
      </c>
      <c r="AY223" s="17" t="s">
        <v>146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7" t="s">
        <v>89</v>
      </c>
      <c r="BK223" s="187">
        <f>ROUND(I223*H223,2)</f>
        <v>0</v>
      </c>
      <c r="BL223" s="17" t="s">
        <v>153</v>
      </c>
      <c r="BM223" s="186" t="s">
        <v>394</v>
      </c>
    </row>
    <row r="224" spans="1:65" s="2" customFormat="1" ht="58.5">
      <c r="A224" s="35"/>
      <c r="B224" s="36"/>
      <c r="C224" s="37"/>
      <c r="D224" s="188" t="s">
        <v>155</v>
      </c>
      <c r="E224" s="37"/>
      <c r="F224" s="189" t="s">
        <v>395</v>
      </c>
      <c r="G224" s="37"/>
      <c r="H224" s="37"/>
      <c r="I224" s="190"/>
      <c r="J224" s="37"/>
      <c r="K224" s="37"/>
      <c r="L224" s="40"/>
      <c r="M224" s="191"/>
      <c r="N224" s="192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7" t="s">
        <v>155</v>
      </c>
      <c r="AU224" s="17" t="s">
        <v>91</v>
      </c>
    </row>
    <row r="225" spans="1:65" s="2" customFormat="1" ht="14.45" customHeight="1">
      <c r="A225" s="35"/>
      <c r="B225" s="36"/>
      <c r="C225" s="215" t="s">
        <v>396</v>
      </c>
      <c r="D225" s="215" t="s">
        <v>193</v>
      </c>
      <c r="E225" s="216" t="s">
        <v>397</v>
      </c>
      <c r="F225" s="217" t="s">
        <v>398</v>
      </c>
      <c r="G225" s="218" t="s">
        <v>289</v>
      </c>
      <c r="H225" s="219">
        <v>57</v>
      </c>
      <c r="I225" s="220"/>
      <c r="J225" s="221">
        <f>ROUND(I225*H225,2)</f>
        <v>0</v>
      </c>
      <c r="K225" s="217" t="s">
        <v>152</v>
      </c>
      <c r="L225" s="222"/>
      <c r="M225" s="223" t="s">
        <v>79</v>
      </c>
      <c r="N225" s="224" t="s">
        <v>51</v>
      </c>
      <c r="O225" s="65"/>
      <c r="P225" s="184">
        <f>O225*H225</f>
        <v>0</v>
      </c>
      <c r="Q225" s="184">
        <v>3.2500000000000001E-2</v>
      </c>
      <c r="R225" s="184">
        <f>Q225*H225</f>
        <v>1.8525</v>
      </c>
      <c r="S225" s="184">
        <v>0</v>
      </c>
      <c r="T225" s="18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6" t="s">
        <v>192</v>
      </c>
      <c r="AT225" s="186" t="s">
        <v>193</v>
      </c>
      <c r="AU225" s="186" t="s">
        <v>91</v>
      </c>
      <c r="AY225" s="17" t="s">
        <v>146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7" t="s">
        <v>89</v>
      </c>
      <c r="BK225" s="187">
        <f>ROUND(I225*H225,2)</f>
        <v>0</v>
      </c>
      <c r="BL225" s="17" t="s">
        <v>153</v>
      </c>
      <c r="BM225" s="186" t="s">
        <v>399</v>
      </c>
    </row>
    <row r="226" spans="1:65" s="13" customFormat="1" ht="11.25">
      <c r="B226" s="193"/>
      <c r="C226" s="194"/>
      <c r="D226" s="188" t="s">
        <v>157</v>
      </c>
      <c r="E226" s="195" t="s">
        <v>79</v>
      </c>
      <c r="F226" s="196" t="s">
        <v>400</v>
      </c>
      <c r="G226" s="194"/>
      <c r="H226" s="197">
        <v>57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157</v>
      </c>
      <c r="AU226" s="203" t="s">
        <v>91</v>
      </c>
      <c r="AV226" s="13" t="s">
        <v>91</v>
      </c>
      <c r="AW226" s="13" t="s">
        <v>42</v>
      </c>
      <c r="AX226" s="13" t="s">
        <v>89</v>
      </c>
      <c r="AY226" s="203" t="s">
        <v>146</v>
      </c>
    </row>
    <row r="227" spans="1:65" s="2" customFormat="1" ht="14.45" customHeight="1">
      <c r="A227" s="35"/>
      <c r="B227" s="36"/>
      <c r="C227" s="215" t="s">
        <v>401</v>
      </c>
      <c r="D227" s="215" t="s">
        <v>193</v>
      </c>
      <c r="E227" s="216" t="s">
        <v>402</v>
      </c>
      <c r="F227" s="217" t="s">
        <v>403</v>
      </c>
      <c r="G227" s="218" t="s">
        <v>289</v>
      </c>
      <c r="H227" s="219">
        <v>251</v>
      </c>
      <c r="I227" s="220"/>
      <c r="J227" s="221">
        <f>ROUND(I227*H227,2)</f>
        <v>0</v>
      </c>
      <c r="K227" s="217" t="s">
        <v>79</v>
      </c>
      <c r="L227" s="222"/>
      <c r="M227" s="223" t="s">
        <v>79</v>
      </c>
      <c r="N227" s="224" t="s">
        <v>51</v>
      </c>
      <c r="O227" s="65"/>
      <c r="P227" s="184">
        <f>O227*H227</f>
        <v>0</v>
      </c>
      <c r="Q227" s="184">
        <v>4.2000000000000003E-2</v>
      </c>
      <c r="R227" s="184">
        <f>Q227*H227</f>
        <v>10.542</v>
      </c>
      <c r="S227" s="184">
        <v>0</v>
      </c>
      <c r="T227" s="18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6" t="s">
        <v>192</v>
      </c>
      <c r="AT227" s="186" t="s">
        <v>193</v>
      </c>
      <c r="AU227" s="186" t="s">
        <v>91</v>
      </c>
      <c r="AY227" s="17" t="s">
        <v>146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7" t="s">
        <v>89</v>
      </c>
      <c r="BK227" s="187">
        <f>ROUND(I227*H227,2)</f>
        <v>0</v>
      </c>
      <c r="BL227" s="17" t="s">
        <v>153</v>
      </c>
      <c r="BM227" s="186" t="s">
        <v>404</v>
      </c>
    </row>
    <row r="228" spans="1:65" s="13" customFormat="1" ht="11.25">
      <c r="B228" s="193"/>
      <c r="C228" s="194"/>
      <c r="D228" s="188" t="s">
        <v>157</v>
      </c>
      <c r="E228" s="195" t="s">
        <v>79</v>
      </c>
      <c r="F228" s="196" t="s">
        <v>405</v>
      </c>
      <c r="G228" s="194"/>
      <c r="H228" s="197">
        <v>251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157</v>
      </c>
      <c r="AU228" s="203" t="s">
        <v>91</v>
      </c>
      <c r="AV228" s="13" t="s">
        <v>91</v>
      </c>
      <c r="AW228" s="13" t="s">
        <v>42</v>
      </c>
      <c r="AX228" s="13" t="s">
        <v>89</v>
      </c>
      <c r="AY228" s="203" t="s">
        <v>146</v>
      </c>
    </row>
    <row r="229" spans="1:65" s="2" customFormat="1" ht="14.45" customHeight="1">
      <c r="A229" s="35"/>
      <c r="B229" s="36"/>
      <c r="C229" s="215" t="s">
        <v>406</v>
      </c>
      <c r="D229" s="215" t="s">
        <v>193</v>
      </c>
      <c r="E229" s="216" t="s">
        <v>407</v>
      </c>
      <c r="F229" s="217" t="s">
        <v>408</v>
      </c>
      <c r="G229" s="218" t="s">
        <v>289</v>
      </c>
      <c r="H229" s="219">
        <v>83</v>
      </c>
      <c r="I229" s="220"/>
      <c r="J229" s="221">
        <f>ROUND(I229*H229,2)</f>
        <v>0</v>
      </c>
      <c r="K229" s="217" t="s">
        <v>152</v>
      </c>
      <c r="L229" s="222"/>
      <c r="M229" s="223" t="s">
        <v>79</v>
      </c>
      <c r="N229" s="224" t="s">
        <v>51</v>
      </c>
      <c r="O229" s="65"/>
      <c r="P229" s="184">
        <f>O229*H229</f>
        <v>0</v>
      </c>
      <c r="Q229" s="184">
        <v>0.05</v>
      </c>
      <c r="R229" s="184">
        <f>Q229*H229</f>
        <v>4.1500000000000004</v>
      </c>
      <c r="S229" s="184">
        <v>0</v>
      </c>
      <c r="T229" s="18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6" t="s">
        <v>192</v>
      </c>
      <c r="AT229" s="186" t="s">
        <v>193</v>
      </c>
      <c r="AU229" s="186" t="s">
        <v>91</v>
      </c>
      <c r="AY229" s="17" t="s">
        <v>146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7" t="s">
        <v>89</v>
      </c>
      <c r="BK229" s="187">
        <f>ROUND(I229*H229,2)</f>
        <v>0</v>
      </c>
      <c r="BL229" s="17" t="s">
        <v>153</v>
      </c>
      <c r="BM229" s="186" t="s">
        <v>409</v>
      </c>
    </row>
    <row r="230" spans="1:65" s="13" customFormat="1" ht="11.25">
      <c r="B230" s="193"/>
      <c r="C230" s="194"/>
      <c r="D230" s="188" t="s">
        <v>157</v>
      </c>
      <c r="E230" s="195" t="s">
        <v>79</v>
      </c>
      <c r="F230" s="196" t="s">
        <v>410</v>
      </c>
      <c r="G230" s="194"/>
      <c r="H230" s="197">
        <v>83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157</v>
      </c>
      <c r="AU230" s="203" t="s">
        <v>91</v>
      </c>
      <c r="AV230" s="13" t="s">
        <v>91</v>
      </c>
      <c r="AW230" s="13" t="s">
        <v>42</v>
      </c>
      <c r="AX230" s="13" t="s">
        <v>89</v>
      </c>
      <c r="AY230" s="203" t="s">
        <v>146</v>
      </c>
    </row>
    <row r="231" spans="1:65" s="12" customFormat="1" ht="22.9" customHeight="1">
      <c r="B231" s="159"/>
      <c r="C231" s="160"/>
      <c r="D231" s="161" t="s">
        <v>80</v>
      </c>
      <c r="E231" s="173" t="s">
        <v>153</v>
      </c>
      <c r="F231" s="173" t="s">
        <v>411</v>
      </c>
      <c r="G231" s="160"/>
      <c r="H231" s="160"/>
      <c r="I231" s="163"/>
      <c r="J231" s="174">
        <f>BK231</f>
        <v>0</v>
      </c>
      <c r="K231" s="160"/>
      <c r="L231" s="165"/>
      <c r="M231" s="166"/>
      <c r="N231" s="167"/>
      <c r="O231" s="167"/>
      <c r="P231" s="168">
        <f>SUM(P232:P234)</f>
        <v>0</v>
      </c>
      <c r="Q231" s="167"/>
      <c r="R231" s="168">
        <f>SUM(R232:R234)</f>
        <v>0</v>
      </c>
      <c r="S231" s="167"/>
      <c r="T231" s="169">
        <f>SUM(T232:T234)</f>
        <v>0</v>
      </c>
      <c r="AR231" s="170" t="s">
        <v>89</v>
      </c>
      <c r="AT231" s="171" t="s">
        <v>80</v>
      </c>
      <c r="AU231" s="171" t="s">
        <v>89</v>
      </c>
      <c r="AY231" s="170" t="s">
        <v>146</v>
      </c>
      <c r="BK231" s="172">
        <f>SUM(BK232:BK234)</f>
        <v>0</v>
      </c>
    </row>
    <row r="232" spans="1:65" s="2" customFormat="1" ht="24.2" customHeight="1">
      <c r="A232" s="35"/>
      <c r="B232" s="36"/>
      <c r="C232" s="175" t="s">
        <v>412</v>
      </c>
      <c r="D232" s="175" t="s">
        <v>148</v>
      </c>
      <c r="E232" s="176" t="s">
        <v>413</v>
      </c>
      <c r="F232" s="177" t="s">
        <v>414</v>
      </c>
      <c r="G232" s="178" t="s">
        <v>151</v>
      </c>
      <c r="H232" s="179">
        <v>1370.5360000000001</v>
      </c>
      <c r="I232" s="180"/>
      <c r="J232" s="181">
        <f>ROUND(I232*H232,2)</f>
        <v>0</v>
      </c>
      <c r="K232" s="177" t="s">
        <v>152</v>
      </c>
      <c r="L232" s="40"/>
      <c r="M232" s="182" t="s">
        <v>79</v>
      </c>
      <c r="N232" s="183" t="s">
        <v>51</v>
      </c>
      <c r="O232" s="65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6" t="s">
        <v>153</v>
      </c>
      <c r="AT232" s="186" t="s">
        <v>148</v>
      </c>
      <c r="AU232" s="186" t="s">
        <v>91</v>
      </c>
      <c r="AY232" s="17" t="s">
        <v>146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7" t="s">
        <v>89</v>
      </c>
      <c r="BK232" s="187">
        <f>ROUND(I232*H232,2)</f>
        <v>0</v>
      </c>
      <c r="BL232" s="17" t="s">
        <v>153</v>
      </c>
      <c r="BM232" s="186" t="s">
        <v>415</v>
      </c>
    </row>
    <row r="233" spans="1:65" s="2" customFormat="1" ht="156">
      <c r="A233" s="35"/>
      <c r="B233" s="36"/>
      <c r="C233" s="37"/>
      <c r="D233" s="188" t="s">
        <v>155</v>
      </c>
      <c r="E233" s="37"/>
      <c r="F233" s="189" t="s">
        <v>416</v>
      </c>
      <c r="G233" s="37"/>
      <c r="H233" s="37"/>
      <c r="I233" s="190"/>
      <c r="J233" s="37"/>
      <c r="K233" s="37"/>
      <c r="L233" s="40"/>
      <c r="M233" s="191"/>
      <c r="N233" s="192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7" t="s">
        <v>155</v>
      </c>
      <c r="AU233" s="17" t="s">
        <v>91</v>
      </c>
    </row>
    <row r="234" spans="1:65" s="13" customFormat="1" ht="11.25">
      <c r="B234" s="193"/>
      <c r="C234" s="194"/>
      <c r="D234" s="188" t="s">
        <v>157</v>
      </c>
      <c r="E234" s="195" t="s">
        <v>79</v>
      </c>
      <c r="F234" s="196" t="s">
        <v>417</v>
      </c>
      <c r="G234" s="194"/>
      <c r="H234" s="197">
        <v>1370.5360000000001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157</v>
      </c>
      <c r="AU234" s="203" t="s">
        <v>91</v>
      </c>
      <c r="AV234" s="13" t="s">
        <v>91</v>
      </c>
      <c r="AW234" s="13" t="s">
        <v>42</v>
      </c>
      <c r="AX234" s="13" t="s">
        <v>89</v>
      </c>
      <c r="AY234" s="203" t="s">
        <v>146</v>
      </c>
    </row>
    <row r="235" spans="1:65" s="12" customFormat="1" ht="22.9" customHeight="1">
      <c r="B235" s="159"/>
      <c r="C235" s="160"/>
      <c r="D235" s="161" t="s">
        <v>80</v>
      </c>
      <c r="E235" s="173" t="s">
        <v>176</v>
      </c>
      <c r="F235" s="173" t="s">
        <v>418</v>
      </c>
      <c r="G235" s="160"/>
      <c r="H235" s="160"/>
      <c r="I235" s="163"/>
      <c r="J235" s="174">
        <f>BK235</f>
        <v>0</v>
      </c>
      <c r="K235" s="160"/>
      <c r="L235" s="165"/>
      <c r="M235" s="166"/>
      <c r="N235" s="167"/>
      <c r="O235" s="167"/>
      <c r="P235" s="168">
        <f>SUM(P236:P300)</f>
        <v>0</v>
      </c>
      <c r="Q235" s="167"/>
      <c r="R235" s="168">
        <f>SUM(R236:R300)</f>
        <v>590.11372047999998</v>
      </c>
      <c r="S235" s="167"/>
      <c r="T235" s="169">
        <f>SUM(T236:T300)</f>
        <v>0</v>
      </c>
      <c r="AR235" s="170" t="s">
        <v>89</v>
      </c>
      <c r="AT235" s="171" t="s">
        <v>80</v>
      </c>
      <c r="AU235" s="171" t="s">
        <v>89</v>
      </c>
      <c r="AY235" s="170" t="s">
        <v>146</v>
      </c>
      <c r="BK235" s="172">
        <f>SUM(BK236:BK300)</f>
        <v>0</v>
      </c>
    </row>
    <row r="236" spans="1:65" s="2" customFormat="1" ht="14.45" customHeight="1">
      <c r="A236" s="35"/>
      <c r="B236" s="36"/>
      <c r="C236" s="175" t="s">
        <v>419</v>
      </c>
      <c r="D236" s="175" t="s">
        <v>148</v>
      </c>
      <c r="E236" s="176" t="s">
        <v>420</v>
      </c>
      <c r="F236" s="177" t="s">
        <v>421</v>
      </c>
      <c r="G236" s="178" t="s">
        <v>151</v>
      </c>
      <c r="H236" s="179">
        <v>5677.6480000000001</v>
      </c>
      <c r="I236" s="180"/>
      <c r="J236" s="181">
        <f>ROUND(I236*H236,2)</f>
        <v>0</v>
      </c>
      <c r="K236" s="177" t="s">
        <v>152</v>
      </c>
      <c r="L236" s="40"/>
      <c r="M236" s="182" t="s">
        <v>79</v>
      </c>
      <c r="N236" s="183" t="s">
        <v>51</v>
      </c>
      <c r="O236" s="65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6" t="s">
        <v>153</v>
      </c>
      <c r="AT236" s="186" t="s">
        <v>148</v>
      </c>
      <c r="AU236" s="186" t="s">
        <v>91</v>
      </c>
      <c r="AY236" s="17" t="s">
        <v>146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7" t="s">
        <v>89</v>
      </c>
      <c r="BK236" s="187">
        <f>ROUND(I236*H236,2)</f>
        <v>0</v>
      </c>
      <c r="BL236" s="17" t="s">
        <v>153</v>
      </c>
      <c r="BM236" s="186" t="s">
        <v>422</v>
      </c>
    </row>
    <row r="237" spans="1:65" s="15" customFormat="1" ht="11.25">
      <c r="B237" s="225"/>
      <c r="C237" s="226"/>
      <c r="D237" s="188" t="s">
        <v>157</v>
      </c>
      <c r="E237" s="227" t="s">
        <v>79</v>
      </c>
      <c r="F237" s="228" t="s">
        <v>423</v>
      </c>
      <c r="G237" s="226"/>
      <c r="H237" s="227" t="s">
        <v>79</v>
      </c>
      <c r="I237" s="229"/>
      <c r="J237" s="226"/>
      <c r="K237" s="226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157</v>
      </c>
      <c r="AU237" s="234" t="s">
        <v>91</v>
      </c>
      <c r="AV237" s="15" t="s">
        <v>89</v>
      </c>
      <c r="AW237" s="15" t="s">
        <v>42</v>
      </c>
      <c r="AX237" s="15" t="s">
        <v>81</v>
      </c>
      <c r="AY237" s="234" t="s">
        <v>146</v>
      </c>
    </row>
    <row r="238" spans="1:65" s="13" customFormat="1" ht="11.25">
      <c r="B238" s="193"/>
      <c r="C238" s="194"/>
      <c r="D238" s="188" t="s">
        <v>157</v>
      </c>
      <c r="E238" s="195" t="s">
        <v>79</v>
      </c>
      <c r="F238" s="196" t="s">
        <v>424</v>
      </c>
      <c r="G238" s="194"/>
      <c r="H238" s="197">
        <v>2455.6480000000001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157</v>
      </c>
      <c r="AU238" s="203" t="s">
        <v>91</v>
      </c>
      <c r="AV238" s="13" t="s">
        <v>91</v>
      </c>
      <c r="AW238" s="13" t="s">
        <v>42</v>
      </c>
      <c r="AX238" s="13" t="s">
        <v>81</v>
      </c>
      <c r="AY238" s="203" t="s">
        <v>146</v>
      </c>
    </row>
    <row r="239" spans="1:65" s="13" customFormat="1" ht="11.25">
      <c r="B239" s="193"/>
      <c r="C239" s="194"/>
      <c r="D239" s="188" t="s">
        <v>157</v>
      </c>
      <c r="E239" s="195" t="s">
        <v>79</v>
      </c>
      <c r="F239" s="196" t="s">
        <v>425</v>
      </c>
      <c r="G239" s="194"/>
      <c r="H239" s="197">
        <v>1790.0820000000001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157</v>
      </c>
      <c r="AU239" s="203" t="s">
        <v>91</v>
      </c>
      <c r="AV239" s="13" t="s">
        <v>91</v>
      </c>
      <c r="AW239" s="13" t="s">
        <v>42</v>
      </c>
      <c r="AX239" s="13" t="s">
        <v>81</v>
      </c>
      <c r="AY239" s="203" t="s">
        <v>146</v>
      </c>
    </row>
    <row r="240" spans="1:65" s="13" customFormat="1" ht="11.25">
      <c r="B240" s="193"/>
      <c r="C240" s="194"/>
      <c r="D240" s="188" t="s">
        <v>157</v>
      </c>
      <c r="E240" s="195" t="s">
        <v>79</v>
      </c>
      <c r="F240" s="196" t="s">
        <v>426</v>
      </c>
      <c r="G240" s="194"/>
      <c r="H240" s="197">
        <v>1305.588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157</v>
      </c>
      <c r="AU240" s="203" t="s">
        <v>91</v>
      </c>
      <c r="AV240" s="13" t="s">
        <v>91</v>
      </c>
      <c r="AW240" s="13" t="s">
        <v>42</v>
      </c>
      <c r="AX240" s="13" t="s">
        <v>81</v>
      </c>
      <c r="AY240" s="203" t="s">
        <v>146</v>
      </c>
    </row>
    <row r="241" spans="1:65" s="13" customFormat="1" ht="11.25">
      <c r="B241" s="193"/>
      <c r="C241" s="194"/>
      <c r="D241" s="188" t="s">
        <v>157</v>
      </c>
      <c r="E241" s="195" t="s">
        <v>79</v>
      </c>
      <c r="F241" s="196" t="s">
        <v>427</v>
      </c>
      <c r="G241" s="194"/>
      <c r="H241" s="197">
        <v>103.44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157</v>
      </c>
      <c r="AU241" s="203" t="s">
        <v>91</v>
      </c>
      <c r="AV241" s="13" t="s">
        <v>91</v>
      </c>
      <c r="AW241" s="13" t="s">
        <v>42</v>
      </c>
      <c r="AX241" s="13" t="s">
        <v>81</v>
      </c>
      <c r="AY241" s="203" t="s">
        <v>146</v>
      </c>
    </row>
    <row r="242" spans="1:65" s="13" customFormat="1" ht="11.25">
      <c r="B242" s="193"/>
      <c r="C242" s="194"/>
      <c r="D242" s="188" t="s">
        <v>157</v>
      </c>
      <c r="E242" s="195" t="s">
        <v>79</v>
      </c>
      <c r="F242" s="196" t="s">
        <v>169</v>
      </c>
      <c r="G242" s="194"/>
      <c r="H242" s="197">
        <v>22.89</v>
      </c>
      <c r="I242" s="198"/>
      <c r="J242" s="194"/>
      <c r="K242" s="194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157</v>
      </c>
      <c r="AU242" s="203" t="s">
        <v>91</v>
      </c>
      <c r="AV242" s="13" t="s">
        <v>91</v>
      </c>
      <c r="AW242" s="13" t="s">
        <v>42</v>
      </c>
      <c r="AX242" s="13" t="s">
        <v>81</v>
      </c>
      <c r="AY242" s="203" t="s">
        <v>146</v>
      </c>
    </row>
    <row r="243" spans="1:65" s="14" customFormat="1" ht="11.25">
      <c r="B243" s="204"/>
      <c r="C243" s="205"/>
      <c r="D243" s="188" t="s">
        <v>157</v>
      </c>
      <c r="E243" s="206" t="s">
        <v>79</v>
      </c>
      <c r="F243" s="207" t="s">
        <v>175</v>
      </c>
      <c r="G243" s="205"/>
      <c r="H243" s="208">
        <v>5677.6480000000001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157</v>
      </c>
      <c r="AU243" s="214" t="s">
        <v>91</v>
      </c>
      <c r="AV243" s="14" t="s">
        <v>153</v>
      </c>
      <c r="AW243" s="14" t="s">
        <v>42</v>
      </c>
      <c r="AX243" s="14" t="s">
        <v>89</v>
      </c>
      <c r="AY243" s="214" t="s">
        <v>146</v>
      </c>
    </row>
    <row r="244" spans="1:65" s="2" customFormat="1" ht="14.45" customHeight="1">
      <c r="A244" s="35"/>
      <c r="B244" s="36"/>
      <c r="C244" s="175" t="s">
        <v>428</v>
      </c>
      <c r="D244" s="175" t="s">
        <v>148</v>
      </c>
      <c r="E244" s="176" t="s">
        <v>429</v>
      </c>
      <c r="F244" s="177" t="s">
        <v>430</v>
      </c>
      <c r="G244" s="178" t="s">
        <v>151</v>
      </c>
      <c r="H244" s="179">
        <v>9.3889999999999993</v>
      </c>
      <c r="I244" s="180"/>
      <c r="J244" s="181">
        <f>ROUND(I244*H244,2)</f>
        <v>0</v>
      </c>
      <c r="K244" s="177" t="s">
        <v>152</v>
      </c>
      <c r="L244" s="40"/>
      <c r="M244" s="182" t="s">
        <v>79</v>
      </c>
      <c r="N244" s="183" t="s">
        <v>51</v>
      </c>
      <c r="O244" s="65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6" t="s">
        <v>153</v>
      </c>
      <c r="AT244" s="186" t="s">
        <v>148</v>
      </c>
      <c r="AU244" s="186" t="s">
        <v>91</v>
      </c>
      <c r="AY244" s="17" t="s">
        <v>146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7" t="s">
        <v>89</v>
      </c>
      <c r="BK244" s="187">
        <f>ROUND(I244*H244,2)</f>
        <v>0</v>
      </c>
      <c r="BL244" s="17" t="s">
        <v>153</v>
      </c>
      <c r="BM244" s="186" t="s">
        <v>431</v>
      </c>
    </row>
    <row r="245" spans="1:65" s="15" customFormat="1" ht="11.25">
      <c r="B245" s="225"/>
      <c r="C245" s="226"/>
      <c r="D245" s="188" t="s">
        <v>157</v>
      </c>
      <c r="E245" s="227" t="s">
        <v>79</v>
      </c>
      <c r="F245" s="228" t="s">
        <v>423</v>
      </c>
      <c r="G245" s="226"/>
      <c r="H245" s="227" t="s">
        <v>79</v>
      </c>
      <c r="I245" s="229"/>
      <c r="J245" s="226"/>
      <c r="K245" s="226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157</v>
      </c>
      <c r="AU245" s="234" t="s">
        <v>91</v>
      </c>
      <c r="AV245" s="15" t="s">
        <v>89</v>
      </c>
      <c r="AW245" s="15" t="s">
        <v>42</v>
      </c>
      <c r="AX245" s="15" t="s">
        <v>81</v>
      </c>
      <c r="AY245" s="234" t="s">
        <v>146</v>
      </c>
    </row>
    <row r="246" spans="1:65" s="13" customFormat="1" ht="11.25">
      <c r="B246" s="193"/>
      <c r="C246" s="194"/>
      <c r="D246" s="188" t="s">
        <v>157</v>
      </c>
      <c r="E246" s="195" t="s">
        <v>79</v>
      </c>
      <c r="F246" s="196" t="s">
        <v>432</v>
      </c>
      <c r="G246" s="194"/>
      <c r="H246" s="197">
        <v>9.3889999999999993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157</v>
      </c>
      <c r="AU246" s="203" t="s">
        <v>91</v>
      </c>
      <c r="AV246" s="13" t="s">
        <v>91</v>
      </c>
      <c r="AW246" s="13" t="s">
        <v>42</v>
      </c>
      <c r="AX246" s="13" t="s">
        <v>89</v>
      </c>
      <c r="AY246" s="203" t="s">
        <v>146</v>
      </c>
    </row>
    <row r="247" spans="1:65" s="2" customFormat="1" ht="24.2" customHeight="1">
      <c r="A247" s="35"/>
      <c r="B247" s="36"/>
      <c r="C247" s="175" t="s">
        <v>433</v>
      </c>
      <c r="D247" s="175" t="s">
        <v>148</v>
      </c>
      <c r="E247" s="176" t="s">
        <v>434</v>
      </c>
      <c r="F247" s="177" t="s">
        <v>435</v>
      </c>
      <c r="G247" s="178" t="s">
        <v>151</v>
      </c>
      <c r="H247" s="179">
        <v>946.76099999999997</v>
      </c>
      <c r="I247" s="180"/>
      <c r="J247" s="181">
        <f>ROUND(I247*H247,2)</f>
        <v>0</v>
      </c>
      <c r="K247" s="177" t="s">
        <v>152</v>
      </c>
      <c r="L247" s="40"/>
      <c r="M247" s="182" t="s">
        <v>79</v>
      </c>
      <c r="N247" s="183" t="s">
        <v>51</v>
      </c>
      <c r="O247" s="65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6" t="s">
        <v>153</v>
      </c>
      <c r="AT247" s="186" t="s">
        <v>148</v>
      </c>
      <c r="AU247" s="186" t="s">
        <v>91</v>
      </c>
      <c r="AY247" s="17" t="s">
        <v>146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7" t="s">
        <v>89</v>
      </c>
      <c r="BK247" s="187">
        <f>ROUND(I247*H247,2)</f>
        <v>0</v>
      </c>
      <c r="BL247" s="17" t="s">
        <v>153</v>
      </c>
      <c r="BM247" s="186" t="s">
        <v>436</v>
      </c>
    </row>
    <row r="248" spans="1:65" s="2" customFormat="1" ht="48.75">
      <c r="A248" s="35"/>
      <c r="B248" s="36"/>
      <c r="C248" s="37"/>
      <c r="D248" s="188" t="s">
        <v>155</v>
      </c>
      <c r="E248" s="37"/>
      <c r="F248" s="189" t="s">
        <v>437</v>
      </c>
      <c r="G248" s="37"/>
      <c r="H248" s="37"/>
      <c r="I248" s="190"/>
      <c r="J248" s="37"/>
      <c r="K248" s="37"/>
      <c r="L248" s="40"/>
      <c r="M248" s="191"/>
      <c r="N248" s="192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7" t="s">
        <v>155</v>
      </c>
      <c r="AU248" s="17" t="s">
        <v>91</v>
      </c>
    </row>
    <row r="249" spans="1:65" s="15" customFormat="1" ht="11.25">
      <c r="B249" s="225"/>
      <c r="C249" s="226"/>
      <c r="D249" s="188" t="s">
        <v>157</v>
      </c>
      <c r="E249" s="227" t="s">
        <v>79</v>
      </c>
      <c r="F249" s="228" t="s">
        <v>423</v>
      </c>
      <c r="G249" s="226"/>
      <c r="H249" s="227" t="s">
        <v>79</v>
      </c>
      <c r="I249" s="229"/>
      <c r="J249" s="226"/>
      <c r="K249" s="226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157</v>
      </c>
      <c r="AU249" s="234" t="s">
        <v>91</v>
      </c>
      <c r="AV249" s="15" t="s">
        <v>89</v>
      </c>
      <c r="AW249" s="15" t="s">
        <v>42</v>
      </c>
      <c r="AX249" s="15" t="s">
        <v>81</v>
      </c>
      <c r="AY249" s="234" t="s">
        <v>146</v>
      </c>
    </row>
    <row r="250" spans="1:65" s="13" customFormat="1" ht="11.25">
      <c r="B250" s="193"/>
      <c r="C250" s="194"/>
      <c r="D250" s="188" t="s">
        <v>157</v>
      </c>
      <c r="E250" s="195" t="s">
        <v>79</v>
      </c>
      <c r="F250" s="196" t="s">
        <v>438</v>
      </c>
      <c r="G250" s="194"/>
      <c r="H250" s="197">
        <v>895.04100000000005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157</v>
      </c>
      <c r="AU250" s="203" t="s">
        <v>91</v>
      </c>
      <c r="AV250" s="13" t="s">
        <v>91</v>
      </c>
      <c r="AW250" s="13" t="s">
        <v>42</v>
      </c>
      <c r="AX250" s="13" t="s">
        <v>81</v>
      </c>
      <c r="AY250" s="203" t="s">
        <v>146</v>
      </c>
    </row>
    <row r="251" spans="1:65" s="13" customFormat="1" ht="11.25">
      <c r="B251" s="193"/>
      <c r="C251" s="194"/>
      <c r="D251" s="188" t="s">
        <v>157</v>
      </c>
      <c r="E251" s="195" t="s">
        <v>79</v>
      </c>
      <c r="F251" s="196" t="s">
        <v>174</v>
      </c>
      <c r="G251" s="194"/>
      <c r="H251" s="197">
        <v>51.72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157</v>
      </c>
      <c r="AU251" s="203" t="s">
        <v>91</v>
      </c>
      <c r="AV251" s="13" t="s">
        <v>91</v>
      </c>
      <c r="AW251" s="13" t="s">
        <v>42</v>
      </c>
      <c r="AX251" s="13" t="s">
        <v>81</v>
      </c>
      <c r="AY251" s="203" t="s">
        <v>146</v>
      </c>
    </row>
    <row r="252" spans="1:65" s="14" customFormat="1" ht="11.25">
      <c r="B252" s="204"/>
      <c r="C252" s="205"/>
      <c r="D252" s="188" t="s">
        <v>157</v>
      </c>
      <c r="E252" s="206" t="s">
        <v>79</v>
      </c>
      <c r="F252" s="207" t="s">
        <v>175</v>
      </c>
      <c r="G252" s="205"/>
      <c r="H252" s="208">
        <v>946.76099999999997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157</v>
      </c>
      <c r="AU252" s="214" t="s">
        <v>91</v>
      </c>
      <c r="AV252" s="14" t="s">
        <v>153</v>
      </c>
      <c r="AW252" s="14" t="s">
        <v>42</v>
      </c>
      <c r="AX252" s="14" t="s">
        <v>89</v>
      </c>
      <c r="AY252" s="214" t="s">
        <v>146</v>
      </c>
    </row>
    <row r="253" spans="1:65" s="2" customFormat="1" ht="14.45" customHeight="1">
      <c r="A253" s="35"/>
      <c r="B253" s="36"/>
      <c r="C253" s="175" t="s">
        <v>439</v>
      </c>
      <c r="D253" s="175" t="s">
        <v>148</v>
      </c>
      <c r="E253" s="176" t="s">
        <v>440</v>
      </c>
      <c r="F253" s="177" t="s">
        <v>441</v>
      </c>
      <c r="G253" s="178" t="s">
        <v>151</v>
      </c>
      <c r="H253" s="179">
        <v>946.76099999999997</v>
      </c>
      <c r="I253" s="180"/>
      <c r="J253" s="181">
        <f>ROUND(I253*H253,2)</f>
        <v>0</v>
      </c>
      <c r="K253" s="177" t="s">
        <v>152</v>
      </c>
      <c r="L253" s="40"/>
      <c r="M253" s="182" t="s">
        <v>79</v>
      </c>
      <c r="N253" s="183" t="s">
        <v>51</v>
      </c>
      <c r="O253" s="65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6" t="s">
        <v>153</v>
      </c>
      <c r="AT253" s="186" t="s">
        <v>148</v>
      </c>
      <c r="AU253" s="186" t="s">
        <v>91</v>
      </c>
      <c r="AY253" s="17" t="s">
        <v>146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7" t="s">
        <v>89</v>
      </c>
      <c r="BK253" s="187">
        <f>ROUND(I253*H253,2)</f>
        <v>0</v>
      </c>
      <c r="BL253" s="17" t="s">
        <v>153</v>
      </c>
      <c r="BM253" s="186" t="s">
        <v>442</v>
      </c>
    </row>
    <row r="254" spans="1:65" s="2" customFormat="1" ht="39">
      <c r="A254" s="35"/>
      <c r="B254" s="36"/>
      <c r="C254" s="37"/>
      <c r="D254" s="188" t="s">
        <v>155</v>
      </c>
      <c r="E254" s="37"/>
      <c r="F254" s="189" t="s">
        <v>443</v>
      </c>
      <c r="G254" s="37"/>
      <c r="H254" s="37"/>
      <c r="I254" s="190"/>
      <c r="J254" s="37"/>
      <c r="K254" s="37"/>
      <c r="L254" s="40"/>
      <c r="M254" s="191"/>
      <c r="N254" s="192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7" t="s">
        <v>155</v>
      </c>
      <c r="AU254" s="17" t="s">
        <v>91</v>
      </c>
    </row>
    <row r="255" spans="1:65" s="15" customFormat="1" ht="11.25">
      <c r="B255" s="225"/>
      <c r="C255" s="226"/>
      <c r="D255" s="188" t="s">
        <v>157</v>
      </c>
      <c r="E255" s="227" t="s">
        <v>79</v>
      </c>
      <c r="F255" s="228" t="s">
        <v>423</v>
      </c>
      <c r="G255" s="226"/>
      <c r="H255" s="227" t="s">
        <v>79</v>
      </c>
      <c r="I255" s="229"/>
      <c r="J255" s="226"/>
      <c r="K255" s="226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157</v>
      </c>
      <c r="AU255" s="234" t="s">
        <v>91</v>
      </c>
      <c r="AV255" s="15" t="s">
        <v>89</v>
      </c>
      <c r="AW255" s="15" t="s">
        <v>42</v>
      </c>
      <c r="AX255" s="15" t="s">
        <v>81</v>
      </c>
      <c r="AY255" s="234" t="s">
        <v>146</v>
      </c>
    </row>
    <row r="256" spans="1:65" s="13" customFormat="1" ht="11.25">
      <c r="B256" s="193"/>
      <c r="C256" s="194"/>
      <c r="D256" s="188" t="s">
        <v>157</v>
      </c>
      <c r="E256" s="195" t="s">
        <v>79</v>
      </c>
      <c r="F256" s="196" t="s">
        <v>438</v>
      </c>
      <c r="G256" s="194"/>
      <c r="H256" s="197">
        <v>895.04100000000005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157</v>
      </c>
      <c r="AU256" s="203" t="s">
        <v>91</v>
      </c>
      <c r="AV256" s="13" t="s">
        <v>91</v>
      </c>
      <c r="AW256" s="13" t="s">
        <v>42</v>
      </c>
      <c r="AX256" s="13" t="s">
        <v>81</v>
      </c>
      <c r="AY256" s="203" t="s">
        <v>146</v>
      </c>
    </row>
    <row r="257" spans="1:65" s="13" customFormat="1" ht="11.25">
      <c r="B257" s="193"/>
      <c r="C257" s="194"/>
      <c r="D257" s="188" t="s">
        <v>157</v>
      </c>
      <c r="E257" s="195" t="s">
        <v>79</v>
      </c>
      <c r="F257" s="196" t="s">
        <v>174</v>
      </c>
      <c r="G257" s="194"/>
      <c r="H257" s="197">
        <v>51.72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157</v>
      </c>
      <c r="AU257" s="203" t="s">
        <v>91</v>
      </c>
      <c r="AV257" s="13" t="s">
        <v>91</v>
      </c>
      <c r="AW257" s="13" t="s">
        <v>42</v>
      </c>
      <c r="AX257" s="13" t="s">
        <v>81</v>
      </c>
      <c r="AY257" s="203" t="s">
        <v>146</v>
      </c>
    </row>
    <row r="258" spans="1:65" s="14" customFormat="1" ht="11.25">
      <c r="B258" s="204"/>
      <c r="C258" s="205"/>
      <c r="D258" s="188" t="s">
        <v>157</v>
      </c>
      <c r="E258" s="206" t="s">
        <v>79</v>
      </c>
      <c r="F258" s="207" t="s">
        <v>175</v>
      </c>
      <c r="G258" s="205"/>
      <c r="H258" s="208">
        <v>946.76099999999997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157</v>
      </c>
      <c r="AU258" s="214" t="s">
        <v>91</v>
      </c>
      <c r="AV258" s="14" t="s">
        <v>153</v>
      </c>
      <c r="AW258" s="14" t="s">
        <v>42</v>
      </c>
      <c r="AX258" s="14" t="s">
        <v>89</v>
      </c>
      <c r="AY258" s="214" t="s">
        <v>146</v>
      </c>
    </row>
    <row r="259" spans="1:65" s="2" customFormat="1" ht="14.45" customHeight="1">
      <c r="A259" s="35"/>
      <c r="B259" s="36"/>
      <c r="C259" s="175" t="s">
        <v>444</v>
      </c>
      <c r="D259" s="175" t="s">
        <v>148</v>
      </c>
      <c r="E259" s="176" t="s">
        <v>445</v>
      </c>
      <c r="F259" s="177" t="s">
        <v>446</v>
      </c>
      <c r="G259" s="178" t="s">
        <v>151</v>
      </c>
      <c r="H259" s="179">
        <v>1008.201</v>
      </c>
      <c r="I259" s="180"/>
      <c r="J259" s="181">
        <f>ROUND(I259*H259,2)</f>
        <v>0</v>
      </c>
      <c r="K259" s="177" t="s">
        <v>152</v>
      </c>
      <c r="L259" s="40"/>
      <c r="M259" s="182" t="s">
        <v>79</v>
      </c>
      <c r="N259" s="183" t="s">
        <v>51</v>
      </c>
      <c r="O259" s="65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6" t="s">
        <v>153</v>
      </c>
      <c r="AT259" s="186" t="s">
        <v>148</v>
      </c>
      <c r="AU259" s="186" t="s">
        <v>91</v>
      </c>
      <c r="AY259" s="17" t="s">
        <v>146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7" t="s">
        <v>89</v>
      </c>
      <c r="BK259" s="187">
        <f>ROUND(I259*H259,2)</f>
        <v>0</v>
      </c>
      <c r="BL259" s="17" t="s">
        <v>153</v>
      </c>
      <c r="BM259" s="186" t="s">
        <v>447</v>
      </c>
    </row>
    <row r="260" spans="1:65" s="15" customFormat="1" ht="11.25">
      <c r="B260" s="225"/>
      <c r="C260" s="226"/>
      <c r="D260" s="188" t="s">
        <v>157</v>
      </c>
      <c r="E260" s="227" t="s">
        <v>79</v>
      </c>
      <c r="F260" s="228" t="s">
        <v>423</v>
      </c>
      <c r="G260" s="226"/>
      <c r="H260" s="227" t="s">
        <v>79</v>
      </c>
      <c r="I260" s="229"/>
      <c r="J260" s="226"/>
      <c r="K260" s="226"/>
      <c r="L260" s="230"/>
      <c r="M260" s="231"/>
      <c r="N260" s="232"/>
      <c r="O260" s="232"/>
      <c r="P260" s="232"/>
      <c r="Q260" s="232"/>
      <c r="R260" s="232"/>
      <c r="S260" s="232"/>
      <c r="T260" s="233"/>
      <c r="AT260" s="234" t="s">
        <v>157</v>
      </c>
      <c r="AU260" s="234" t="s">
        <v>91</v>
      </c>
      <c r="AV260" s="15" t="s">
        <v>89</v>
      </c>
      <c r="AW260" s="15" t="s">
        <v>42</v>
      </c>
      <c r="AX260" s="15" t="s">
        <v>81</v>
      </c>
      <c r="AY260" s="234" t="s">
        <v>146</v>
      </c>
    </row>
    <row r="261" spans="1:65" s="13" customFormat="1" ht="11.25">
      <c r="B261" s="193"/>
      <c r="C261" s="194"/>
      <c r="D261" s="188" t="s">
        <v>157</v>
      </c>
      <c r="E261" s="195" t="s">
        <v>79</v>
      </c>
      <c r="F261" s="196" t="s">
        <v>438</v>
      </c>
      <c r="G261" s="194"/>
      <c r="H261" s="197">
        <v>895.04100000000005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157</v>
      </c>
      <c r="AU261" s="203" t="s">
        <v>91</v>
      </c>
      <c r="AV261" s="13" t="s">
        <v>91</v>
      </c>
      <c r="AW261" s="13" t="s">
        <v>42</v>
      </c>
      <c r="AX261" s="13" t="s">
        <v>81</v>
      </c>
      <c r="AY261" s="203" t="s">
        <v>146</v>
      </c>
    </row>
    <row r="262" spans="1:65" s="13" customFormat="1" ht="11.25">
      <c r="B262" s="193"/>
      <c r="C262" s="194"/>
      <c r="D262" s="188" t="s">
        <v>157</v>
      </c>
      <c r="E262" s="195" t="s">
        <v>79</v>
      </c>
      <c r="F262" s="196" t="s">
        <v>448</v>
      </c>
      <c r="G262" s="194"/>
      <c r="H262" s="197">
        <v>61.44</v>
      </c>
      <c r="I262" s="198"/>
      <c r="J262" s="194"/>
      <c r="K262" s="194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157</v>
      </c>
      <c r="AU262" s="203" t="s">
        <v>91</v>
      </c>
      <c r="AV262" s="13" t="s">
        <v>91</v>
      </c>
      <c r="AW262" s="13" t="s">
        <v>42</v>
      </c>
      <c r="AX262" s="13" t="s">
        <v>81</v>
      </c>
      <c r="AY262" s="203" t="s">
        <v>146</v>
      </c>
    </row>
    <row r="263" spans="1:65" s="13" customFormat="1" ht="11.25">
      <c r="B263" s="193"/>
      <c r="C263" s="194"/>
      <c r="D263" s="188" t="s">
        <v>157</v>
      </c>
      <c r="E263" s="195" t="s">
        <v>79</v>
      </c>
      <c r="F263" s="196" t="s">
        <v>174</v>
      </c>
      <c r="G263" s="194"/>
      <c r="H263" s="197">
        <v>51.72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157</v>
      </c>
      <c r="AU263" s="203" t="s">
        <v>91</v>
      </c>
      <c r="AV263" s="13" t="s">
        <v>91</v>
      </c>
      <c r="AW263" s="13" t="s">
        <v>42</v>
      </c>
      <c r="AX263" s="13" t="s">
        <v>81</v>
      </c>
      <c r="AY263" s="203" t="s">
        <v>146</v>
      </c>
    </row>
    <row r="264" spans="1:65" s="14" customFormat="1" ht="11.25">
      <c r="B264" s="204"/>
      <c r="C264" s="205"/>
      <c r="D264" s="188" t="s">
        <v>157</v>
      </c>
      <c r="E264" s="206" t="s">
        <v>79</v>
      </c>
      <c r="F264" s="207" t="s">
        <v>175</v>
      </c>
      <c r="G264" s="205"/>
      <c r="H264" s="208">
        <v>1008.201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157</v>
      </c>
      <c r="AU264" s="214" t="s">
        <v>91</v>
      </c>
      <c r="AV264" s="14" t="s">
        <v>153</v>
      </c>
      <c r="AW264" s="14" t="s">
        <v>42</v>
      </c>
      <c r="AX264" s="14" t="s">
        <v>89</v>
      </c>
      <c r="AY264" s="214" t="s">
        <v>146</v>
      </c>
    </row>
    <row r="265" spans="1:65" s="2" customFormat="1" ht="24.2" customHeight="1">
      <c r="A265" s="35"/>
      <c r="B265" s="36"/>
      <c r="C265" s="175" t="s">
        <v>449</v>
      </c>
      <c r="D265" s="175" t="s">
        <v>148</v>
      </c>
      <c r="E265" s="176" t="s">
        <v>450</v>
      </c>
      <c r="F265" s="177" t="s">
        <v>451</v>
      </c>
      <c r="G265" s="178" t="s">
        <v>151</v>
      </c>
      <c r="H265" s="179">
        <v>1008.201</v>
      </c>
      <c r="I265" s="180"/>
      <c r="J265" s="181">
        <f>ROUND(I265*H265,2)</f>
        <v>0</v>
      </c>
      <c r="K265" s="177" t="s">
        <v>152</v>
      </c>
      <c r="L265" s="40"/>
      <c r="M265" s="182" t="s">
        <v>79</v>
      </c>
      <c r="N265" s="183" t="s">
        <v>51</v>
      </c>
      <c r="O265" s="65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6" t="s">
        <v>153</v>
      </c>
      <c r="AT265" s="186" t="s">
        <v>148</v>
      </c>
      <c r="AU265" s="186" t="s">
        <v>91</v>
      </c>
      <c r="AY265" s="17" t="s">
        <v>146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7" t="s">
        <v>89</v>
      </c>
      <c r="BK265" s="187">
        <f>ROUND(I265*H265,2)</f>
        <v>0</v>
      </c>
      <c r="BL265" s="17" t="s">
        <v>153</v>
      </c>
      <c r="BM265" s="186" t="s">
        <v>452</v>
      </c>
    </row>
    <row r="266" spans="1:65" s="2" customFormat="1" ht="48.75">
      <c r="A266" s="35"/>
      <c r="B266" s="36"/>
      <c r="C266" s="37"/>
      <c r="D266" s="188" t="s">
        <v>155</v>
      </c>
      <c r="E266" s="37"/>
      <c r="F266" s="189" t="s">
        <v>453</v>
      </c>
      <c r="G266" s="37"/>
      <c r="H266" s="37"/>
      <c r="I266" s="190"/>
      <c r="J266" s="37"/>
      <c r="K266" s="37"/>
      <c r="L266" s="40"/>
      <c r="M266" s="191"/>
      <c r="N266" s="192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7" t="s">
        <v>155</v>
      </c>
      <c r="AU266" s="17" t="s">
        <v>91</v>
      </c>
    </row>
    <row r="267" spans="1:65" s="15" customFormat="1" ht="11.25">
      <c r="B267" s="225"/>
      <c r="C267" s="226"/>
      <c r="D267" s="188" t="s">
        <v>157</v>
      </c>
      <c r="E267" s="227" t="s">
        <v>79</v>
      </c>
      <c r="F267" s="228" t="s">
        <v>423</v>
      </c>
      <c r="G267" s="226"/>
      <c r="H267" s="227" t="s">
        <v>79</v>
      </c>
      <c r="I267" s="229"/>
      <c r="J267" s="226"/>
      <c r="K267" s="226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 t="s">
        <v>157</v>
      </c>
      <c r="AU267" s="234" t="s">
        <v>91</v>
      </c>
      <c r="AV267" s="15" t="s">
        <v>89</v>
      </c>
      <c r="AW267" s="15" t="s">
        <v>42</v>
      </c>
      <c r="AX267" s="15" t="s">
        <v>81</v>
      </c>
      <c r="AY267" s="234" t="s">
        <v>146</v>
      </c>
    </row>
    <row r="268" spans="1:65" s="13" customFormat="1" ht="11.25">
      <c r="B268" s="193"/>
      <c r="C268" s="194"/>
      <c r="D268" s="188" t="s">
        <v>157</v>
      </c>
      <c r="E268" s="195" t="s">
        <v>79</v>
      </c>
      <c r="F268" s="196" t="s">
        <v>438</v>
      </c>
      <c r="G268" s="194"/>
      <c r="H268" s="197">
        <v>895.04100000000005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157</v>
      </c>
      <c r="AU268" s="203" t="s">
        <v>91</v>
      </c>
      <c r="AV268" s="13" t="s">
        <v>91</v>
      </c>
      <c r="AW268" s="13" t="s">
        <v>42</v>
      </c>
      <c r="AX268" s="13" t="s">
        <v>81</v>
      </c>
      <c r="AY268" s="203" t="s">
        <v>146</v>
      </c>
    </row>
    <row r="269" spans="1:65" s="13" customFormat="1" ht="11.25">
      <c r="B269" s="193"/>
      <c r="C269" s="194"/>
      <c r="D269" s="188" t="s">
        <v>157</v>
      </c>
      <c r="E269" s="195" t="s">
        <v>79</v>
      </c>
      <c r="F269" s="196" t="s">
        <v>448</v>
      </c>
      <c r="G269" s="194"/>
      <c r="H269" s="197">
        <v>61.44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157</v>
      </c>
      <c r="AU269" s="203" t="s">
        <v>91</v>
      </c>
      <c r="AV269" s="13" t="s">
        <v>91</v>
      </c>
      <c r="AW269" s="13" t="s">
        <v>42</v>
      </c>
      <c r="AX269" s="13" t="s">
        <v>81</v>
      </c>
      <c r="AY269" s="203" t="s">
        <v>146</v>
      </c>
    </row>
    <row r="270" spans="1:65" s="13" customFormat="1" ht="11.25">
      <c r="B270" s="193"/>
      <c r="C270" s="194"/>
      <c r="D270" s="188" t="s">
        <v>157</v>
      </c>
      <c r="E270" s="195" t="s">
        <v>79</v>
      </c>
      <c r="F270" s="196" t="s">
        <v>174</v>
      </c>
      <c r="G270" s="194"/>
      <c r="H270" s="197">
        <v>51.72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157</v>
      </c>
      <c r="AU270" s="203" t="s">
        <v>91</v>
      </c>
      <c r="AV270" s="13" t="s">
        <v>91</v>
      </c>
      <c r="AW270" s="13" t="s">
        <v>42</v>
      </c>
      <c r="AX270" s="13" t="s">
        <v>81</v>
      </c>
      <c r="AY270" s="203" t="s">
        <v>146</v>
      </c>
    </row>
    <row r="271" spans="1:65" s="14" customFormat="1" ht="11.25">
      <c r="B271" s="204"/>
      <c r="C271" s="205"/>
      <c r="D271" s="188" t="s">
        <v>157</v>
      </c>
      <c r="E271" s="206" t="s">
        <v>79</v>
      </c>
      <c r="F271" s="207" t="s">
        <v>175</v>
      </c>
      <c r="G271" s="205"/>
      <c r="H271" s="208">
        <v>1008.201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157</v>
      </c>
      <c r="AU271" s="214" t="s">
        <v>91</v>
      </c>
      <c r="AV271" s="14" t="s">
        <v>153</v>
      </c>
      <c r="AW271" s="14" t="s">
        <v>42</v>
      </c>
      <c r="AX271" s="14" t="s">
        <v>89</v>
      </c>
      <c r="AY271" s="214" t="s">
        <v>146</v>
      </c>
    </row>
    <row r="272" spans="1:65" s="2" customFormat="1" ht="37.9" customHeight="1">
      <c r="A272" s="35"/>
      <c r="B272" s="36"/>
      <c r="C272" s="175" t="s">
        <v>454</v>
      </c>
      <c r="D272" s="175" t="s">
        <v>148</v>
      </c>
      <c r="E272" s="176" t="s">
        <v>455</v>
      </c>
      <c r="F272" s="177" t="s">
        <v>456</v>
      </c>
      <c r="G272" s="178" t="s">
        <v>151</v>
      </c>
      <c r="H272" s="179">
        <v>22.89</v>
      </c>
      <c r="I272" s="180"/>
      <c r="J272" s="181">
        <f>ROUND(I272*H272,2)</f>
        <v>0</v>
      </c>
      <c r="K272" s="177" t="s">
        <v>152</v>
      </c>
      <c r="L272" s="40"/>
      <c r="M272" s="182" t="s">
        <v>79</v>
      </c>
      <c r="N272" s="183" t="s">
        <v>51</v>
      </c>
      <c r="O272" s="65"/>
      <c r="P272" s="184">
        <f>O272*H272</f>
        <v>0</v>
      </c>
      <c r="Q272" s="184">
        <v>8.4250000000000005E-2</v>
      </c>
      <c r="R272" s="184">
        <f>Q272*H272</f>
        <v>1.9284825000000001</v>
      </c>
      <c r="S272" s="184">
        <v>0</v>
      </c>
      <c r="T272" s="18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6" t="s">
        <v>153</v>
      </c>
      <c r="AT272" s="186" t="s">
        <v>148</v>
      </c>
      <c r="AU272" s="186" t="s">
        <v>91</v>
      </c>
      <c r="AY272" s="17" t="s">
        <v>146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7" t="s">
        <v>89</v>
      </c>
      <c r="BK272" s="187">
        <f>ROUND(I272*H272,2)</f>
        <v>0</v>
      </c>
      <c r="BL272" s="17" t="s">
        <v>153</v>
      </c>
      <c r="BM272" s="186" t="s">
        <v>457</v>
      </c>
    </row>
    <row r="273" spans="1:65" s="2" customFormat="1" ht="107.25">
      <c r="A273" s="35"/>
      <c r="B273" s="36"/>
      <c r="C273" s="37"/>
      <c r="D273" s="188" t="s">
        <v>155</v>
      </c>
      <c r="E273" s="37"/>
      <c r="F273" s="189" t="s">
        <v>458</v>
      </c>
      <c r="G273" s="37"/>
      <c r="H273" s="37"/>
      <c r="I273" s="190"/>
      <c r="J273" s="37"/>
      <c r="K273" s="37"/>
      <c r="L273" s="40"/>
      <c r="M273" s="191"/>
      <c r="N273" s="192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7" t="s">
        <v>155</v>
      </c>
      <c r="AU273" s="17" t="s">
        <v>91</v>
      </c>
    </row>
    <row r="274" spans="1:65" s="13" customFormat="1" ht="11.25">
      <c r="B274" s="193"/>
      <c r="C274" s="194"/>
      <c r="D274" s="188" t="s">
        <v>157</v>
      </c>
      <c r="E274" s="195" t="s">
        <v>79</v>
      </c>
      <c r="F274" s="196" t="s">
        <v>459</v>
      </c>
      <c r="G274" s="194"/>
      <c r="H274" s="197">
        <v>22.89</v>
      </c>
      <c r="I274" s="198"/>
      <c r="J274" s="194"/>
      <c r="K274" s="194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157</v>
      </c>
      <c r="AU274" s="203" t="s">
        <v>91</v>
      </c>
      <c r="AV274" s="13" t="s">
        <v>91</v>
      </c>
      <c r="AW274" s="13" t="s">
        <v>42</v>
      </c>
      <c r="AX274" s="13" t="s">
        <v>89</v>
      </c>
      <c r="AY274" s="203" t="s">
        <v>146</v>
      </c>
    </row>
    <row r="275" spans="1:65" s="2" customFormat="1" ht="37.9" customHeight="1">
      <c r="A275" s="35"/>
      <c r="B275" s="36"/>
      <c r="C275" s="175" t="s">
        <v>460</v>
      </c>
      <c r="D275" s="175" t="s">
        <v>148</v>
      </c>
      <c r="E275" s="176" t="s">
        <v>461</v>
      </c>
      <c r="F275" s="177" t="s">
        <v>462</v>
      </c>
      <c r="G275" s="178" t="s">
        <v>151</v>
      </c>
      <c r="H275" s="179">
        <v>1348.309</v>
      </c>
      <c r="I275" s="180"/>
      <c r="J275" s="181">
        <f>ROUND(I275*H275,2)</f>
        <v>0</v>
      </c>
      <c r="K275" s="177" t="s">
        <v>152</v>
      </c>
      <c r="L275" s="40"/>
      <c r="M275" s="182" t="s">
        <v>79</v>
      </c>
      <c r="N275" s="183" t="s">
        <v>51</v>
      </c>
      <c r="O275" s="65"/>
      <c r="P275" s="184">
        <f>O275*H275</f>
        <v>0</v>
      </c>
      <c r="Q275" s="184">
        <v>8.4250000000000005E-2</v>
      </c>
      <c r="R275" s="184">
        <f>Q275*H275</f>
        <v>113.59503325</v>
      </c>
      <c r="S275" s="184">
        <v>0</v>
      </c>
      <c r="T275" s="18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6" t="s">
        <v>153</v>
      </c>
      <c r="AT275" s="186" t="s">
        <v>148</v>
      </c>
      <c r="AU275" s="186" t="s">
        <v>91</v>
      </c>
      <c r="AY275" s="17" t="s">
        <v>146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7" t="s">
        <v>89</v>
      </c>
      <c r="BK275" s="187">
        <f>ROUND(I275*H275,2)</f>
        <v>0</v>
      </c>
      <c r="BL275" s="17" t="s">
        <v>153</v>
      </c>
      <c r="BM275" s="186" t="s">
        <v>463</v>
      </c>
    </row>
    <row r="276" spans="1:65" s="2" customFormat="1" ht="107.25">
      <c r="A276" s="35"/>
      <c r="B276" s="36"/>
      <c r="C276" s="37"/>
      <c r="D276" s="188" t="s">
        <v>155</v>
      </c>
      <c r="E276" s="37"/>
      <c r="F276" s="189" t="s">
        <v>458</v>
      </c>
      <c r="G276" s="37"/>
      <c r="H276" s="37"/>
      <c r="I276" s="190"/>
      <c r="J276" s="37"/>
      <c r="K276" s="37"/>
      <c r="L276" s="40"/>
      <c r="M276" s="191"/>
      <c r="N276" s="192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7" t="s">
        <v>155</v>
      </c>
      <c r="AU276" s="17" t="s">
        <v>91</v>
      </c>
    </row>
    <row r="277" spans="1:65" s="2" customFormat="1" ht="14.45" customHeight="1">
      <c r="A277" s="35"/>
      <c r="B277" s="36"/>
      <c r="C277" s="215" t="s">
        <v>464</v>
      </c>
      <c r="D277" s="215" t="s">
        <v>193</v>
      </c>
      <c r="E277" s="216" t="s">
        <v>465</v>
      </c>
      <c r="F277" s="217" t="s">
        <v>466</v>
      </c>
      <c r="G277" s="218" t="s">
        <v>151</v>
      </c>
      <c r="H277" s="219">
        <v>1318.644</v>
      </c>
      <c r="I277" s="220"/>
      <c r="J277" s="221">
        <f>ROUND(I277*H277,2)</f>
        <v>0</v>
      </c>
      <c r="K277" s="217" t="s">
        <v>152</v>
      </c>
      <c r="L277" s="222"/>
      <c r="M277" s="223" t="s">
        <v>79</v>
      </c>
      <c r="N277" s="224" t="s">
        <v>51</v>
      </c>
      <c r="O277" s="65"/>
      <c r="P277" s="184">
        <f>O277*H277</f>
        <v>0</v>
      </c>
      <c r="Q277" s="184">
        <v>0.113</v>
      </c>
      <c r="R277" s="184">
        <f>Q277*H277</f>
        <v>149.00677200000001</v>
      </c>
      <c r="S277" s="184">
        <v>0</v>
      </c>
      <c r="T277" s="18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6" t="s">
        <v>192</v>
      </c>
      <c r="AT277" s="186" t="s">
        <v>193</v>
      </c>
      <c r="AU277" s="186" t="s">
        <v>91</v>
      </c>
      <c r="AY277" s="17" t="s">
        <v>146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7" t="s">
        <v>89</v>
      </c>
      <c r="BK277" s="187">
        <f>ROUND(I277*H277,2)</f>
        <v>0</v>
      </c>
      <c r="BL277" s="17" t="s">
        <v>153</v>
      </c>
      <c r="BM277" s="186" t="s">
        <v>467</v>
      </c>
    </row>
    <row r="278" spans="1:65" s="15" customFormat="1" ht="11.25">
      <c r="B278" s="225"/>
      <c r="C278" s="226"/>
      <c r="D278" s="188" t="s">
        <v>157</v>
      </c>
      <c r="E278" s="227" t="s">
        <v>79</v>
      </c>
      <c r="F278" s="228" t="s">
        <v>423</v>
      </c>
      <c r="G278" s="226"/>
      <c r="H278" s="227" t="s">
        <v>79</v>
      </c>
      <c r="I278" s="229"/>
      <c r="J278" s="226"/>
      <c r="K278" s="226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157</v>
      </c>
      <c r="AU278" s="234" t="s">
        <v>91</v>
      </c>
      <c r="AV278" s="15" t="s">
        <v>89</v>
      </c>
      <c r="AW278" s="15" t="s">
        <v>42</v>
      </c>
      <c r="AX278" s="15" t="s">
        <v>81</v>
      </c>
      <c r="AY278" s="234" t="s">
        <v>146</v>
      </c>
    </row>
    <row r="279" spans="1:65" s="13" customFormat="1" ht="11.25">
      <c r="B279" s="193"/>
      <c r="C279" s="194"/>
      <c r="D279" s="188" t="s">
        <v>157</v>
      </c>
      <c r="E279" s="195" t="s">
        <v>79</v>
      </c>
      <c r="F279" s="196" t="s">
        <v>468</v>
      </c>
      <c r="G279" s="194"/>
      <c r="H279" s="197">
        <v>1305.588</v>
      </c>
      <c r="I279" s="198"/>
      <c r="J279" s="194"/>
      <c r="K279" s="194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157</v>
      </c>
      <c r="AU279" s="203" t="s">
        <v>91</v>
      </c>
      <c r="AV279" s="13" t="s">
        <v>91</v>
      </c>
      <c r="AW279" s="13" t="s">
        <v>42</v>
      </c>
      <c r="AX279" s="13" t="s">
        <v>89</v>
      </c>
      <c r="AY279" s="203" t="s">
        <v>146</v>
      </c>
    </row>
    <row r="280" spans="1:65" s="13" customFormat="1" ht="11.25">
      <c r="B280" s="193"/>
      <c r="C280" s="194"/>
      <c r="D280" s="188" t="s">
        <v>157</v>
      </c>
      <c r="E280" s="194"/>
      <c r="F280" s="196" t="s">
        <v>469</v>
      </c>
      <c r="G280" s="194"/>
      <c r="H280" s="197">
        <v>1318.644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157</v>
      </c>
      <c r="AU280" s="203" t="s">
        <v>91</v>
      </c>
      <c r="AV280" s="13" t="s">
        <v>91</v>
      </c>
      <c r="AW280" s="13" t="s">
        <v>4</v>
      </c>
      <c r="AX280" s="13" t="s">
        <v>89</v>
      </c>
      <c r="AY280" s="203" t="s">
        <v>146</v>
      </c>
    </row>
    <row r="281" spans="1:65" s="2" customFormat="1" ht="14.45" customHeight="1">
      <c r="A281" s="35"/>
      <c r="B281" s="36"/>
      <c r="C281" s="215" t="s">
        <v>470</v>
      </c>
      <c r="D281" s="215" t="s">
        <v>193</v>
      </c>
      <c r="E281" s="216" t="s">
        <v>471</v>
      </c>
      <c r="F281" s="217" t="s">
        <v>472</v>
      </c>
      <c r="G281" s="218" t="s">
        <v>151</v>
      </c>
      <c r="H281" s="219">
        <v>44.003</v>
      </c>
      <c r="I281" s="220"/>
      <c r="J281" s="221">
        <f>ROUND(I281*H281,2)</f>
        <v>0</v>
      </c>
      <c r="K281" s="217" t="s">
        <v>152</v>
      </c>
      <c r="L281" s="222"/>
      <c r="M281" s="223" t="s">
        <v>79</v>
      </c>
      <c r="N281" s="224" t="s">
        <v>51</v>
      </c>
      <c r="O281" s="65"/>
      <c r="P281" s="184">
        <f>O281*H281</f>
        <v>0</v>
      </c>
      <c r="Q281" s="184">
        <v>0.13</v>
      </c>
      <c r="R281" s="184">
        <f>Q281*H281</f>
        <v>5.7203900000000001</v>
      </c>
      <c r="S281" s="184">
        <v>0</v>
      </c>
      <c r="T281" s="18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6" t="s">
        <v>192</v>
      </c>
      <c r="AT281" s="186" t="s">
        <v>193</v>
      </c>
      <c r="AU281" s="186" t="s">
        <v>91</v>
      </c>
      <c r="AY281" s="17" t="s">
        <v>146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7" t="s">
        <v>89</v>
      </c>
      <c r="BK281" s="187">
        <f>ROUND(I281*H281,2)</f>
        <v>0</v>
      </c>
      <c r="BL281" s="17" t="s">
        <v>153</v>
      </c>
      <c r="BM281" s="186" t="s">
        <v>473</v>
      </c>
    </row>
    <row r="282" spans="1:65" s="15" customFormat="1" ht="11.25">
      <c r="B282" s="225"/>
      <c r="C282" s="226"/>
      <c r="D282" s="188" t="s">
        <v>157</v>
      </c>
      <c r="E282" s="227" t="s">
        <v>79</v>
      </c>
      <c r="F282" s="228" t="s">
        <v>423</v>
      </c>
      <c r="G282" s="226"/>
      <c r="H282" s="227" t="s">
        <v>79</v>
      </c>
      <c r="I282" s="229"/>
      <c r="J282" s="226"/>
      <c r="K282" s="226"/>
      <c r="L282" s="230"/>
      <c r="M282" s="231"/>
      <c r="N282" s="232"/>
      <c r="O282" s="232"/>
      <c r="P282" s="232"/>
      <c r="Q282" s="232"/>
      <c r="R282" s="232"/>
      <c r="S282" s="232"/>
      <c r="T282" s="233"/>
      <c r="AT282" s="234" t="s">
        <v>157</v>
      </c>
      <c r="AU282" s="234" t="s">
        <v>91</v>
      </c>
      <c r="AV282" s="15" t="s">
        <v>89</v>
      </c>
      <c r="AW282" s="15" t="s">
        <v>42</v>
      </c>
      <c r="AX282" s="15" t="s">
        <v>81</v>
      </c>
      <c r="AY282" s="234" t="s">
        <v>146</v>
      </c>
    </row>
    <row r="283" spans="1:65" s="13" customFormat="1" ht="11.25">
      <c r="B283" s="193"/>
      <c r="C283" s="194"/>
      <c r="D283" s="188" t="s">
        <v>157</v>
      </c>
      <c r="E283" s="195" t="s">
        <v>79</v>
      </c>
      <c r="F283" s="196" t="s">
        <v>474</v>
      </c>
      <c r="G283" s="194"/>
      <c r="H283" s="197">
        <v>42.720999999999997</v>
      </c>
      <c r="I283" s="198"/>
      <c r="J283" s="194"/>
      <c r="K283" s="194"/>
      <c r="L283" s="199"/>
      <c r="M283" s="200"/>
      <c r="N283" s="201"/>
      <c r="O283" s="201"/>
      <c r="P283" s="201"/>
      <c r="Q283" s="201"/>
      <c r="R283" s="201"/>
      <c r="S283" s="201"/>
      <c r="T283" s="202"/>
      <c r="AT283" s="203" t="s">
        <v>157</v>
      </c>
      <c r="AU283" s="203" t="s">
        <v>91</v>
      </c>
      <c r="AV283" s="13" t="s">
        <v>91</v>
      </c>
      <c r="AW283" s="13" t="s">
        <v>42</v>
      </c>
      <c r="AX283" s="13" t="s">
        <v>89</v>
      </c>
      <c r="AY283" s="203" t="s">
        <v>146</v>
      </c>
    </row>
    <row r="284" spans="1:65" s="13" customFormat="1" ht="11.25">
      <c r="B284" s="193"/>
      <c r="C284" s="194"/>
      <c r="D284" s="188" t="s">
        <v>157</v>
      </c>
      <c r="E284" s="194"/>
      <c r="F284" s="196" t="s">
        <v>475</v>
      </c>
      <c r="G284" s="194"/>
      <c r="H284" s="197">
        <v>44.003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157</v>
      </c>
      <c r="AU284" s="203" t="s">
        <v>91</v>
      </c>
      <c r="AV284" s="13" t="s">
        <v>91</v>
      </c>
      <c r="AW284" s="13" t="s">
        <v>4</v>
      </c>
      <c r="AX284" s="13" t="s">
        <v>89</v>
      </c>
      <c r="AY284" s="203" t="s">
        <v>146</v>
      </c>
    </row>
    <row r="285" spans="1:65" s="2" customFormat="1" ht="37.9" customHeight="1">
      <c r="A285" s="35"/>
      <c r="B285" s="36"/>
      <c r="C285" s="175" t="s">
        <v>476</v>
      </c>
      <c r="D285" s="175" t="s">
        <v>148</v>
      </c>
      <c r="E285" s="176" t="s">
        <v>477</v>
      </c>
      <c r="F285" s="177" t="s">
        <v>478</v>
      </c>
      <c r="G285" s="178" t="s">
        <v>151</v>
      </c>
      <c r="H285" s="179">
        <v>42.720999999999997</v>
      </c>
      <c r="I285" s="180"/>
      <c r="J285" s="181">
        <f>ROUND(I285*H285,2)</f>
        <v>0</v>
      </c>
      <c r="K285" s="177" t="s">
        <v>152</v>
      </c>
      <c r="L285" s="40"/>
      <c r="M285" s="182" t="s">
        <v>79</v>
      </c>
      <c r="N285" s="183" t="s">
        <v>51</v>
      </c>
      <c r="O285" s="65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6" t="s">
        <v>153</v>
      </c>
      <c r="AT285" s="186" t="s">
        <v>148</v>
      </c>
      <c r="AU285" s="186" t="s">
        <v>91</v>
      </c>
      <c r="AY285" s="17" t="s">
        <v>146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7" t="s">
        <v>89</v>
      </c>
      <c r="BK285" s="187">
        <f>ROUND(I285*H285,2)</f>
        <v>0</v>
      </c>
      <c r="BL285" s="17" t="s">
        <v>153</v>
      </c>
      <c r="BM285" s="186" t="s">
        <v>479</v>
      </c>
    </row>
    <row r="286" spans="1:65" s="2" customFormat="1" ht="107.25">
      <c r="A286" s="35"/>
      <c r="B286" s="36"/>
      <c r="C286" s="37"/>
      <c r="D286" s="188" t="s">
        <v>155</v>
      </c>
      <c r="E286" s="37"/>
      <c r="F286" s="189" t="s">
        <v>458</v>
      </c>
      <c r="G286" s="37"/>
      <c r="H286" s="37"/>
      <c r="I286" s="190"/>
      <c r="J286" s="37"/>
      <c r="K286" s="37"/>
      <c r="L286" s="40"/>
      <c r="M286" s="191"/>
      <c r="N286" s="192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7" t="s">
        <v>155</v>
      </c>
      <c r="AU286" s="17" t="s">
        <v>91</v>
      </c>
    </row>
    <row r="287" spans="1:65" s="13" customFormat="1" ht="11.25">
      <c r="B287" s="193"/>
      <c r="C287" s="194"/>
      <c r="D287" s="188" t="s">
        <v>157</v>
      </c>
      <c r="E287" s="195" t="s">
        <v>79</v>
      </c>
      <c r="F287" s="196" t="s">
        <v>480</v>
      </c>
      <c r="G287" s="194"/>
      <c r="H287" s="197">
        <v>42.720999999999997</v>
      </c>
      <c r="I287" s="198"/>
      <c r="J287" s="194"/>
      <c r="K287" s="194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157</v>
      </c>
      <c r="AU287" s="203" t="s">
        <v>91</v>
      </c>
      <c r="AV287" s="13" t="s">
        <v>91</v>
      </c>
      <c r="AW287" s="13" t="s">
        <v>42</v>
      </c>
      <c r="AX287" s="13" t="s">
        <v>89</v>
      </c>
      <c r="AY287" s="203" t="s">
        <v>146</v>
      </c>
    </row>
    <row r="288" spans="1:65" s="2" customFormat="1" ht="37.9" customHeight="1">
      <c r="A288" s="35"/>
      <c r="B288" s="36"/>
      <c r="C288" s="175" t="s">
        <v>481</v>
      </c>
      <c r="D288" s="175" t="s">
        <v>148</v>
      </c>
      <c r="E288" s="176" t="s">
        <v>482</v>
      </c>
      <c r="F288" s="177" t="s">
        <v>483</v>
      </c>
      <c r="G288" s="178" t="s">
        <v>151</v>
      </c>
      <c r="H288" s="179">
        <v>9.3889999999999993</v>
      </c>
      <c r="I288" s="180"/>
      <c r="J288" s="181">
        <f>ROUND(I288*H288,2)</f>
        <v>0</v>
      </c>
      <c r="K288" s="177" t="s">
        <v>152</v>
      </c>
      <c r="L288" s="40"/>
      <c r="M288" s="182" t="s">
        <v>79</v>
      </c>
      <c r="N288" s="183" t="s">
        <v>51</v>
      </c>
      <c r="O288" s="65"/>
      <c r="P288" s="184">
        <f>O288*H288</f>
        <v>0</v>
      </c>
      <c r="Q288" s="184">
        <v>8.5650000000000004E-2</v>
      </c>
      <c r="R288" s="184">
        <f>Q288*H288</f>
        <v>0.80416785000000002</v>
      </c>
      <c r="S288" s="184">
        <v>0</v>
      </c>
      <c r="T288" s="18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6" t="s">
        <v>153</v>
      </c>
      <c r="AT288" s="186" t="s">
        <v>148</v>
      </c>
      <c r="AU288" s="186" t="s">
        <v>91</v>
      </c>
      <c r="AY288" s="17" t="s">
        <v>146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7" t="s">
        <v>89</v>
      </c>
      <c r="BK288" s="187">
        <f>ROUND(I288*H288,2)</f>
        <v>0</v>
      </c>
      <c r="BL288" s="17" t="s">
        <v>153</v>
      </c>
      <c r="BM288" s="186" t="s">
        <v>484</v>
      </c>
    </row>
    <row r="289" spans="1:65" s="2" customFormat="1" ht="107.25">
      <c r="A289" s="35"/>
      <c r="B289" s="36"/>
      <c r="C289" s="37"/>
      <c r="D289" s="188" t="s">
        <v>155</v>
      </c>
      <c r="E289" s="37"/>
      <c r="F289" s="189" t="s">
        <v>458</v>
      </c>
      <c r="G289" s="37"/>
      <c r="H289" s="37"/>
      <c r="I289" s="190"/>
      <c r="J289" s="37"/>
      <c r="K289" s="37"/>
      <c r="L289" s="40"/>
      <c r="M289" s="191"/>
      <c r="N289" s="192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7" t="s">
        <v>155</v>
      </c>
      <c r="AU289" s="17" t="s">
        <v>91</v>
      </c>
    </row>
    <row r="290" spans="1:65" s="15" customFormat="1" ht="11.25">
      <c r="B290" s="225"/>
      <c r="C290" s="226"/>
      <c r="D290" s="188" t="s">
        <v>157</v>
      </c>
      <c r="E290" s="227" t="s">
        <v>79</v>
      </c>
      <c r="F290" s="228" t="s">
        <v>423</v>
      </c>
      <c r="G290" s="226"/>
      <c r="H290" s="227" t="s">
        <v>79</v>
      </c>
      <c r="I290" s="229"/>
      <c r="J290" s="226"/>
      <c r="K290" s="226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157</v>
      </c>
      <c r="AU290" s="234" t="s">
        <v>91</v>
      </c>
      <c r="AV290" s="15" t="s">
        <v>89</v>
      </c>
      <c r="AW290" s="15" t="s">
        <v>42</v>
      </c>
      <c r="AX290" s="15" t="s">
        <v>81</v>
      </c>
      <c r="AY290" s="234" t="s">
        <v>146</v>
      </c>
    </row>
    <row r="291" spans="1:65" s="13" customFormat="1" ht="11.25">
      <c r="B291" s="193"/>
      <c r="C291" s="194"/>
      <c r="D291" s="188" t="s">
        <v>157</v>
      </c>
      <c r="E291" s="195" t="s">
        <v>79</v>
      </c>
      <c r="F291" s="196" t="s">
        <v>432</v>
      </c>
      <c r="G291" s="194"/>
      <c r="H291" s="197">
        <v>9.3889999999999993</v>
      </c>
      <c r="I291" s="198"/>
      <c r="J291" s="194"/>
      <c r="K291" s="194"/>
      <c r="L291" s="199"/>
      <c r="M291" s="200"/>
      <c r="N291" s="201"/>
      <c r="O291" s="201"/>
      <c r="P291" s="201"/>
      <c r="Q291" s="201"/>
      <c r="R291" s="201"/>
      <c r="S291" s="201"/>
      <c r="T291" s="202"/>
      <c r="AT291" s="203" t="s">
        <v>157</v>
      </c>
      <c r="AU291" s="203" t="s">
        <v>91</v>
      </c>
      <c r="AV291" s="13" t="s">
        <v>91</v>
      </c>
      <c r="AW291" s="13" t="s">
        <v>42</v>
      </c>
      <c r="AX291" s="13" t="s">
        <v>89</v>
      </c>
      <c r="AY291" s="203" t="s">
        <v>146</v>
      </c>
    </row>
    <row r="292" spans="1:65" s="2" customFormat="1" ht="14.45" customHeight="1">
      <c r="A292" s="35"/>
      <c r="B292" s="36"/>
      <c r="C292" s="215" t="s">
        <v>485</v>
      </c>
      <c r="D292" s="215" t="s">
        <v>193</v>
      </c>
      <c r="E292" s="216" t="s">
        <v>486</v>
      </c>
      <c r="F292" s="217" t="s">
        <v>487</v>
      </c>
      <c r="G292" s="218" t="s">
        <v>151</v>
      </c>
      <c r="H292" s="219">
        <v>9.6709999999999994</v>
      </c>
      <c r="I292" s="220"/>
      <c r="J292" s="221">
        <f>ROUND(I292*H292,2)</f>
        <v>0</v>
      </c>
      <c r="K292" s="217" t="s">
        <v>152</v>
      </c>
      <c r="L292" s="222"/>
      <c r="M292" s="223" t="s">
        <v>79</v>
      </c>
      <c r="N292" s="224" t="s">
        <v>51</v>
      </c>
      <c r="O292" s="65"/>
      <c r="P292" s="184">
        <f>O292*H292</f>
        <v>0</v>
      </c>
      <c r="Q292" s="184">
        <v>0.152</v>
      </c>
      <c r="R292" s="184">
        <f>Q292*H292</f>
        <v>1.469992</v>
      </c>
      <c r="S292" s="184">
        <v>0</v>
      </c>
      <c r="T292" s="18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6" t="s">
        <v>192</v>
      </c>
      <c r="AT292" s="186" t="s">
        <v>193</v>
      </c>
      <c r="AU292" s="186" t="s">
        <v>91</v>
      </c>
      <c r="AY292" s="17" t="s">
        <v>146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7" t="s">
        <v>89</v>
      </c>
      <c r="BK292" s="187">
        <f>ROUND(I292*H292,2)</f>
        <v>0</v>
      </c>
      <c r="BL292" s="17" t="s">
        <v>153</v>
      </c>
      <c r="BM292" s="186" t="s">
        <v>488</v>
      </c>
    </row>
    <row r="293" spans="1:65" s="13" customFormat="1" ht="11.25">
      <c r="B293" s="193"/>
      <c r="C293" s="194"/>
      <c r="D293" s="188" t="s">
        <v>157</v>
      </c>
      <c r="E293" s="194"/>
      <c r="F293" s="196" t="s">
        <v>489</v>
      </c>
      <c r="G293" s="194"/>
      <c r="H293" s="197">
        <v>9.6709999999999994</v>
      </c>
      <c r="I293" s="198"/>
      <c r="J293" s="194"/>
      <c r="K293" s="194"/>
      <c r="L293" s="199"/>
      <c r="M293" s="200"/>
      <c r="N293" s="201"/>
      <c r="O293" s="201"/>
      <c r="P293" s="201"/>
      <c r="Q293" s="201"/>
      <c r="R293" s="201"/>
      <c r="S293" s="201"/>
      <c r="T293" s="202"/>
      <c r="AT293" s="203" t="s">
        <v>157</v>
      </c>
      <c r="AU293" s="203" t="s">
        <v>91</v>
      </c>
      <c r="AV293" s="13" t="s">
        <v>91</v>
      </c>
      <c r="AW293" s="13" t="s">
        <v>4</v>
      </c>
      <c r="AX293" s="13" t="s">
        <v>89</v>
      </c>
      <c r="AY293" s="203" t="s">
        <v>146</v>
      </c>
    </row>
    <row r="294" spans="1:65" s="2" customFormat="1" ht="37.9" customHeight="1">
      <c r="A294" s="35"/>
      <c r="B294" s="36"/>
      <c r="C294" s="175" t="s">
        <v>490</v>
      </c>
      <c r="D294" s="175" t="s">
        <v>148</v>
      </c>
      <c r="E294" s="176" t="s">
        <v>491</v>
      </c>
      <c r="F294" s="177" t="s">
        <v>492</v>
      </c>
      <c r="G294" s="178" t="s">
        <v>151</v>
      </c>
      <c r="H294" s="179">
        <v>1227.8240000000001</v>
      </c>
      <c r="I294" s="180"/>
      <c r="J294" s="181">
        <f>ROUND(I294*H294,2)</f>
        <v>0</v>
      </c>
      <c r="K294" s="177" t="s">
        <v>152</v>
      </c>
      <c r="L294" s="40"/>
      <c r="M294" s="182" t="s">
        <v>79</v>
      </c>
      <c r="N294" s="183" t="s">
        <v>51</v>
      </c>
      <c r="O294" s="65"/>
      <c r="P294" s="184">
        <f>O294*H294</f>
        <v>0</v>
      </c>
      <c r="Q294" s="184">
        <v>0.10362</v>
      </c>
      <c r="R294" s="184">
        <f>Q294*H294</f>
        <v>127.22712288000001</v>
      </c>
      <c r="S294" s="184">
        <v>0</v>
      </c>
      <c r="T294" s="18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6" t="s">
        <v>153</v>
      </c>
      <c r="AT294" s="186" t="s">
        <v>148</v>
      </c>
      <c r="AU294" s="186" t="s">
        <v>91</v>
      </c>
      <c r="AY294" s="17" t="s">
        <v>146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7" t="s">
        <v>89</v>
      </c>
      <c r="BK294" s="187">
        <f>ROUND(I294*H294,2)</f>
        <v>0</v>
      </c>
      <c r="BL294" s="17" t="s">
        <v>153</v>
      </c>
      <c r="BM294" s="186" t="s">
        <v>493</v>
      </c>
    </row>
    <row r="295" spans="1:65" s="2" customFormat="1" ht="107.25">
      <c r="A295" s="35"/>
      <c r="B295" s="36"/>
      <c r="C295" s="37"/>
      <c r="D295" s="188" t="s">
        <v>155</v>
      </c>
      <c r="E295" s="37"/>
      <c r="F295" s="189" t="s">
        <v>494</v>
      </c>
      <c r="G295" s="37"/>
      <c r="H295" s="37"/>
      <c r="I295" s="190"/>
      <c r="J295" s="37"/>
      <c r="K295" s="37"/>
      <c r="L295" s="40"/>
      <c r="M295" s="191"/>
      <c r="N295" s="192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7" t="s">
        <v>155</v>
      </c>
      <c r="AU295" s="17" t="s">
        <v>91</v>
      </c>
    </row>
    <row r="296" spans="1:65" s="15" customFormat="1" ht="11.25">
      <c r="B296" s="225"/>
      <c r="C296" s="226"/>
      <c r="D296" s="188" t="s">
        <v>157</v>
      </c>
      <c r="E296" s="227" t="s">
        <v>79</v>
      </c>
      <c r="F296" s="228" t="s">
        <v>423</v>
      </c>
      <c r="G296" s="226"/>
      <c r="H296" s="227" t="s">
        <v>79</v>
      </c>
      <c r="I296" s="229"/>
      <c r="J296" s="226"/>
      <c r="K296" s="226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157</v>
      </c>
      <c r="AU296" s="234" t="s">
        <v>91</v>
      </c>
      <c r="AV296" s="15" t="s">
        <v>89</v>
      </c>
      <c r="AW296" s="15" t="s">
        <v>42</v>
      </c>
      <c r="AX296" s="15" t="s">
        <v>81</v>
      </c>
      <c r="AY296" s="234" t="s">
        <v>146</v>
      </c>
    </row>
    <row r="297" spans="1:65" s="13" customFormat="1" ht="11.25">
      <c r="B297" s="193"/>
      <c r="C297" s="194"/>
      <c r="D297" s="188" t="s">
        <v>157</v>
      </c>
      <c r="E297" s="195" t="s">
        <v>79</v>
      </c>
      <c r="F297" s="196" t="s">
        <v>495</v>
      </c>
      <c r="G297" s="194"/>
      <c r="H297" s="197">
        <v>1227.8240000000001</v>
      </c>
      <c r="I297" s="198"/>
      <c r="J297" s="194"/>
      <c r="K297" s="194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157</v>
      </c>
      <c r="AU297" s="203" t="s">
        <v>91</v>
      </c>
      <c r="AV297" s="13" t="s">
        <v>91</v>
      </c>
      <c r="AW297" s="13" t="s">
        <v>42</v>
      </c>
      <c r="AX297" s="13" t="s">
        <v>89</v>
      </c>
      <c r="AY297" s="203" t="s">
        <v>146</v>
      </c>
    </row>
    <row r="298" spans="1:65" s="15" customFormat="1" ht="11.25">
      <c r="B298" s="225"/>
      <c r="C298" s="226"/>
      <c r="D298" s="188" t="s">
        <v>157</v>
      </c>
      <c r="E298" s="227" t="s">
        <v>79</v>
      </c>
      <c r="F298" s="228" t="s">
        <v>496</v>
      </c>
      <c r="G298" s="226"/>
      <c r="H298" s="227" t="s">
        <v>79</v>
      </c>
      <c r="I298" s="229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157</v>
      </c>
      <c r="AU298" s="234" t="s">
        <v>91</v>
      </c>
      <c r="AV298" s="15" t="s">
        <v>89</v>
      </c>
      <c r="AW298" s="15" t="s">
        <v>42</v>
      </c>
      <c r="AX298" s="15" t="s">
        <v>81</v>
      </c>
      <c r="AY298" s="234" t="s">
        <v>146</v>
      </c>
    </row>
    <row r="299" spans="1:65" s="2" customFormat="1" ht="14.45" customHeight="1">
      <c r="A299" s="35"/>
      <c r="B299" s="36"/>
      <c r="C299" s="215" t="s">
        <v>497</v>
      </c>
      <c r="D299" s="215" t="s">
        <v>193</v>
      </c>
      <c r="E299" s="216" t="s">
        <v>498</v>
      </c>
      <c r="F299" s="217" t="s">
        <v>487</v>
      </c>
      <c r="G299" s="218" t="s">
        <v>151</v>
      </c>
      <c r="H299" s="219">
        <v>1252.3800000000001</v>
      </c>
      <c r="I299" s="220"/>
      <c r="J299" s="221">
        <f>ROUND(I299*H299,2)</f>
        <v>0</v>
      </c>
      <c r="K299" s="217" t="s">
        <v>152</v>
      </c>
      <c r="L299" s="222"/>
      <c r="M299" s="223" t="s">
        <v>79</v>
      </c>
      <c r="N299" s="224" t="s">
        <v>51</v>
      </c>
      <c r="O299" s="65"/>
      <c r="P299" s="184">
        <f>O299*H299</f>
        <v>0</v>
      </c>
      <c r="Q299" s="184">
        <v>0.152</v>
      </c>
      <c r="R299" s="184">
        <f>Q299*H299</f>
        <v>190.36176</v>
      </c>
      <c r="S299" s="184">
        <v>0</v>
      </c>
      <c r="T299" s="185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6" t="s">
        <v>192</v>
      </c>
      <c r="AT299" s="186" t="s">
        <v>193</v>
      </c>
      <c r="AU299" s="186" t="s">
        <v>91</v>
      </c>
      <c r="AY299" s="17" t="s">
        <v>146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7" t="s">
        <v>89</v>
      </c>
      <c r="BK299" s="187">
        <f>ROUND(I299*H299,2)</f>
        <v>0</v>
      </c>
      <c r="BL299" s="17" t="s">
        <v>153</v>
      </c>
      <c r="BM299" s="186" t="s">
        <v>499</v>
      </c>
    </row>
    <row r="300" spans="1:65" s="13" customFormat="1" ht="11.25">
      <c r="B300" s="193"/>
      <c r="C300" s="194"/>
      <c r="D300" s="188" t="s">
        <v>157</v>
      </c>
      <c r="E300" s="194"/>
      <c r="F300" s="196" t="s">
        <v>500</v>
      </c>
      <c r="G300" s="194"/>
      <c r="H300" s="197">
        <v>1252.3800000000001</v>
      </c>
      <c r="I300" s="198"/>
      <c r="J300" s="194"/>
      <c r="K300" s="194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157</v>
      </c>
      <c r="AU300" s="203" t="s">
        <v>91</v>
      </c>
      <c r="AV300" s="13" t="s">
        <v>91</v>
      </c>
      <c r="AW300" s="13" t="s">
        <v>4</v>
      </c>
      <c r="AX300" s="13" t="s">
        <v>89</v>
      </c>
      <c r="AY300" s="203" t="s">
        <v>146</v>
      </c>
    </row>
    <row r="301" spans="1:65" s="12" customFormat="1" ht="22.9" customHeight="1">
      <c r="B301" s="159"/>
      <c r="C301" s="160"/>
      <c r="D301" s="161" t="s">
        <v>80</v>
      </c>
      <c r="E301" s="173" t="s">
        <v>192</v>
      </c>
      <c r="F301" s="173" t="s">
        <v>501</v>
      </c>
      <c r="G301" s="160"/>
      <c r="H301" s="160"/>
      <c r="I301" s="163"/>
      <c r="J301" s="174">
        <f>BK301</f>
        <v>0</v>
      </c>
      <c r="K301" s="160"/>
      <c r="L301" s="165"/>
      <c r="M301" s="166"/>
      <c r="N301" s="167"/>
      <c r="O301" s="167"/>
      <c r="P301" s="168">
        <f>SUM(P302:P321)</f>
        <v>0</v>
      </c>
      <c r="Q301" s="167"/>
      <c r="R301" s="168">
        <f>SUM(R302:R321)</f>
        <v>21.723760000000002</v>
      </c>
      <c r="S301" s="167"/>
      <c r="T301" s="169">
        <f>SUM(T302:T321)</f>
        <v>0</v>
      </c>
      <c r="AR301" s="170" t="s">
        <v>89</v>
      </c>
      <c r="AT301" s="171" t="s">
        <v>80</v>
      </c>
      <c r="AU301" s="171" t="s">
        <v>89</v>
      </c>
      <c r="AY301" s="170" t="s">
        <v>146</v>
      </c>
      <c r="BK301" s="172">
        <f>SUM(BK302:BK321)</f>
        <v>0</v>
      </c>
    </row>
    <row r="302" spans="1:65" s="2" customFormat="1" ht="14.45" customHeight="1">
      <c r="A302" s="35"/>
      <c r="B302" s="36"/>
      <c r="C302" s="175" t="s">
        <v>502</v>
      </c>
      <c r="D302" s="175" t="s">
        <v>148</v>
      </c>
      <c r="E302" s="176" t="s">
        <v>503</v>
      </c>
      <c r="F302" s="177" t="s">
        <v>504</v>
      </c>
      <c r="G302" s="178" t="s">
        <v>289</v>
      </c>
      <c r="H302" s="179">
        <v>13</v>
      </c>
      <c r="I302" s="180"/>
      <c r="J302" s="181">
        <f>ROUND(I302*H302,2)</f>
        <v>0</v>
      </c>
      <c r="K302" s="177" t="s">
        <v>152</v>
      </c>
      <c r="L302" s="40"/>
      <c r="M302" s="182" t="s">
        <v>79</v>
      </c>
      <c r="N302" s="183" t="s">
        <v>51</v>
      </c>
      <c r="O302" s="65"/>
      <c r="P302" s="184">
        <f>O302*H302</f>
        <v>0</v>
      </c>
      <c r="Q302" s="184">
        <v>0.34089999999999998</v>
      </c>
      <c r="R302" s="184">
        <f>Q302*H302</f>
        <v>4.4316999999999993</v>
      </c>
      <c r="S302" s="184">
        <v>0</v>
      </c>
      <c r="T302" s="18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6" t="s">
        <v>153</v>
      </c>
      <c r="AT302" s="186" t="s">
        <v>148</v>
      </c>
      <c r="AU302" s="186" t="s">
        <v>91</v>
      </c>
      <c r="AY302" s="17" t="s">
        <v>146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7" t="s">
        <v>89</v>
      </c>
      <c r="BK302" s="187">
        <f>ROUND(I302*H302,2)</f>
        <v>0</v>
      </c>
      <c r="BL302" s="17" t="s">
        <v>153</v>
      </c>
      <c r="BM302" s="186" t="s">
        <v>505</v>
      </c>
    </row>
    <row r="303" spans="1:65" s="2" customFormat="1" ht="87.75">
      <c r="A303" s="35"/>
      <c r="B303" s="36"/>
      <c r="C303" s="37"/>
      <c r="D303" s="188" t="s">
        <v>155</v>
      </c>
      <c r="E303" s="37"/>
      <c r="F303" s="189" t="s">
        <v>506</v>
      </c>
      <c r="G303" s="37"/>
      <c r="H303" s="37"/>
      <c r="I303" s="190"/>
      <c r="J303" s="37"/>
      <c r="K303" s="37"/>
      <c r="L303" s="40"/>
      <c r="M303" s="191"/>
      <c r="N303" s="192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7" t="s">
        <v>155</v>
      </c>
      <c r="AU303" s="17" t="s">
        <v>91</v>
      </c>
    </row>
    <row r="304" spans="1:65" s="13" customFormat="1" ht="11.25">
      <c r="B304" s="193"/>
      <c r="C304" s="194"/>
      <c r="D304" s="188" t="s">
        <v>157</v>
      </c>
      <c r="E304" s="195" t="s">
        <v>79</v>
      </c>
      <c r="F304" s="196" t="s">
        <v>507</v>
      </c>
      <c r="G304" s="194"/>
      <c r="H304" s="197">
        <v>13</v>
      </c>
      <c r="I304" s="198"/>
      <c r="J304" s="194"/>
      <c r="K304" s="194"/>
      <c r="L304" s="199"/>
      <c r="M304" s="200"/>
      <c r="N304" s="201"/>
      <c r="O304" s="201"/>
      <c r="P304" s="201"/>
      <c r="Q304" s="201"/>
      <c r="R304" s="201"/>
      <c r="S304" s="201"/>
      <c r="T304" s="202"/>
      <c r="AT304" s="203" t="s">
        <v>157</v>
      </c>
      <c r="AU304" s="203" t="s">
        <v>91</v>
      </c>
      <c r="AV304" s="13" t="s">
        <v>91</v>
      </c>
      <c r="AW304" s="13" t="s">
        <v>42</v>
      </c>
      <c r="AX304" s="13" t="s">
        <v>89</v>
      </c>
      <c r="AY304" s="203" t="s">
        <v>146</v>
      </c>
    </row>
    <row r="305" spans="1:65" s="2" customFormat="1" ht="14.45" customHeight="1">
      <c r="A305" s="35"/>
      <c r="B305" s="36"/>
      <c r="C305" s="175" t="s">
        <v>508</v>
      </c>
      <c r="D305" s="175" t="s">
        <v>148</v>
      </c>
      <c r="E305" s="176" t="s">
        <v>509</v>
      </c>
      <c r="F305" s="177" t="s">
        <v>510</v>
      </c>
      <c r="G305" s="178" t="s">
        <v>289</v>
      </c>
      <c r="H305" s="179">
        <v>13</v>
      </c>
      <c r="I305" s="180"/>
      <c r="J305" s="181">
        <f>ROUND(I305*H305,2)</f>
        <v>0</v>
      </c>
      <c r="K305" s="177" t="s">
        <v>152</v>
      </c>
      <c r="L305" s="40"/>
      <c r="M305" s="182" t="s">
        <v>79</v>
      </c>
      <c r="N305" s="183" t="s">
        <v>51</v>
      </c>
      <c r="O305" s="65"/>
      <c r="P305" s="184">
        <f>O305*H305</f>
        <v>0</v>
      </c>
      <c r="Q305" s="184">
        <v>0.21734000000000001</v>
      </c>
      <c r="R305" s="184">
        <f>Q305*H305</f>
        <v>2.8254200000000003</v>
      </c>
      <c r="S305" s="184">
        <v>0</v>
      </c>
      <c r="T305" s="18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6" t="s">
        <v>153</v>
      </c>
      <c r="AT305" s="186" t="s">
        <v>148</v>
      </c>
      <c r="AU305" s="186" t="s">
        <v>91</v>
      </c>
      <c r="AY305" s="17" t="s">
        <v>146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7" t="s">
        <v>89</v>
      </c>
      <c r="BK305" s="187">
        <f>ROUND(I305*H305,2)</f>
        <v>0</v>
      </c>
      <c r="BL305" s="17" t="s">
        <v>153</v>
      </c>
      <c r="BM305" s="186" t="s">
        <v>511</v>
      </c>
    </row>
    <row r="306" spans="1:65" s="2" customFormat="1" ht="29.25">
      <c r="A306" s="35"/>
      <c r="B306" s="36"/>
      <c r="C306" s="37"/>
      <c r="D306" s="188" t="s">
        <v>155</v>
      </c>
      <c r="E306" s="37"/>
      <c r="F306" s="189" t="s">
        <v>512</v>
      </c>
      <c r="G306" s="37"/>
      <c r="H306" s="37"/>
      <c r="I306" s="190"/>
      <c r="J306" s="37"/>
      <c r="K306" s="37"/>
      <c r="L306" s="40"/>
      <c r="M306" s="191"/>
      <c r="N306" s="192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7" t="s">
        <v>155</v>
      </c>
      <c r="AU306" s="17" t="s">
        <v>91</v>
      </c>
    </row>
    <row r="307" spans="1:65" s="13" customFormat="1" ht="11.25">
      <c r="B307" s="193"/>
      <c r="C307" s="194"/>
      <c r="D307" s="188" t="s">
        <v>157</v>
      </c>
      <c r="E307" s="195" t="s">
        <v>79</v>
      </c>
      <c r="F307" s="196" t="s">
        <v>507</v>
      </c>
      <c r="G307" s="194"/>
      <c r="H307" s="197">
        <v>13</v>
      </c>
      <c r="I307" s="198"/>
      <c r="J307" s="194"/>
      <c r="K307" s="194"/>
      <c r="L307" s="199"/>
      <c r="M307" s="200"/>
      <c r="N307" s="201"/>
      <c r="O307" s="201"/>
      <c r="P307" s="201"/>
      <c r="Q307" s="201"/>
      <c r="R307" s="201"/>
      <c r="S307" s="201"/>
      <c r="T307" s="202"/>
      <c r="AT307" s="203" t="s">
        <v>157</v>
      </c>
      <c r="AU307" s="203" t="s">
        <v>91</v>
      </c>
      <c r="AV307" s="13" t="s">
        <v>91</v>
      </c>
      <c r="AW307" s="13" t="s">
        <v>42</v>
      </c>
      <c r="AX307" s="13" t="s">
        <v>89</v>
      </c>
      <c r="AY307" s="203" t="s">
        <v>146</v>
      </c>
    </row>
    <row r="308" spans="1:65" s="2" customFormat="1" ht="14.45" customHeight="1">
      <c r="A308" s="35"/>
      <c r="B308" s="36"/>
      <c r="C308" s="215" t="s">
        <v>513</v>
      </c>
      <c r="D308" s="215" t="s">
        <v>193</v>
      </c>
      <c r="E308" s="216" t="s">
        <v>514</v>
      </c>
      <c r="F308" s="217" t="s">
        <v>515</v>
      </c>
      <c r="G308" s="218" t="s">
        <v>289</v>
      </c>
      <c r="H308" s="219">
        <v>13</v>
      </c>
      <c r="I308" s="220"/>
      <c r="J308" s="221">
        <f>ROUND(I308*H308,2)</f>
        <v>0</v>
      </c>
      <c r="K308" s="217" t="s">
        <v>516</v>
      </c>
      <c r="L308" s="222"/>
      <c r="M308" s="223" t="s">
        <v>79</v>
      </c>
      <c r="N308" s="224" t="s">
        <v>51</v>
      </c>
      <c r="O308" s="65"/>
      <c r="P308" s="184">
        <f>O308*H308</f>
        <v>0</v>
      </c>
      <c r="Q308" s="184">
        <v>1</v>
      </c>
      <c r="R308" s="184">
        <f>Q308*H308</f>
        <v>13</v>
      </c>
      <c r="S308" s="184">
        <v>0</v>
      </c>
      <c r="T308" s="18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6" t="s">
        <v>192</v>
      </c>
      <c r="AT308" s="186" t="s">
        <v>193</v>
      </c>
      <c r="AU308" s="186" t="s">
        <v>91</v>
      </c>
      <c r="AY308" s="17" t="s">
        <v>146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7" t="s">
        <v>89</v>
      </c>
      <c r="BK308" s="187">
        <f>ROUND(I308*H308,2)</f>
        <v>0</v>
      </c>
      <c r="BL308" s="17" t="s">
        <v>153</v>
      </c>
      <c r="BM308" s="186" t="s">
        <v>517</v>
      </c>
    </row>
    <row r="309" spans="1:65" s="2" customFormat="1" ht="39">
      <c r="A309" s="35"/>
      <c r="B309" s="36"/>
      <c r="C309" s="37"/>
      <c r="D309" s="188" t="s">
        <v>215</v>
      </c>
      <c r="E309" s="37"/>
      <c r="F309" s="189" t="s">
        <v>518</v>
      </c>
      <c r="G309" s="37"/>
      <c r="H309" s="37"/>
      <c r="I309" s="190"/>
      <c r="J309" s="37"/>
      <c r="K309" s="37"/>
      <c r="L309" s="40"/>
      <c r="M309" s="191"/>
      <c r="N309" s="192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7" t="s">
        <v>215</v>
      </c>
      <c r="AU309" s="17" t="s">
        <v>91</v>
      </c>
    </row>
    <row r="310" spans="1:65" s="2" customFormat="1" ht="14.45" customHeight="1">
      <c r="A310" s="35"/>
      <c r="B310" s="36"/>
      <c r="C310" s="175" t="s">
        <v>519</v>
      </c>
      <c r="D310" s="175" t="s">
        <v>148</v>
      </c>
      <c r="E310" s="176" t="s">
        <v>520</v>
      </c>
      <c r="F310" s="177" t="s">
        <v>521</v>
      </c>
      <c r="G310" s="178" t="s">
        <v>289</v>
      </c>
      <c r="H310" s="179">
        <v>1</v>
      </c>
      <c r="I310" s="180"/>
      <c r="J310" s="181">
        <f>ROUND(I310*H310,2)</f>
        <v>0</v>
      </c>
      <c r="K310" s="177" t="s">
        <v>152</v>
      </c>
      <c r="L310" s="40"/>
      <c r="M310" s="182" t="s">
        <v>79</v>
      </c>
      <c r="N310" s="183" t="s">
        <v>51</v>
      </c>
      <c r="O310" s="65"/>
      <c r="P310" s="184">
        <f>O310*H310</f>
        <v>0</v>
      </c>
      <c r="Q310" s="184">
        <v>0.42368</v>
      </c>
      <c r="R310" s="184">
        <f>Q310*H310</f>
        <v>0.42368</v>
      </c>
      <c r="S310" s="184">
        <v>0</v>
      </c>
      <c r="T310" s="18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6" t="s">
        <v>153</v>
      </c>
      <c r="AT310" s="186" t="s">
        <v>148</v>
      </c>
      <c r="AU310" s="186" t="s">
        <v>91</v>
      </c>
      <c r="AY310" s="17" t="s">
        <v>146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7" t="s">
        <v>89</v>
      </c>
      <c r="BK310" s="187">
        <f>ROUND(I310*H310,2)</f>
        <v>0</v>
      </c>
      <c r="BL310" s="17" t="s">
        <v>153</v>
      </c>
      <c r="BM310" s="186" t="s">
        <v>522</v>
      </c>
    </row>
    <row r="311" spans="1:65" s="2" customFormat="1" ht="97.5">
      <c r="A311" s="35"/>
      <c r="B311" s="36"/>
      <c r="C311" s="37"/>
      <c r="D311" s="188" t="s">
        <v>155</v>
      </c>
      <c r="E311" s="37"/>
      <c r="F311" s="189" t="s">
        <v>523</v>
      </c>
      <c r="G311" s="37"/>
      <c r="H311" s="37"/>
      <c r="I311" s="190"/>
      <c r="J311" s="37"/>
      <c r="K311" s="37"/>
      <c r="L311" s="40"/>
      <c r="M311" s="191"/>
      <c r="N311" s="192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7" t="s">
        <v>155</v>
      </c>
      <c r="AU311" s="17" t="s">
        <v>91</v>
      </c>
    </row>
    <row r="312" spans="1:65" s="2" customFormat="1" ht="19.5">
      <c r="A312" s="35"/>
      <c r="B312" s="36"/>
      <c r="C312" s="37"/>
      <c r="D312" s="188" t="s">
        <v>215</v>
      </c>
      <c r="E312" s="37"/>
      <c r="F312" s="189" t="s">
        <v>524</v>
      </c>
      <c r="G312" s="37"/>
      <c r="H312" s="37"/>
      <c r="I312" s="190"/>
      <c r="J312" s="37"/>
      <c r="K312" s="37"/>
      <c r="L312" s="40"/>
      <c r="M312" s="191"/>
      <c r="N312" s="192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7" t="s">
        <v>215</v>
      </c>
      <c r="AU312" s="17" t="s">
        <v>91</v>
      </c>
    </row>
    <row r="313" spans="1:65" s="13" customFormat="1" ht="11.25">
      <c r="B313" s="193"/>
      <c r="C313" s="194"/>
      <c r="D313" s="188" t="s">
        <v>157</v>
      </c>
      <c r="E313" s="195" t="s">
        <v>79</v>
      </c>
      <c r="F313" s="196" t="s">
        <v>525</v>
      </c>
      <c r="G313" s="194"/>
      <c r="H313" s="197">
        <v>1</v>
      </c>
      <c r="I313" s="198"/>
      <c r="J313" s="194"/>
      <c r="K313" s="194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157</v>
      </c>
      <c r="AU313" s="203" t="s">
        <v>91</v>
      </c>
      <c r="AV313" s="13" t="s">
        <v>91</v>
      </c>
      <c r="AW313" s="13" t="s">
        <v>42</v>
      </c>
      <c r="AX313" s="13" t="s">
        <v>89</v>
      </c>
      <c r="AY313" s="203" t="s">
        <v>146</v>
      </c>
    </row>
    <row r="314" spans="1:65" s="2" customFormat="1" ht="14.45" customHeight="1">
      <c r="A314" s="35"/>
      <c r="B314" s="36"/>
      <c r="C314" s="175" t="s">
        <v>526</v>
      </c>
      <c r="D314" s="175" t="s">
        <v>148</v>
      </c>
      <c r="E314" s="176" t="s">
        <v>527</v>
      </c>
      <c r="F314" s="177" t="s">
        <v>528</v>
      </c>
      <c r="G314" s="178" t="s">
        <v>289</v>
      </c>
      <c r="H314" s="179">
        <v>1</v>
      </c>
      <c r="I314" s="180"/>
      <c r="J314" s="181">
        <f>ROUND(I314*H314,2)</f>
        <v>0</v>
      </c>
      <c r="K314" s="177" t="s">
        <v>152</v>
      </c>
      <c r="L314" s="40"/>
      <c r="M314" s="182" t="s">
        <v>79</v>
      </c>
      <c r="N314" s="183" t="s">
        <v>51</v>
      </c>
      <c r="O314" s="65"/>
      <c r="P314" s="184">
        <f>O314*H314</f>
        <v>0</v>
      </c>
      <c r="Q314" s="184">
        <v>0.42080000000000001</v>
      </c>
      <c r="R314" s="184">
        <f>Q314*H314</f>
        <v>0.42080000000000001</v>
      </c>
      <c r="S314" s="184">
        <v>0</v>
      </c>
      <c r="T314" s="18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6" t="s">
        <v>153</v>
      </c>
      <c r="AT314" s="186" t="s">
        <v>148</v>
      </c>
      <c r="AU314" s="186" t="s">
        <v>91</v>
      </c>
      <c r="AY314" s="17" t="s">
        <v>146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7" t="s">
        <v>89</v>
      </c>
      <c r="BK314" s="187">
        <f>ROUND(I314*H314,2)</f>
        <v>0</v>
      </c>
      <c r="BL314" s="17" t="s">
        <v>153</v>
      </c>
      <c r="BM314" s="186" t="s">
        <v>529</v>
      </c>
    </row>
    <row r="315" spans="1:65" s="2" customFormat="1" ht="97.5">
      <c r="A315" s="35"/>
      <c r="B315" s="36"/>
      <c r="C315" s="37"/>
      <c r="D315" s="188" t="s">
        <v>155</v>
      </c>
      <c r="E315" s="37"/>
      <c r="F315" s="189" t="s">
        <v>523</v>
      </c>
      <c r="G315" s="37"/>
      <c r="H315" s="37"/>
      <c r="I315" s="190"/>
      <c r="J315" s="37"/>
      <c r="K315" s="37"/>
      <c r="L315" s="40"/>
      <c r="M315" s="191"/>
      <c r="N315" s="192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7" t="s">
        <v>155</v>
      </c>
      <c r="AU315" s="17" t="s">
        <v>91</v>
      </c>
    </row>
    <row r="316" spans="1:65" s="2" customFormat="1" ht="19.5">
      <c r="A316" s="35"/>
      <c r="B316" s="36"/>
      <c r="C316" s="37"/>
      <c r="D316" s="188" t="s">
        <v>215</v>
      </c>
      <c r="E316" s="37"/>
      <c r="F316" s="189" t="s">
        <v>524</v>
      </c>
      <c r="G316" s="37"/>
      <c r="H316" s="37"/>
      <c r="I316" s="190"/>
      <c r="J316" s="37"/>
      <c r="K316" s="37"/>
      <c r="L316" s="40"/>
      <c r="M316" s="191"/>
      <c r="N316" s="192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7" t="s">
        <v>215</v>
      </c>
      <c r="AU316" s="17" t="s">
        <v>91</v>
      </c>
    </row>
    <row r="317" spans="1:65" s="13" customFormat="1" ht="11.25">
      <c r="B317" s="193"/>
      <c r="C317" s="194"/>
      <c r="D317" s="188" t="s">
        <v>157</v>
      </c>
      <c r="E317" s="195" t="s">
        <v>79</v>
      </c>
      <c r="F317" s="196" t="s">
        <v>525</v>
      </c>
      <c r="G317" s="194"/>
      <c r="H317" s="197">
        <v>1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157</v>
      </c>
      <c r="AU317" s="203" t="s">
        <v>91</v>
      </c>
      <c r="AV317" s="13" t="s">
        <v>91</v>
      </c>
      <c r="AW317" s="13" t="s">
        <v>42</v>
      </c>
      <c r="AX317" s="13" t="s">
        <v>89</v>
      </c>
      <c r="AY317" s="203" t="s">
        <v>146</v>
      </c>
    </row>
    <row r="318" spans="1:65" s="2" customFormat="1" ht="24.2" customHeight="1">
      <c r="A318" s="35"/>
      <c r="B318" s="36"/>
      <c r="C318" s="175" t="s">
        <v>530</v>
      </c>
      <c r="D318" s="175" t="s">
        <v>148</v>
      </c>
      <c r="E318" s="176" t="s">
        <v>531</v>
      </c>
      <c r="F318" s="177" t="s">
        <v>532</v>
      </c>
      <c r="G318" s="178" t="s">
        <v>289</v>
      </c>
      <c r="H318" s="179">
        <v>2</v>
      </c>
      <c r="I318" s="180"/>
      <c r="J318" s="181">
        <f>ROUND(I318*H318,2)</f>
        <v>0</v>
      </c>
      <c r="K318" s="177" t="s">
        <v>152</v>
      </c>
      <c r="L318" s="40"/>
      <c r="M318" s="182" t="s">
        <v>79</v>
      </c>
      <c r="N318" s="183" t="s">
        <v>51</v>
      </c>
      <c r="O318" s="65"/>
      <c r="P318" s="184">
        <f>O318*H318</f>
        <v>0</v>
      </c>
      <c r="Q318" s="184">
        <v>0.31108000000000002</v>
      </c>
      <c r="R318" s="184">
        <f>Q318*H318</f>
        <v>0.62216000000000005</v>
      </c>
      <c r="S318" s="184">
        <v>0</v>
      </c>
      <c r="T318" s="18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6" t="s">
        <v>153</v>
      </c>
      <c r="AT318" s="186" t="s">
        <v>148</v>
      </c>
      <c r="AU318" s="186" t="s">
        <v>91</v>
      </c>
      <c r="AY318" s="17" t="s">
        <v>146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7" t="s">
        <v>89</v>
      </c>
      <c r="BK318" s="187">
        <f>ROUND(I318*H318,2)</f>
        <v>0</v>
      </c>
      <c r="BL318" s="17" t="s">
        <v>153</v>
      </c>
      <c r="BM318" s="186" t="s">
        <v>533</v>
      </c>
    </row>
    <row r="319" spans="1:65" s="2" customFormat="1" ht="97.5">
      <c r="A319" s="35"/>
      <c r="B319" s="36"/>
      <c r="C319" s="37"/>
      <c r="D319" s="188" t="s">
        <v>155</v>
      </c>
      <c r="E319" s="37"/>
      <c r="F319" s="189" t="s">
        <v>523</v>
      </c>
      <c r="G319" s="37"/>
      <c r="H319" s="37"/>
      <c r="I319" s="190"/>
      <c r="J319" s="37"/>
      <c r="K319" s="37"/>
      <c r="L319" s="40"/>
      <c r="M319" s="191"/>
      <c r="N319" s="192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7" t="s">
        <v>155</v>
      </c>
      <c r="AU319" s="17" t="s">
        <v>91</v>
      </c>
    </row>
    <row r="320" spans="1:65" s="2" customFormat="1" ht="19.5">
      <c r="A320" s="35"/>
      <c r="B320" s="36"/>
      <c r="C320" s="37"/>
      <c r="D320" s="188" t="s">
        <v>215</v>
      </c>
      <c r="E320" s="37"/>
      <c r="F320" s="189" t="s">
        <v>524</v>
      </c>
      <c r="G320" s="37"/>
      <c r="H320" s="37"/>
      <c r="I320" s="190"/>
      <c r="J320" s="37"/>
      <c r="K320" s="37"/>
      <c r="L320" s="40"/>
      <c r="M320" s="191"/>
      <c r="N320" s="192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7" t="s">
        <v>215</v>
      </c>
      <c r="AU320" s="17" t="s">
        <v>91</v>
      </c>
    </row>
    <row r="321" spans="1:65" s="13" customFormat="1" ht="11.25">
      <c r="B321" s="193"/>
      <c r="C321" s="194"/>
      <c r="D321" s="188" t="s">
        <v>157</v>
      </c>
      <c r="E321" s="195" t="s">
        <v>79</v>
      </c>
      <c r="F321" s="196" t="s">
        <v>534</v>
      </c>
      <c r="G321" s="194"/>
      <c r="H321" s="197">
        <v>2</v>
      </c>
      <c r="I321" s="198"/>
      <c r="J321" s="194"/>
      <c r="K321" s="194"/>
      <c r="L321" s="199"/>
      <c r="M321" s="200"/>
      <c r="N321" s="201"/>
      <c r="O321" s="201"/>
      <c r="P321" s="201"/>
      <c r="Q321" s="201"/>
      <c r="R321" s="201"/>
      <c r="S321" s="201"/>
      <c r="T321" s="202"/>
      <c r="AT321" s="203" t="s">
        <v>157</v>
      </c>
      <c r="AU321" s="203" t="s">
        <v>91</v>
      </c>
      <c r="AV321" s="13" t="s">
        <v>91</v>
      </c>
      <c r="AW321" s="13" t="s">
        <v>42</v>
      </c>
      <c r="AX321" s="13" t="s">
        <v>89</v>
      </c>
      <c r="AY321" s="203" t="s">
        <v>146</v>
      </c>
    </row>
    <row r="322" spans="1:65" s="12" customFormat="1" ht="22.9" customHeight="1">
      <c r="B322" s="159"/>
      <c r="C322" s="160"/>
      <c r="D322" s="161" t="s">
        <v>80</v>
      </c>
      <c r="E322" s="173" t="s">
        <v>199</v>
      </c>
      <c r="F322" s="173" t="s">
        <v>535</v>
      </c>
      <c r="G322" s="160"/>
      <c r="H322" s="160"/>
      <c r="I322" s="163"/>
      <c r="J322" s="174">
        <f>BK322</f>
        <v>0</v>
      </c>
      <c r="K322" s="160"/>
      <c r="L322" s="165"/>
      <c r="M322" s="166"/>
      <c r="N322" s="167"/>
      <c r="O322" s="167"/>
      <c r="P322" s="168">
        <f>SUM(P323:P341)</f>
        <v>0</v>
      </c>
      <c r="Q322" s="167"/>
      <c r="R322" s="168">
        <f>SUM(R323:R341)</f>
        <v>251.79528336000001</v>
      </c>
      <c r="S322" s="167"/>
      <c r="T322" s="169">
        <f>SUM(T323:T341)</f>
        <v>0</v>
      </c>
      <c r="AR322" s="170" t="s">
        <v>89</v>
      </c>
      <c r="AT322" s="171" t="s">
        <v>80</v>
      </c>
      <c r="AU322" s="171" t="s">
        <v>89</v>
      </c>
      <c r="AY322" s="170" t="s">
        <v>146</v>
      </c>
      <c r="BK322" s="172">
        <f>SUM(BK323:BK341)</f>
        <v>0</v>
      </c>
    </row>
    <row r="323" spans="1:65" s="2" customFormat="1" ht="24.2" customHeight="1">
      <c r="A323" s="35"/>
      <c r="B323" s="36"/>
      <c r="C323" s="175" t="s">
        <v>536</v>
      </c>
      <c r="D323" s="175" t="s">
        <v>148</v>
      </c>
      <c r="E323" s="176" t="s">
        <v>537</v>
      </c>
      <c r="F323" s="177" t="s">
        <v>538</v>
      </c>
      <c r="G323" s="178" t="s">
        <v>296</v>
      </c>
      <c r="H323" s="179">
        <v>693.84400000000005</v>
      </c>
      <c r="I323" s="180"/>
      <c r="J323" s="181">
        <f>ROUND(I323*H323,2)</f>
        <v>0</v>
      </c>
      <c r="K323" s="177" t="s">
        <v>152</v>
      </c>
      <c r="L323" s="40"/>
      <c r="M323" s="182" t="s">
        <v>79</v>
      </c>
      <c r="N323" s="183" t="s">
        <v>51</v>
      </c>
      <c r="O323" s="65"/>
      <c r="P323" s="184">
        <f>O323*H323</f>
        <v>0</v>
      </c>
      <c r="Q323" s="184">
        <v>0.20219000000000001</v>
      </c>
      <c r="R323" s="184">
        <f>Q323*H323</f>
        <v>140.28831836000001</v>
      </c>
      <c r="S323" s="184">
        <v>0</v>
      </c>
      <c r="T323" s="18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6" t="s">
        <v>153</v>
      </c>
      <c r="AT323" s="186" t="s">
        <v>148</v>
      </c>
      <c r="AU323" s="186" t="s">
        <v>91</v>
      </c>
      <c r="AY323" s="17" t="s">
        <v>146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7" t="s">
        <v>89</v>
      </c>
      <c r="BK323" s="187">
        <f>ROUND(I323*H323,2)</f>
        <v>0</v>
      </c>
      <c r="BL323" s="17" t="s">
        <v>153</v>
      </c>
      <c r="BM323" s="186" t="s">
        <v>539</v>
      </c>
    </row>
    <row r="324" spans="1:65" s="2" customFormat="1" ht="87.75">
      <c r="A324" s="35"/>
      <c r="B324" s="36"/>
      <c r="C324" s="37"/>
      <c r="D324" s="188" t="s">
        <v>155</v>
      </c>
      <c r="E324" s="37"/>
      <c r="F324" s="189" t="s">
        <v>540</v>
      </c>
      <c r="G324" s="37"/>
      <c r="H324" s="37"/>
      <c r="I324" s="190"/>
      <c r="J324" s="37"/>
      <c r="K324" s="37"/>
      <c r="L324" s="40"/>
      <c r="M324" s="191"/>
      <c r="N324" s="192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7" t="s">
        <v>155</v>
      </c>
      <c r="AU324" s="17" t="s">
        <v>91</v>
      </c>
    </row>
    <row r="325" spans="1:65" s="13" customFormat="1" ht="11.25">
      <c r="B325" s="193"/>
      <c r="C325" s="194"/>
      <c r="D325" s="188" t="s">
        <v>157</v>
      </c>
      <c r="E325" s="195" t="s">
        <v>79</v>
      </c>
      <c r="F325" s="196" t="s">
        <v>541</v>
      </c>
      <c r="G325" s="194"/>
      <c r="H325" s="197">
        <v>693.84400000000005</v>
      </c>
      <c r="I325" s="198"/>
      <c r="J325" s="194"/>
      <c r="K325" s="194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157</v>
      </c>
      <c r="AU325" s="203" t="s">
        <v>91</v>
      </c>
      <c r="AV325" s="13" t="s">
        <v>91</v>
      </c>
      <c r="AW325" s="13" t="s">
        <v>42</v>
      </c>
      <c r="AX325" s="13" t="s">
        <v>89</v>
      </c>
      <c r="AY325" s="203" t="s">
        <v>146</v>
      </c>
    </row>
    <row r="326" spans="1:65" s="2" customFormat="1" ht="14.45" customHeight="1">
      <c r="A326" s="35"/>
      <c r="B326" s="36"/>
      <c r="C326" s="215" t="s">
        <v>542</v>
      </c>
      <c r="D326" s="215" t="s">
        <v>193</v>
      </c>
      <c r="E326" s="216" t="s">
        <v>543</v>
      </c>
      <c r="F326" s="217" t="s">
        <v>544</v>
      </c>
      <c r="G326" s="218" t="s">
        <v>296</v>
      </c>
      <c r="H326" s="219">
        <v>693.84400000000005</v>
      </c>
      <c r="I326" s="220"/>
      <c r="J326" s="221">
        <f>ROUND(I326*H326,2)</f>
        <v>0</v>
      </c>
      <c r="K326" s="217" t="s">
        <v>152</v>
      </c>
      <c r="L326" s="222"/>
      <c r="M326" s="223" t="s">
        <v>79</v>
      </c>
      <c r="N326" s="224" t="s">
        <v>51</v>
      </c>
      <c r="O326" s="65"/>
      <c r="P326" s="184">
        <f>O326*H326</f>
        <v>0</v>
      </c>
      <c r="Q326" s="184">
        <v>8.5000000000000006E-2</v>
      </c>
      <c r="R326" s="184">
        <f>Q326*H326</f>
        <v>58.976740000000007</v>
      </c>
      <c r="S326" s="184">
        <v>0</v>
      </c>
      <c r="T326" s="18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6" t="s">
        <v>192</v>
      </c>
      <c r="AT326" s="186" t="s">
        <v>193</v>
      </c>
      <c r="AU326" s="186" t="s">
        <v>91</v>
      </c>
      <c r="AY326" s="17" t="s">
        <v>146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7" t="s">
        <v>89</v>
      </c>
      <c r="BK326" s="187">
        <f>ROUND(I326*H326,2)</f>
        <v>0</v>
      </c>
      <c r="BL326" s="17" t="s">
        <v>153</v>
      </c>
      <c r="BM326" s="186" t="s">
        <v>545</v>
      </c>
    </row>
    <row r="327" spans="1:65" s="2" customFormat="1" ht="24.2" customHeight="1">
      <c r="A327" s="35"/>
      <c r="B327" s="36"/>
      <c r="C327" s="175" t="s">
        <v>546</v>
      </c>
      <c r="D327" s="175" t="s">
        <v>148</v>
      </c>
      <c r="E327" s="176" t="s">
        <v>547</v>
      </c>
      <c r="F327" s="177" t="s">
        <v>548</v>
      </c>
      <c r="G327" s="178" t="s">
        <v>296</v>
      </c>
      <c r="H327" s="179">
        <v>291.93</v>
      </c>
      <c r="I327" s="180"/>
      <c r="J327" s="181">
        <f>ROUND(I327*H327,2)</f>
        <v>0</v>
      </c>
      <c r="K327" s="177" t="s">
        <v>152</v>
      </c>
      <c r="L327" s="40"/>
      <c r="M327" s="182" t="s">
        <v>79</v>
      </c>
      <c r="N327" s="183" t="s">
        <v>51</v>
      </c>
      <c r="O327" s="65"/>
      <c r="P327" s="184">
        <f>O327*H327</f>
        <v>0</v>
      </c>
      <c r="Q327" s="184">
        <v>0.1295</v>
      </c>
      <c r="R327" s="184">
        <f>Q327*H327</f>
        <v>37.804935</v>
      </c>
      <c r="S327" s="184">
        <v>0</v>
      </c>
      <c r="T327" s="18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6" t="s">
        <v>153</v>
      </c>
      <c r="AT327" s="186" t="s">
        <v>148</v>
      </c>
      <c r="AU327" s="186" t="s">
        <v>91</v>
      </c>
      <c r="AY327" s="17" t="s">
        <v>146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7" t="s">
        <v>89</v>
      </c>
      <c r="BK327" s="187">
        <f>ROUND(I327*H327,2)</f>
        <v>0</v>
      </c>
      <c r="BL327" s="17" t="s">
        <v>153</v>
      </c>
      <c r="BM327" s="186" t="s">
        <v>549</v>
      </c>
    </row>
    <row r="328" spans="1:65" s="2" customFormat="1" ht="87.75">
      <c r="A328" s="35"/>
      <c r="B328" s="36"/>
      <c r="C328" s="37"/>
      <c r="D328" s="188" t="s">
        <v>155</v>
      </c>
      <c r="E328" s="37"/>
      <c r="F328" s="189" t="s">
        <v>550</v>
      </c>
      <c r="G328" s="37"/>
      <c r="H328" s="37"/>
      <c r="I328" s="190"/>
      <c r="J328" s="37"/>
      <c r="K328" s="37"/>
      <c r="L328" s="40"/>
      <c r="M328" s="191"/>
      <c r="N328" s="192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7" t="s">
        <v>155</v>
      </c>
      <c r="AU328" s="17" t="s">
        <v>91</v>
      </c>
    </row>
    <row r="329" spans="1:65" s="13" customFormat="1" ht="11.25">
      <c r="B329" s="193"/>
      <c r="C329" s="194"/>
      <c r="D329" s="188" t="s">
        <v>157</v>
      </c>
      <c r="E329" s="195" t="s">
        <v>79</v>
      </c>
      <c r="F329" s="196" t="s">
        <v>551</v>
      </c>
      <c r="G329" s="194"/>
      <c r="H329" s="197">
        <v>291.93</v>
      </c>
      <c r="I329" s="198"/>
      <c r="J329" s="194"/>
      <c r="K329" s="194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157</v>
      </c>
      <c r="AU329" s="203" t="s">
        <v>91</v>
      </c>
      <c r="AV329" s="13" t="s">
        <v>91</v>
      </c>
      <c r="AW329" s="13" t="s">
        <v>42</v>
      </c>
      <c r="AX329" s="13" t="s">
        <v>89</v>
      </c>
      <c r="AY329" s="203" t="s">
        <v>146</v>
      </c>
    </row>
    <row r="330" spans="1:65" s="2" customFormat="1" ht="14.45" customHeight="1">
      <c r="A330" s="35"/>
      <c r="B330" s="36"/>
      <c r="C330" s="215" t="s">
        <v>552</v>
      </c>
      <c r="D330" s="215" t="s">
        <v>193</v>
      </c>
      <c r="E330" s="216" t="s">
        <v>553</v>
      </c>
      <c r="F330" s="217" t="s">
        <v>554</v>
      </c>
      <c r="G330" s="218" t="s">
        <v>296</v>
      </c>
      <c r="H330" s="219">
        <v>291.93</v>
      </c>
      <c r="I330" s="220"/>
      <c r="J330" s="221">
        <f>ROUND(I330*H330,2)</f>
        <v>0</v>
      </c>
      <c r="K330" s="217" t="s">
        <v>152</v>
      </c>
      <c r="L330" s="222"/>
      <c r="M330" s="223" t="s">
        <v>79</v>
      </c>
      <c r="N330" s="224" t="s">
        <v>51</v>
      </c>
      <c r="O330" s="65"/>
      <c r="P330" s="184">
        <f>O330*H330</f>
        <v>0</v>
      </c>
      <c r="Q330" s="184">
        <v>4.8000000000000001E-2</v>
      </c>
      <c r="R330" s="184">
        <f>Q330*H330</f>
        <v>14.012640000000001</v>
      </c>
      <c r="S330" s="184">
        <v>0</v>
      </c>
      <c r="T330" s="18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6" t="s">
        <v>192</v>
      </c>
      <c r="AT330" s="186" t="s">
        <v>193</v>
      </c>
      <c r="AU330" s="186" t="s">
        <v>91</v>
      </c>
      <c r="AY330" s="17" t="s">
        <v>146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7" t="s">
        <v>89</v>
      </c>
      <c r="BK330" s="187">
        <f>ROUND(I330*H330,2)</f>
        <v>0</v>
      </c>
      <c r="BL330" s="17" t="s">
        <v>153</v>
      </c>
      <c r="BM330" s="186" t="s">
        <v>555</v>
      </c>
    </row>
    <row r="331" spans="1:65" s="2" customFormat="1" ht="14.45" customHeight="1">
      <c r="A331" s="35"/>
      <c r="B331" s="36"/>
      <c r="C331" s="175" t="s">
        <v>556</v>
      </c>
      <c r="D331" s="175" t="s">
        <v>148</v>
      </c>
      <c r="E331" s="176" t="s">
        <v>557</v>
      </c>
      <c r="F331" s="177" t="s">
        <v>558</v>
      </c>
      <c r="G331" s="178" t="s">
        <v>296</v>
      </c>
      <c r="H331" s="179">
        <v>115</v>
      </c>
      <c r="I331" s="180"/>
      <c r="J331" s="181">
        <f>ROUND(I331*H331,2)</f>
        <v>0</v>
      </c>
      <c r="K331" s="177" t="s">
        <v>152</v>
      </c>
      <c r="L331" s="40"/>
      <c r="M331" s="182" t="s">
        <v>79</v>
      </c>
      <c r="N331" s="183" t="s">
        <v>51</v>
      </c>
      <c r="O331" s="65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6" t="s">
        <v>153</v>
      </c>
      <c r="AT331" s="186" t="s">
        <v>148</v>
      </c>
      <c r="AU331" s="186" t="s">
        <v>91</v>
      </c>
      <c r="AY331" s="17" t="s">
        <v>146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7" t="s">
        <v>89</v>
      </c>
      <c r="BK331" s="187">
        <f>ROUND(I331*H331,2)</f>
        <v>0</v>
      </c>
      <c r="BL331" s="17" t="s">
        <v>153</v>
      </c>
      <c r="BM331" s="186" t="s">
        <v>559</v>
      </c>
    </row>
    <row r="332" spans="1:65" s="2" customFormat="1" ht="29.25">
      <c r="A332" s="35"/>
      <c r="B332" s="36"/>
      <c r="C332" s="37"/>
      <c r="D332" s="188" t="s">
        <v>155</v>
      </c>
      <c r="E332" s="37"/>
      <c r="F332" s="189" t="s">
        <v>560</v>
      </c>
      <c r="G332" s="37"/>
      <c r="H332" s="37"/>
      <c r="I332" s="190"/>
      <c r="J332" s="37"/>
      <c r="K332" s="37"/>
      <c r="L332" s="40"/>
      <c r="M332" s="191"/>
      <c r="N332" s="192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7" t="s">
        <v>155</v>
      </c>
      <c r="AU332" s="17" t="s">
        <v>91</v>
      </c>
    </row>
    <row r="333" spans="1:65" s="13" customFormat="1" ht="11.25">
      <c r="B333" s="193"/>
      <c r="C333" s="194"/>
      <c r="D333" s="188" t="s">
        <v>157</v>
      </c>
      <c r="E333" s="195" t="s">
        <v>79</v>
      </c>
      <c r="F333" s="196" t="s">
        <v>561</v>
      </c>
      <c r="G333" s="194"/>
      <c r="H333" s="197">
        <v>115</v>
      </c>
      <c r="I333" s="198"/>
      <c r="J333" s="194"/>
      <c r="K333" s="194"/>
      <c r="L333" s="199"/>
      <c r="M333" s="200"/>
      <c r="N333" s="201"/>
      <c r="O333" s="201"/>
      <c r="P333" s="201"/>
      <c r="Q333" s="201"/>
      <c r="R333" s="201"/>
      <c r="S333" s="201"/>
      <c r="T333" s="202"/>
      <c r="AT333" s="203" t="s">
        <v>157</v>
      </c>
      <c r="AU333" s="203" t="s">
        <v>91</v>
      </c>
      <c r="AV333" s="13" t="s">
        <v>91</v>
      </c>
      <c r="AW333" s="13" t="s">
        <v>42</v>
      </c>
      <c r="AX333" s="13" t="s">
        <v>89</v>
      </c>
      <c r="AY333" s="203" t="s">
        <v>146</v>
      </c>
    </row>
    <row r="334" spans="1:65" s="2" customFormat="1" ht="24.2" customHeight="1">
      <c r="A334" s="35"/>
      <c r="B334" s="36"/>
      <c r="C334" s="175" t="s">
        <v>562</v>
      </c>
      <c r="D334" s="175" t="s">
        <v>148</v>
      </c>
      <c r="E334" s="176" t="s">
        <v>563</v>
      </c>
      <c r="F334" s="177" t="s">
        <v>564</v>
      </c>
      <c r="G334" s="178" t="s">
        <v>296</v>
      </c>
      <c r="H334" s="179">
        <v>115</v>
      </c>
      <c r="I334" s="180"/>
      <c r="J334" s="181">
        <f>ROUND(I334*H334,2)</f>
        <v>0</v>
      </c>
      <c r="K334" s="177" t="s">
        <v>152</v>
      </c>
      <c r="L334" s="40"/>
      <c r="M334" s="182" t="s">
        <v>79</v>
      </c>
      <c r="N334" s="183" t="s">
        <v>51</v>
      </c>
      <c r="O334" s="65"/>
      <c r="P334" s="184">
        <f>O334*H334</f>
        <v>0</v>
      </c>
      <c r="Q334" s="184">
        <v>1.1E-4</v>
      </c>
      <c r="R334" s="184">
        <f>Q334*H334</f>
        <v>1.265E-2</v>
      </c>
      <c r="S334" s="184">
        <v>0</v>
      </c>
      <c r="T334" s="18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6" t="s">
        <v>153</v>
      </c>
      <c r="AT334" s="186" t="s">
        <v>148</v>
      </c>
      <c r="AU334" s="186" t="s">
        <v>91</v>
      </c>
      <c r="AY334" s="17" t="s">
        <v>146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7" t="s">
        <v>89</v>
      </c>
      <c r="BK334" s="187">
        <f>ROUND(I334*H334,2)</f>
        <v>0</v>
      </c>
      <c r="BL334" s="17" t="s">
        <v>153</v>
      </c>
      <c r="BM334" s="186" t="s">
        <v>565</v>
      </c>
    </row>
    <row r="335" spans="1:65" s="2" customFormat="1" ht="39">
      <c r="A335" s="35"/>
      <c r="B335" s="36"/>
      <c r="C335" s="37"/>
      <c r="D335" s="188" t="s">
        <v>155</v>
      </c>
      <c r="E335" s="37"/>
      <c r="F335" s="189" t="s">
        <v>566</v>
      </c>
      <c r="G335" s="37"/>
      <c r="H335" s="37"/>
      <c r="I335" s="190"/>
      <c r="J335" s="37"/>
      <c r="K335" s="37"/>
      <c r="L335" s="40"/>
      <c r="M335" s="191"/>
      <c r="N335" s="192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7" t="s">
        <v>155</v>
      </c>
      <c r="AU335" s="17" t="s">
        <v>91</v>
      </c>
    </row>
    <row r="336" spans="1:65" s="13" customFormat="1" ht="11.25">
      <c r="B336" s="193"/>
      <c r="C336" s="194"/>
      <c r="D336" s="188" t="s">
        <v>157</v>
      </c>
      <c r="E336" s="195" t="s">
        <v>79</v>
      </c>
      <c r="F336" s="196" t="s">
        <v>561</v>
      </c>
      <c r="G336" s="194"/>
      <c r="H336" s="197">
        <v>115</v>
      </c>
      <c r="I336" s="198"/>
      <c r="J336" s="194"/>
      <c r="K336" s="194"/>
      <c r="L336" s="199"/>
      <c r="M336" s="200"/>
      <c r="N336" s="201"/>
      <c r="O336" s="201"/>
      <c r="P336" s="201"/>
      <c r="Q336" s="201"/>
      <c r="R336" s="201"/>
      <c r="S336" s="201"/>
      <c r="T336" s="202"/>
      <c r="AT336" s="203" t="s">
        <v>157</v>
      </c>
      <c r="AU336" s="203" t="s">
        <v>91</v>
      </c>
      <c r="AV336" s="13" t="s">
        <v>91</v>
      </c>
      <c r="AW336" s="13" t="s">
        <v>42</v>
      </c>
      <c r="AX336" s="13" t="s">
        <v>89</v>
      </c>
      <c r="AY336" s="203" t="s">
        <v>146</v>
      </c>
    </row>
    <row r="337" spans="1:65" s="2" customFormat="1" ht="14.45" customHeight="1">
      <c r="A337" s="35"/>
      <c r="B337" s="36"/>
      <c r="C337" s="175" t="s">
        <v>567</v>
      </c>
      <c r="D337" s="175" t="s">
        <v>148</v>
      </c>
      <c r="E337" s="176" t="s">
        <v>568</v>
      </c>
      <c r="F337" s="177" t="s">
        <v>569</v>
      </c>
      <c r="G337" s="178" t="s">
        <v>296</v>
      </c>
      <c r="H337" s="179">
        <v>159</v>
      </c>
      <c r="I337" s="180"/>
      <c r="J337" s="181">
        <f>ROUND(I337*H337,2)</f>
        <v>0</v>
      </c>
      <c r="K337" s="177" t="s">
        <v>152</v>
      </c>
      <c r="L337" s="40"/>
      <c r="M337" s="182" t="s">
        <v>79</v>
      </c>
      <c r="N337" s="183" t="s">
        <v>51</v>
      </c>
      <c r="O337" s="65"/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6" t="s">
        <v>153</v>
      </c>
      <c r="AT337" s="186" t="s">
        <v>148</v>
      </c>
      <c r="AU337" s="186" t="s">
        <v>91</v>
      </c>
      <c r="AY337" s="17" t="s">
        <v>146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7" t="s">
        <v>89</v>
      </c>
      <c r="BK337" s="187">
        <f>ROUND(I337*H337,2)</f>
        <v>0</v>
      </c>
      <c r="BL337" s="17" t="s">
        <v>153</v>
      </c>
      <c r="BM337" s="186" t="s">
        <v>570</v>
      </c>
    </row>
    <row r="338" spans="1:65" s="2" customFormat="1" ht="29.25">
      <c r="A338" s="35"/>
      <c r="B338" s="36"/>
      <c r="C338" s="37"/>
      <c r="D338" s="188" t="s">
        <v>155</v>
      </c>
      <c r="E338" s="37"/>
      <c r="F338" s="189" t="s">
        <v>571</v>
      </c>
      <c r="G338" s="37"/>
      <c r="H338" s="37"/>
      <c r="I338" s="190"/>
      <c r="J338" s="37"/>
      <c r="K338" s="37"/>
      <c r="L338" s="40"/>
      <c r="M338" s="191"/>
      <c r="N338" s="192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7" t="s">
        <v>155</v>
      </c>
      <c r="AU338" s="17" t="s">
        <v>91</v>
      </c>
    </row>
    <row r="339" spans="1:65" s="13" customFormat="1" ht="11.25">
      <c r="B339" s="193"/>
      <c r="C339" s="194"/>
      <c r="D339" s="188" t="s">
        <v>157</v>
      </c>
      <c r="E339" s="195" t="s">
        <v>79</v>
      </c>
      <c r="F339" s="196" t="s">
        <v>572</v>
      </c>
      <c r="G339" s="194"/>
      <c r="H339" s="197">
        <v>159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157</v>
      </c>
      <c r="AU339" s="203" t="s">
        <v>91</v>
      </c>
      <c r="AV339" s="13" t="s">
        <v>91</v>
      </c>
      <c r="AW339" s="13" t="s">
        <v>42</v>
      </c>
      <c r="AX339" s="13" t="s">
        <v>89</v>
      </c>
      <c r="AY339" s="203" t="s">
        <v>146</v>
      </c>
    </row>
    <row r="340" spans="1:65" s="2" customFormat="1" ht="37.9" customHeight="1">
      <c r="A340" s="35"/>
      <c r="B340" s="36"/>
      <c r="C340" s="175" t="s">
        <v>573</v>
      </c>
      <c r="D340" s="175" t="s">
        <v>148</v>
      </c>
      <c r="E340" s="176" t="s">
        <v>574</v>
      </c>
      <c r="F340" s="177" t="s">
        <v>575</v>
      </c>
      <c r="G340" s="178" t="s">
        <v>289</v>
      </c>
      <c r="H340" s="179">
        <v>1</v>
      </c>
      <c r="I340" s="180"/>
      <c r="J340" s="181">
        <f>ROUND(I340*H340,2)</f>
        <v>0</v>
      </c>
      <c r="K340" s="177" t="s">
        <v>79</v>
      </c>
      <c r="L340" s="40"/>
      <c r="M340" s="182" t="s">
        <v>79</v>
      </c>
      <c r="N340" s="183" t="s">
        <v>51</v>
      </c>
      <c r="O340" s="65"/>
      <c r="P340" s="184">
        <f>O340*H340</f>
        <v>0</v>
      </c>
      <c r="Q340" s="184">
        <v>0.7</v>
      </c>
      <c r="R340" s="184">
        <f>Q340*H340</f>
        <v>0.7</v>
      </c>
      <c r="S340" s="184">
        <v>0</v>
      </c>
      <c r="T340" s="18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6" t="s">
        <v>153</v>
      </c>
      <c r="AT340" s="186" t="s">
        <v>148</v>
      </c>
      <c r="AU340" s="186" t="s">
        <v>91</v>
      </c>
      <c r="AY340" s="17" t="s">
        <v>146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7" t="s">
        <v>89</v>
      </c>
      <c r="BK340" s="187">
        <f>ROUND(I340*H340,2)</f>
        <v>0</v>
      </c>
      <c r="BL340" s="17" t="s">
        <v>153</v>
      </c>
      <c r="BM340" s="186" t="s">
        <v>576</v>
      </c>
    </row>
    <row r="341" spans="1:65" s="2" customFormat="1" ht="48.75">
      <c r="A341" s="35"/>
      <c r="B341" s="36"/>
      <c r="C341" s="37"/>
      <c r="D341" s="188" t="s">
        <v>215</v>
      </c>
      <c r="E341" s="37"/>
      <c r="F341" s="189" t="s">
        <v>577</v>
      </c>
      <c r="G341" s="37"/>
      <c r="H341" s="37"/>
      <c r="I341" s="190"/>
      <c r="J341" s="37"/>
      <c r="K341" s="37"/>
      <c r="L341" s="40"/>
      <c r="M341" s="191"/>
      <c r="N341" s="192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7" t="s">
        <v>215</v>
      </c>
      <c r="AU341" s="17" t="s">
        <v>91</v>
      </c>
    </row>
    <row r="342" spans="1:65" s="12" customFormat="1" ht="22.9" customHeight="1">
      <c r="B342" s="159"/>
      <c r="C342" s="160"/>
      <c r="D342" s="161" t="s">
        <v>80</v>
      </c>
      <c r="E342" s="173" t="s">
        <v>578</v>
      </c>
      <c r="F342" s="173" t="s">
        <v>579</v>
      </c>
      <c r="G342" s="160"/>
      <c r="H342" s="160"/>
      <c r="I342" s="163"/>
      <c r="J342" s="174">
        <f>BK342</f>
        <v>0</v>
      </c>
      <c r="K342" s="160"/>
      <c r="L342" s="165"/>
      <c r="M342" s="166"/>
      <c r="N342" s="167"/>
      <c r="O342" s="167"/>
      <c r="P342" s="168">
        <f>SUM(P343:P356)</f>
        <v>0</v>
      </c>
      <c r="Q342" s="167"/>
      <c r="R342" s="168">
        <f>SUM(R343:R356)</f>
        <v>0</v>
      </c>
      <c r="S342" s="167"/>
      <c r="T342" s="169">
        <f>SUM(T343:T356)</f>
        <v>0</v>
      </c>
      <c r="AR342" s="170" t="s">
        <v>89</v>
      </c>
      <c r="AT342" s="171" t="s">
        <v>80</v>
      </c>
      <c r="AU342" s="171" t="s">
        <v>89</v>
      </c>
      <c r="AY342" s="170" t="s">
        <v>146</v>
      </c>
      <c r="BK342" s="172">
        <f>SUM(BK343:BK356)</f>
        <v>0</v>
      </c>
    </row>
    <row r="343" spans="1:65" s="2" customFormat="1" ht="24.2" customHeight="1">
      <c r="A343" s="35"/>
      <c r="B343" s="36"/>
      <c r="C343" s="175" t="s">
        <v>580</v>
      </c>
      <c r="D343" s="175" t="s">
        <v>148</v>
      </c>
      <c r="E343" s="176" t="s">
        <v>581</v>
      </c>
      <c r="F343" s="177" t="s">
        <v>582</v>
      </c>
      <c r="G343" s="178" t="s">
        <v>196</v>
      </c>
      <c r="H343" s="179">
        <v>3464.6860000000001</v>
      </c>
      <c r="I343" s="180"/>
      <c r="J343" s="181">
        <f>ROUND(I343*H343,2)</f>
        <v>0</v>
      </c>
      <c r="K343" s="177" t="s">
        <v>152</v>
      </c>
      <c r="L343" s="40"/>
      <c r="M343" s="182" t="s">
        <v>79</v>
      </c>
      <c r="N343" s="183" t="s">
        <v>51</v>
      </c>
      <c r="O343" s="65"/>
      <c r="P343" s="184">
        <f>O343*H343</f>
        <v>0</v>
      </c>
      <c r="Q343" s="184">
        <v>0</v>
      </c>
      <c r="R343" s="184">
        <f>Q343*H343</f>
        <v>0</v>
      </c>
      <c r="S343" s="184">
        <v>0</v>
      </c>
      <c r="T343" s="185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6" t="s">
        <v>153</v>
      </c>
      <c r="AT343" s="186" t="s">
        <v>148</v>
      </c>
      <c r="AU343" s="186" t="s">
        <v>91</v>
      </c>
      <c r="AY343" s="17" t="s">
        <v>146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7" t="s">
        <v>89</v>
      </c>
      <c r="BK343" s="187">
        <f>ROUND(I343*H343,2)</f>
        <v>0</v>
      </c>
      <c r="BL343" s="17" t="s">
        <v>153</v>
      </c>
      <c r="BM343" s="186" t="s">
        <v>583</v>
      </c>
    </row>
    <row r="344" spans="1:65" s="2" customFormat="1" ht="48.75">
      <c r="A344" s="35"/>
      <c r="B344" s="36"/>
      <c r="C344" s="37"/>
      <c r="D344" s="188" t="s">
        <v>155</v>
      </c>
      <c r="E344" s="37"/>
      <c r="F344" s="189" t="s">
        <v>584</v>
      </c>
      <c r="G344" s="37"/>
      <c r="H344" s="37"/>
      <c r="I344" s="190"/>
      <c r="J344" s="37"/>
      <c r="K344" s="37"/>
      <c r="L344" s="40"/>
      <c r="M344" s="191"/>
      <c r="N344" s="192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7" t="s">
        <v>155</v>
      </c>
      <c r="AU344" s="17" t="s">
        <v>91</v>
      </c>
    </row>
    <row r="345" spans="1:65" s="2" customFormat="1" ht="24.2" customHeight="1">
      <c r="A345" s="35"/>
      <c r="B345" s="36"/>
      <c r="C345" s="175" t="s">
        <v>585</v>
      </c>
      <c r="D345" s="175" t="s">
        <v>148</v>
      </c>
      <c r="E345" s="176" t="s">
        <v>586</v>
      </c>
      <c r="F345" s="177" t="s">
        <v>587</v>
      </c>
      <c r="G345" s="178" t="s">
        <v>196</v>
      </c>
      <c r="H345" s="179">
        <v>83152.464000000007</v>
      </c>
      <c r="I345" s="180"/>
      <c r="J345" s="181">
        <f>ROUND(I345*H345,2)</f>
        <v>0</v>
      </c>
      <c r="K345" s="177" t="s">
        <v>152</v>
      </c>
      <c r="L345" s="40"/>
      <c r="M345" s="182" t="s">
        <v>79</v>
      </c>
      <c r="N345" s="183" t="s">
        <v>51</v>
      </c>
      <c r="O345" s="65"/>
      <c r="P345" s="184">
        <f>O345*H345</f>
        <v>0</v>
      </c>
      <c r="Q345" s="184">
        <v>0</v>
      </c>
      <c r="R345" s="184">
        <f>Q345*H345</f>
        <v>0</v>
      </c>
      <c r="S345" s="184">
        <v>0</v>
      </c>
      <c r="T345" s="185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6" t="s">
        <v>153</v>
      </c>
      <c r="AT345" s="186" t="s">
        <v>148</v>
      </c>
      <c r="AU345" s="186" t="s">
        <v>91</v>
      </c>
      <c r="AY345" s="17" t="s">
        <v>146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7" t="s">
        <v>89</v>
      </c>
      <c r="BK345" s="187">
        <f>ROUND(I345*H345,2)</f>
        <v>0</v>
      </c>
      <c r="BL345" s="17" t="s">
        <v>153</v>
      </c>
      <c r="BM345" s="186" t="s">
        <v>588</v>
      </c>
    </row>
    <row r="346" spans="1:65" s="2" customFormat="1" ht="48.75">
      <c r="A346" s="35"/>
      <c r="B346" s="36"/>
      <c r="C346" s="37"/>
      <c r="D346" s="188" t="s">
        <v>155</v>
      </c>
      <c r="E346" s="37"/>
      <c r="F346" s="189" t="s">
        <v>584</v>
      </c>
      <c r="G346" s="37"/>
      <c r="H346" s="37"/>
      <c r="I346" s="190"/>
      <c r="J346" s="37"/>
      <c r="K346" s="37"/>
      <c r="L346" s="40"/>
      <c r="M346" s="191"/>
      <c r="N346" s="192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7" t="s">
        <v>155</v>
      </c>
      <c r="AU346" s="17" t="s">
        <v>91</v>
      </c>
    </row>
    <row r="347" spans="1:65" s="2" customFormat="1" ht="29.25">
      <c r="A347" s="35"/>
      <c r="B347" s="36"/>
      <c r="C347" s="37"/>
      <c r="D347" s="188" t="s">
        <v>215</v>
      </c>
      <c r="E347" s="37"/>
      <c r="F347" s="189" t="s">
        <v>589</v>
      </c>
      <c r="G347" s="37"/>
      <c r="H347" s="37"/>
      <c r="I347" s="190"/>
      <c r="J347" s="37"/>
      <c r="K347" s="37"/>
      <c r="L347" s="40"/>
      <c r="M347" s="191"/>
      <c r="N347" s="192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7" t="s">
        <v>215</v>
      </c>
      <c r="AU347" s="17" t="s">
        <v>91</v>
      </c>
    </row>
    <row r="348" spans="1:65" s="13" customFormat="1" ht="11.25">
      <c r="B348" s="193"/>
      <c r="C348" s="194"/>
      <c r="D348" s="188" t="s">
        <v>157</v>
      </c>
      <c r="E348" s="194"/>
      <c r="F348" s="196" t="s">
        <v>590</v>
      </c>
      <c r="G348" s="194"/>
      <c r="H348" s="197">
        <v>83152.464000000007</v>
      </c>
      <c r="I348" s="198"/>
      <c r="J348" s="194"/>
      <c r="K348" s="194"/>
      <c r="L348" s="199"/>
      <c r="M348" s="200"/>
      <c r="N348" s="201"/>
      <c r="O348" s="201"/>
      <c r="P348" s="201"/>
      <c r="Q348" s="201"/>
      <c r="R348" s="201"/>
      <c r="S348" s="201"/>
      <c r="T348" s="202"/>
      <c r="AT348" s="203" t="s">
        <v>157</v>
      </c>
      <c r="AU348" s="203" t="s">
        <v>91</v>
      </c>
      <c r="AV348" s="13" t="s">
        <v>91</v>
      </c>
      <c r="AW348" s="13" t="s">
        <v>4</v>
      </c>
      <c r="AX348" s="13" t="s">
        <v>89</v>
      </c>
      <c r="AY348" s="203" t="s">
        <v>146</v>
      </c>
    </row>
    <row r="349" spans="1:65" s="2" customFormat="1" ht="24.2" customHeight="1">
      <c r="A349" s="35"/>
      <c r="B349" s="36"/>
      <c r="C349" s="175" t="s">
        <v>591</v>
      </c>
      <c r="D349" s="175" t="s">
        <v>148</v>
      </c>
      <c r="E349" s="176" t="s">
        <v>592</v>
      </c>
      <c r="F349" s="177" t="s">
        <v>593</v>
      </c>
      <c r="G349" s="178" t="s">
        <v>196</v>
      </c>
      <c r="H349" s="179">
        <v>1387.0160000000001</v>
      </c>
      <c r="I349" s="180"/>
      <c r="J349" s="181">
        <f>ROUND(I349*H349,2)</f>
        <v>0</v>
      </c>
      <c r="K349" s="177" t="s">
        <v>152</v>
      </c>
      <c r="L349" s="40"/>
      <c r="M349" s="182" t="s">
        <v>79</v>
      </c>
      <c r="N349" s="183" t="s">
        <v>51</v>
      </c>
      <c r="O349" s="65"/>
      <c r="P349" s="184">
        <f>O349*H349</f>
        <v>0</v>
      </c>
      <c r="Q349" s="184">
        <v>0</v>
      </c>
      <c r="R349" s="184">
        <f>Q349*H349</f>
        <v>0</v>
      </c>
      <c r="S349" s="184">
        <v>0</v>
      </c>
      <c r="T349" s="185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6" t="s">
        <v>153</v>
      </c>
      <c r="AT349" s="186" t="s">
        <v>148</v>
      </c>
      <c r="AU349" s="186" t="s">
        <v>91</v>
      </c>
      <c r="AY349" s="17" t="s">
        <v>146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7" t="s">
        <v>89</v>
      </c>
      <c r="BK349" s="187">
        <f>ROUND(I349*H349,2)</f>
        <v>0</v>
      </c>
      <c r="BL349" s="17" t="s">
        <v>153</v>
      </c>
      <c r="BM349" s="186" t="s">
        <v>594</v>
      </c>
    </row>
    <row r="350" spans="1:65" s="2" customFormat="1" ht="68.25">
      <c r="A350" s="35"/>
      <c r="B350" s="36"/>
      <c r="C350" s="37"/>
      <c r="D350" s="188" t="s">
        <v>155</v>
      </c>
      <c r="E350" s="37"/>
      <c r="F350" s="189" t="s">
        <v>595</v>
      </c>
      <c r="G350" s="37"/>
      <c r="H350" s="37"/>
      <c r="I350" s="190"/>
      <c r="J350" s="37"/>
      <c r="K350" s="37"/>
      <c r="L350" s="40"/>
      <c r="M350" s="191"/>
      <c r="N350" s="192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7" t="s">
        <v>155</v>
      </c>
      <c r="AU350" s="17" t="s">
        <v>91</v>
      </c>
    </row>
    <row r="351" spans="1:65" s="13" customFormat="1" ht="11.25">
      <c r="B351" s="193"/>
      <c r="C351" s="194"/>
      <c r="D351" s="188" t="s">
        <v>157</v>
      </c>
      <c r="E351" s="195" t="s">
        <v>79</v>
      </c>
      <c r="F351" s="196" t="s">
        <v>596</v>
      </c>
      <c r="G351" s="194"/>
      <c r="H351" s="197">
        <v>1380.6880000000001</v>
      </c>
      <c r="I351" s="198"/>
      <c r="J351" s="194"/>
      <c r="K351" s="194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157</v>
      </c>
      <c r="AU351" s="203" t="s">
        <v>91</v>
      </c>
      <c r="AV351" s="13" t="s">
        <v>91</v>
      </c>
      <c r="AW351" s="13" t="s">
        <v>42</v>
      </c>
      <c r="AX351" s="13" t="s">
        <v>81</v>
      </c>
      <c r="AY351" s="203" t="s">
        <v>146</v>
      </c>
    </row>
    <row r="352" spans="1:65" s="13" customFormat="1" ht="11.25">
      <c r="B352" s="193"/>
      <c r="C352" s="194"/>
      <c r="D352" s="188" t="s">
        <v>157</v>
      </c>
      <c r="E352" s="195" t="s">
        <v>79</v>
      </c>
      <c r="F352" s="196" t="s">
        <v>597</v>
      </c>
      <c r="G352" s="194"/>
      <c r="H352" s="197">
        <v>6.3280000000000003</v>
      </c>
      <c r="I352" s="198"/>
      <c r="J352" s="194"/>
      <c r="K352" s="194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157</v>
      </c>
      <c r="AU352" s="203" t="s">
        <v>91</v>
      </c>
      <c r="AV352" s="13" t="s">
        <v>91</v>
      </c>
      <c r="AW352" s="13" t="s">
        <v>42</v>
      </c>
      <c r="AX352" s="13" t="s">
        <v>81</v>
      </c>
      <c r="AY352" s="203" t="s">
        <v>146</v>
      </c>
    </row>
    <row r="353" spans="1:65" s="14" customFormat="1" ht="11.25">
      <c r="B353" s="204"/>
      <c r="C353" s="205"/>
      <c r="D353" s="188" t="s">
        <v>157</v>
      </c>
      <c r="E353" s="206" t="s">
        <v>79</v>
      </c>
      <c r="F353" s="207" t="s">
        <v>175</v>
      </c>
      <c r="G353" s="205"/>
      <c r="H353" s="208">
        <v>1387.0160000000001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157</v>
      </c>
      <c r="AU353" s="214" t="s">
        <v>91</v>
      </c>
      <c r="AV353" s="14" t="s">
        <v>153</v>
      </c>
      <c r="AW353" s="14" t="s">
        <v>42</v>
      </c>
      <c r="AX353" s="14" t="s">
        <v>89</v>
      </c>
      <c r="AY353" s="214" t="s">
        <v>146</v>
      </c>
    </row>
    <row r="354" spans="1:65" s="2" customFormat="1" ht="24.2" customHeight="1">
      <c r="A354" s="35"/>
      <c r="B354" s="36"/>
      <c r="C354" s="175" t="s">
        <v>598</v>
      </c>
      <c r="D354" s="175" t="s">
        <v>148</v>
      </c>
      <c r="E354" s="176" t="s">
        <v>599</v>
      </c>
      <c r="F354" s="177" t="s">
        <v>600</v>
      </c>
      <c r="G354" s="178" t="s">
        <v>196</v>
      </c>
      <c r="H354" s="179">
        <v>2077.67</v>
      </c>
      <c r="I354" s="180"/>
      <c r="J354" s="181">
        <f>ROUND(I354*H354,2)</f>
        <v>0</v>
      </c>
      <c r="K354" s="177" t="s">
        <v>152</v>
      </c>
      <c r="L354" s="40"/>
      <c r="M354" s="182" t="s">
        <v>79</v>
      </c>
      <c r="N354" s="183" t="s">
        <v>51</v>
      </c>
      <c r="O354" s="65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6" t="s">
        <v>153</v>
      </c>
      <c r="AT354" s="186" t="s">
        <v>148</v>
      </c>
      <c r="AU354" s="186" t="s">
        <v>91</v>
      </c>
      <c r="AY354" s="17" t="s">
        <v>146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7" t="s">
        <v>89</v>
      </c>
      <c r="BK354" s="187">
        <f>ROUND(I354*H354,2)</f>
        <v>0</v>
      </c>
      <c r="BL354" s="17" t="s">
        <v>153</v>
      </c>
      <c r="BM354" s="186" t="s">
        <v>601</v>
      </c>
    </row>
    <row r="355" spans="1:65" s="2" customFormat="1" ht="68.25">
      <c r="A355" s="35"/>
      <c r="B355" s="36"/>
      <c r="C355" s="37"/>
      <c r="D355" s="188" t="s">
        <v>155</v>
      </c>
      <c r="E355" s="37"/>
      <c r="F355" s="189" t="s">
        <v>595</v>
      </c>
      <c r="G355" s="37"/>
      <c r="H355" s="37"/>
      <c r="I355" s="190"/>
      <c r="J355" s="37"/>
      <c r="K355" s="37"/>
      <c r="L355" s="40"/>
      <c r="M355" s="191"/>
      <c r="N355" s="192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7" t="s">
        <v>155</v>
      </c>
      <c r="AU355" s="17" t="s">
        <v>91</v>
      </c>
    </row>
    <row r="356" spans="1:65" s="13" customFormat="1" ht="11.25">
      <c r="B356" s="193"/>
      <c r="C356" s="194"/>
      <c r="D356" s="188" t="s">
        <v>157</v>
      </c>
      <c r="E356" s="195" t="s">
        <v>79</v>
      </c>
      <c r="F356" s="196" t="s">
        <v>602</v>
      </c>
      <c r="G356" s="194"/>
      <c r="H356" s="197">
        <v>2077.67</v>
      </c>
      <c r="I356" s="198"/>
      <c r="J356" s="194"/>
      <c r="K356" s="194"/>
      <c r="L356" s="199"/>
      <c r="M356" s="200"/>
      <c r="N356" s="201"/>
      <c r="O356" s="201"/>
      <c r="P356" s="201"/>
      <c r="Q356" s="201"/>
      <c r="R356" s="201"/>
      <c r="S356" s="201"/>
      <c r="T356" s="202"/>
      <c r="AT356" s="203" t="s">
        <v>157</v>
      </c>
      <c r="AU356" s="203" t="s">
        <v>91</v>
      </c>
      <c r="AV356" s="13" t="s">
        <v>91</v>
      </c>
      <c r="AW356" s="13" t="s">
        <v>42</v>
      </c>
      <c r="AX356" s="13" t="s">
        <v>89</v>
      </c>
      <c r="AY356" s="203" t="s">
        <v>146</v>
      </c>
    </row>
    <row r="357" spans="1:65" s="12" customFormat="1" ht="22.9" customHeight="1">
      <c r="B357" s="159"/>
      <c r="C357" s="160"/>
      <c r="D357" s="161" t="s">
        <v>80</v>
      </c>
      <c r="E357" s="173" t="s">
        <v>603</v>
      </c>
      <c r="F357" s="173" t="s">
        <v>604</v>
      </c>
      <c r="G357" s="160"/>
      <c r="H357" s="160"/>
      <c r="I357" s="163"/>
      <c r="J357" s="174">
        <f>BK357</f>
        <v>0</v>
      </c>
      <c r="K357" s="160"/>
      <c r="L357" s="165"/>
      <c r="M357" s="166"/>
      <c r="N357" s="167"/>
      <c r="O357" s="167"/>
      <c r="P357" s="168">
        <f>SUM(P358:P359)</f>
        <v>0</v>
      </c>
      <c r="Q357" s="167"/>
      <c r="R357" s="168">
        <f>SUM(R358:R359)</f>
        <v>0</v>
      </c>
      <c r="S357" s="167"/>
      <c r="T357" s="169">
        <f>SUM(T358:T359)</f>
        <v>0</v>
      </c>
      <c r="AR357" s="170" t="s">
        <v>89</v>
      </c>
      <c r="AT357" s="171" t="s">
        <v>80</v>
      </c>
      <c r="AU357" s="171" t="s">
        <v>89</v>
      </c>
      <c r="AY357" s="170" t="s">
        <v>146</v>
      </c>
      <c r="BK357" s="172">
        <f>SUM(BK358:BK359)</f>
        <v>0</v>
      </c>
    </row>
    <row r="358" spans="1:65" s="2" customFormat="1" ht="24.2" customHeight="1">
      <c r="A358" s="35"/>
      <c r="B358" s="36"/>
      <c r="C358" s="175" t="s">
        <v>605</v>
      </c>
      <c r="D358" s="175" t="s">
        <v>148</v>
      </c>
      <c r="E358" s="176" t="s">
        <v>606</v>
      </c>
      <c r="F358" s="177" t="s">
        <v>607</v>
      </c>
      <c r="G358" s="178" t="s">
        <v>196</v>
      </c>
      <c r="H358" s="179">
        <v>916.35299999999995</v>
      </c>
      <c r="I358" s="180"/>
      <c r="J358" s="181">
        <f>ROUND(I358*H358,2)</f>
        <v>0</v>
      </c>
      <c r="K358" s="177" t="s">
        <v>152</v>
      </c>
      <c r="L358" s="40"/>
      <c r="M358" s="182" t="s">
        <v>79</v>
      </c>
      <c r="N358" s="183" t="s">
        <v>51</v>
      </c>
      <c r="O358" s="65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6" t="s">
        <v>153</v>
      </c>
      <c r="AT358" s="186" t="s">
        <v>148</v>
      </c>
      <c r="AU358" s="186" t="s">
        <v>91</v>
      </c>
      <c r="AY358" s="17" t="s">
        <v>146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7" t="s">
        <v>89</v>
      </c>
      <c r="BK358" s="187">
        <f>ROUND(I358*H358,2)</f>
        <v>0</v>
      </c>
      <c r="BL358" s="17" t="s">
        <v>153</v>
      </c>
      <c r="BM358" s="186" t="s">
        <v>608</v>
      </c>
    </row>
    <row r="359" spans="1:65" s="2" customFormat="1" ht="24.2" customHeight="1">
      <c r="A359" s="35"/>
      <c r="B359" s="36"/>
      <c r="C359" s="175" t="s">
        <v>609</v>
      </c>
      <c r="D359" s="175" t="s">
        <v>148</v>
      </c>
      <c r="E359" s="176" t="s">
        <v>610</v>
      </c>
      <c r="F359" s="177" t="s">
        <v>611</v>
      </c>
      <c r="G359" s="178" t="s">
        <v>196</v>
      </c>
      <c r="H359" s="179">
        <v>916.35299999999995</v>
      </c>
      <c r="I359" s="180"/>
      <c r="J359" s="181">
        <f>ROUND(I359*H359,2)</f>
        <v>0</v>
      </c>
      <c r="K359" s="177" t="s">
        <v>152</v>
      </c>
      <c r="L359" s="40"/>
      <c r="M359" s="182" t="s">
        <v>79</v>
      </c>
      <c r="N359" s="183" t="s">
        <v>51</v>
      </c>
      <c r="O359" s="65"/>
      <c r="P359" s="184">
        <f>O359*H359</f>
        <v>0</v>
      </c>
      <c r="Q359" s="184">
        <v>0</v>
      </c>
      <c r="R359" s="184">
        <f>Q359*H359</f>
        <v>0</v>
      </c>
      <c r="S359" s="184">
        <v>0</v>
      </c>
      <c r="T359" s="185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6" t="s">
        <v>153</v>
      </c>
      <c r="AT359" s="186" t="s">
        <v>148</v>
      </c>
      <c r="AU359" s="186" t="s">
        <v>91</v>
      </c>
      <c r="AY359" s="17" t="s">
        <v>146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7" t="s">
        <v>89</v>
      </c>
      <c r="BK359" s="187">
        <f>ROUND(I359*H359,2)</f>
        <v>0</v>
      </c>
      <c r="BL359" s="17" t="s">
        <v>153</v>
      </c>
      <c r="BM359" s="186" t="s">
        <v>612</v>
      </c>
    </row>
    <row r="360" spans="1:65" s="12" customFormat="1" ht="25.9" customHeight="1">
      <c r="B360" s="159"/>
      <c r="C360" s="160"/>
      <c r="D360" s="161" t="s">
        <v>80</v>
      </c>
      <c r="E360" s="162" t="s">
        <v>193</v>
      </c>
      <c r="F360" s="162" t="s">
        <v>613</v>
      </c>
      <c r="G360" s="160"/>
      <c r="H360" s="160"/>
      <c r="I360" s="163"/>
      <c r="J360" s="164">
        <f>BK360</f>
        <v>0</v>
      </c>
      <c r="K360" s="160"/>
      <c r="L360" s="165"/>
      <c r="M360" s="166"/>
      <c r="N360" s="167"/>
      <c r="O360" s="167"/>
      <c r="P360" s="168">
        <f>P361</f>
        <v>0</v>
      </c>
      <c r="Q360" s="167"/>
      <c r="R360" s="168">
        <f>R361</f>
        <v>9.9364599999999997E-2</v>
      </c>
      <c r="S360" s="167"/>
      <c r="T360" s="169">
        <f>T361</f>
        <v>0</v>
      </c>
      <c r="AR360" s="170" t="s">
        <v>164</v>
      </c>
      <c r="AT360" s="171" t="s">
        <v>80</v>
      </c>
      <c r="AU360" s="171" t="s">
        <v>81</v>
      </c>
      <c r="AY360" s="170" t="s">
        <v>146</v>
      </c>
      <c r="BK360" s="172">
        <f>BK361</f>
        <v>0</v>
      </c>
    </row>
    <row r="361" spans="1:65" s="12" customFormat="1" ht="22.9" customHeight="1">
      <c r="B361" s="159"/>
      <c r="C361" s="160"/>
      <c r="D361" s="161" t="s">
        <v>80</v>
      </c>
      <c r="E361" s="173" t="s">
        <v>614</v>
      </c>
      <c r="F361" s="173" t="s">
        <v>615</v>
      </c>
      <c r="G361" s="160"/>
      <c r="H361" s="160"/>
      <c r="I361" s="163"/>
      <c r="J361" s="174">
        <f>BK361</f>
        <v>0</v>
      </c>
      <c r="K361" s="160"/>
      <c r="L361" s="165"/>
      <c r="M361" s="166"/>
      <c r="N361" s="167"/>
      <c r="O361" s="167"/>
      <c r="P361" s="168">
        <f>SUM(P362:P368)</f>
        <v>0</v>
      </c>
      <c r="Q361" s="167"/>
      <c r="R361" s="168">
        <f>SUM(R362:R368)</f>
        <v>9.9364599999999997E-2</v>
      </c>
      <c r="S361" s="167"/>
      <c r="T361" s="169">
        <f>SUM(T362:T368)</f>
        <v>0</v>
      </c>
      <c r="AR361" s="170" t="s">
        <v>164</v>
      </c>
      <c r="AT361" s="171" t="s">
        <v>80</v>
      </c>
      <c r="AU361" s="171" t="s">
        <v>89</v>
      </c>
      <c r="AY361" s="170" t="s">
        <v>146</v>
      </c>
      <c r="BK361" s="172">
        <f>SUM(BK362:BK368)</f>
        <v>0</v>
      </c>
    </row>
    <row r="362" spans="1:65" s="2" customFormat="1" ht="24.2" customHeight="1">
      <c r="A362" s="35"/>
      <c r="B362" s="36"/>
      <c r="C362" s="175" t="s">
        <v>616</v>
      </c>
      <c r="D362" s="175" t="s">
        <v>148</v>
      </c>
      <c r="E362" s="176" t="s">
        <v>617</v>
      </c>
      <c r="F362" s="177" t="s">
        <v>618</v>
      </c>
      <c r="G362" s="178" t="s">
        <v>296</v>
      </c>
      <c r="H362" s="179">
        <v>31.4</v>
      </c>
      <c r="I362" s="180"/>
      <c r="J362" s="181">
        <f>ROUND(I362*H362,2)</f>
        <v>0</v>
      </c>
      <c r="K362" s="177" t="s">
        <v>152</v>
      </c>
      <c r="L362" s="40"/>
      <c r="M362" s="182" t="s">
        <v>79</v>
      </c>
      <c r="N362" s="183" t="s">
        <v>51</v>
      </c>
      <c r="O362" s="65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6" t="s">
        <v>502</v>
      </c>
      <c r="AT362" s="186" t="s">
        <v>148</v>
      </c>
      <c r="AU362" s="186" t="s">
        <v>91</v>
      </c>
      <c r="AY362" s="17" t="s">
        <v>146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7" t="s">
        <v>89</v>
      </c>
      <c r="BK362" s="187">
        <f>ROUND(I362*H362,2)</f>
        <v>0</v>
      </c>
      <c r="BL362" s="17" t="s">
        <v>502</v>
      </c>
      <c r="BM362" s="186" t="s">
        <v>619</v>
      </c>
    </row>
    <row r="363" spans="1:65" s="13" customFormat="1" ht="11.25">
      <c r="B363" s="193"/>
      <c r="C363" s="194"/>
      <c r="D363" s="188" t="s">
        <v>157</v>
      </c>
      <c r="E363" s="195" t="s">
        <v>79</v>
      </c>
      <c r="F363" s="196" t="s">
        <v>620</v>
      </c>
      <c r="G363" s="194"/>
      <c r="H363" s="197">
        <v>31.4</v>
      </c>
      <c r="I363" s="198"/>
      <c r="J363" s="194"/>
      <c r="K363" s="194"/>
      <c r="L363" s="199"/>
      <c r="M363" s="200"/>
      <c r="N363" s="201"/>
      <c r="O363" s="201"/>
      <c r="P363" s="201"/>
      <c r="Q363" s="201"/>
      <c r="R363" s="201"/>
      <c r="S363" s="201"/>
      <c r="T363" s="202"/>
      <c r="AT363" s="203" t="s">
        <v>157</v>
      </c>
      <c r="AU363" s="203" t="s">
        <v>91</v>
      </c>
      <c r="AV363" s="13" t="s">
        <v>91</v>
      </c>
      <c r="AW363" s="13" t="s">
        <v>42</v>
      </c>
      <c r="AX363" s="13" t="s">
        <v>89</v>
      </c>
      <c r="AY363" s="203" t="s">
        <v>146</v>
      </c>
    </row>
    <row r="364" spans="1:65" s="2" customFormat="1" ht="14.45" customHeight="1">
      <c r="A364" s="35"/>
      <c r="B364" s="36"/>
      <c r="C364" s="215" t="s">
        <v>621</v>
      </c>
      <c r="D364" s="215" t="s">
        <v>193</v>
      </c>
      <c r="E364" s="216" t="s">
        <v>622</v>
      </c>
      <c r="F364" s="217" t="s">
        <v>623</v>
      </c>
      <c r="G364" s="218" t="s">
        <v>296</v>
      </c>
      <c r="H364" s="219">
        <v>34.54</v>
      </c>
      <c r="I364" s="220"/>
      <c r="J364" s="221">
        <f>ROUND(I364*H364,2)</f>
        <v>0</v>
      </c>
      <c r="K364" s="217" t="s">
        <v>152</v>
      </c>
      <c r="L364" s="222"/>
      <c r="M364" s="223" t="s">
        <v>79</v>
      </c>
      <c r="N364" s="224" t="s">
        <v>51</v>
      </c>
      <c r="O364" s="65"/>
      <c r="P364" s="184">
        <f>O364*H364</f>
        <v>0</v>
      </c>
      <c r="Q364" s="184">
        <v>6.8999999999999997E-4</v>
      </c>
      <c r="R364" s="184">
        <f>Q364*H364</f>
        <v>2.3832599999999999E-2</v>
      </c>
      <c r="S364" s="184">
        <v>0</v>
      </c>
      <c r="T364" s="185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6" t="s">
        <v>624</v>
      </c>
      <c r="AT364" s="186" t="s">
        <v>193</v>
      </c>
      <c r="AU364" s="186" t="s">
        <v>91</v>
      </c>
      <c r="AY364" s="17" t="s">
        <v>146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7" t="s">
        <v>89</v>
      </c>
      <c r="BK364" s="187">
        <f>ROUND(I364*H364,2)</f>
        <v>0</v>
      </c>
      <c r="BL364" s="17" t="s">
        <v>624</v>
      </c>
      <c r="BM364" s="186" t="s">
        <v>625</v>
      </c>
    </row>
    <row r="365" spans="1:65" s="13" customFormat="1" ht="11.25">
      <c r="B365" s="193"/>
      <c r="C365" s="194"/>
      <c r="D365" s="188" t="s">
        <v>157</v>
      </c>
      <c r="E365" s="194"/>
      <c r="F365" s="196" t="s">
        <v>626</v>
      </c>
      <c r="G365" s="194"/>
      <c r="H365" s="197">
        <v>34.54</v>
      </c>
      <c r="I365" s="198"/>
      <c r="J365" s="194"/>
      <c r="K365" s="194"/>
      <c r="L365" s="199"/>
      <c r="M365" s="200"/>
      <c r="N365" s="201"/>
      <c r="O365" s="201"/>
      <c r="P365" s="201"/>
      <c r="Q365" s="201"/>
      <c r="R365" s="201"/>
      <c r="S365" s="201"/>
      <c r="T365" s="202"/>
      <c r="AT365" s="203" t="s">
        <v>157</v>
      </c>
      <c r="AU365" s="203" t="s">
        <v>91</v>
      </c>
      <c r="AV365" s="13" t="s">
        <v>91</v>
      </c>
      <c r="AW365" s="13" t="s">
        <v>4</v>
      </c>
      <c r="AX365" s="13" t="s">
        <v>89</v>
      </c>
      <c r="AY365" s="203" t="s">
        <v>146</v>
      </c>
    </row>
    <row r="366" spans="1:65" s="2" customFormat="1" ht="24.2" customHeight="1">
      <c r="A366" s="35"/>
      <c r="B366" s="36"/>
      <c r="C366" s="175" t="s">
        <v>627</v>
      </c>
      <c r="D366" s="175" t="s">
        <v>148</v>
      </c>
      <c r="E366" s="176" t="s">
        <v>628</v>
      </c>
      <c r="F366" s="177" t="s">
        <v>629</v>
      </c>
      <c r="G366" s="178" t="s">
        <v>296</v>
      </c>
      <c r="H366" s="179">
        <v>82.1</v>
      </c>
      <c r="I366" s="180"/>
      <c r="J366" s="181">
        <f>ROUND(I366*H366,2)</f>
        <v>0</v>
      </c>
      <c r="K366" s="177" t="s">
        <v>152</v>
      </c>
      <c r="L366" s="40"/>
      <c r="M366" s="182" t="s">
        <v>79</v>
      </c>
      <c r="N366" s="183" t="s">
        <v>51</v>
      </c>
      <c r="O366" s="65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6" t="s">
        <v>502</v>
      </c>
      <c r="AT366" s="186" t="s">
        <v>148</v>
      </c>
      <c r="AU366" s="186" t="s">
        <v>91</v>
      </c>
      <c r="AY366" s="17" t="s">
        <v>146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7" t="s">
        <v>89</v>
      </c>
      <c r="BK366" s="187">
        <f>ROUND(I366*H366,2)</f>
        <v>0</v>
      </c>
      <c r="BL366" s="17" t="s">
        <v>502</v>
      </c>
      <c r="BM366" s="186" t="s">
        <v>630</v>
      </c>
    </row>
    <row r="367" spans="1:65" s="13" customFormat="1" ht="11.25">
      <c r="B367" s="193"/>
      <c r="C367" s="194"/>
      <c r="D367" s="188" t="s">
        <v>157</v>
      </c>
      <c r="E367" s="195" t="s">
        <v>79</v>
      </c>
      <c r="F367" s="196" t="s">
        <v>631</v>
      </c>
      <c r="G367" s="194"/>
      <c r="H367" s="197">
        <v>82.1</v>
      </c>
      <c r="I367" s="198"/>
      <c r="J367" s="194"/>
      <c r="K367" s="194"/>
      <c r="L367" s="199"/>
      <c r="M367" s="200"/>
      <c r="N367" s="201"/>
      <c r="O367" s="201"/>
      <c r="P367" s="201"/>
      <c r="Q367" s="201"/>
      <c r="R367" s="201"/>
      <c r="S367" s="201"/>
      <c r="T367" s="202"/>
      <c r="AT367" s="203" t="s">
        <v>157</v>
      </c>
      <c r="AU367" s="203" t="s">
        <v>91</v>
      </c>
      <c r="AV367" s="13" t="s">
        <v>91</v>
      </c>
      <c r="AW367" s="13" t="s">
        <v>42</v>
      </c>
      <c r="AX367" s="13" t="s">
        <v>89</v>
      </c>
      <c r="AY367" s="203" t="s">
        <v>146</v>
      </c>
    </row>
    <row r="368" spans="1:65" s="2" customFormat="1" ht="14.45" customHeight="1">
      <c r="A368" s="35"/>
      <c r="B368" s="36"/>
      <c r="C368" s="215" t="s">
        <v>632</v>
      </c>
      <c r="D368" s="215" t="s">
        <v>193</v>
      </c>
      <c r="E368" s="216" t="s">
        <v>633</v>
      </c>
      <c r="F368" s="217" t="s">
        <v>634</v>
      </c>
      <c r="G368" s="218" t="s">
        <v>296</v>
      </c>
      <c r="H368" s="219">
        <v>82.1</v>
      </c>
      <c r="I368" s="220"/>
      <c r="J368" s="221">
        <f>ROUND(I368*H368,2)</f>
        <v>0</v>
      </c>
      <c r="K368" s="217" t="s">
        <v>152</v>
      </c>
      <c r="L368" s="222"/>
      <c r="M368" s="235" t="s">
        <v>79</v>
      </c>
      <c r="N368" s="236" t="s">
        <v>51</v>
      </c>
      <c r="O368" s="237"/>
      <c r="P368" s="238">
        <f>O368*H368</f>
        <v>0</v>
      </c>
      <c r="Q368" s="238">
        <v>9.2000000000000003E-4</v>
      </c>
      <c r="R368" s="238">
        <f>Q368*H368</f>
        <v>7.5532000000000002E-2</v>
      </c>
      <c r="S368" s="238">
        <v>0</v>
      </c>
      <c r="T368" s="239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6" t="s">
        <v>624</v>
      </c>
      <c r="AT368" s="186" t="s">
        <v>193</v>
      </c>
      <c r="AU368" s="186" t="s">
        <v>91</v>
      </c>
      <c r="AY368" s="17" t="s">
        <v>146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7" t="s">
        <v>89</v>
      </c>
      <c r="BK368" s="187">
        <f>ROUND(I368*H368,2)</f>
        <v>0</v>
      </c>
      <c r="BL368" s="17" t="s">
        <v>624</v>
      </c>
      <c r="BM368" s="186" t="s">
        <v>635</v>
      </c>
    </row>
    <row r="369" spans="1:31" s="2" customFormat="1" ht="6.95" customHeight="1">
      <c r="A369" s="35"/>
      <c r="B369" s="48"/>
      <c r="C369" s="49"/>
      <c r="D369" s="49"/>
      <c r="E369" s="49"/>
      <c r="F369" s="49"/>
      <c r="G369" s="49"/>
      <c r="H369" s="49"/>
      <c r="I369" s="49"/>
      <c r="J369" s="49"/>
      <c r="K369" s="49"/>
      <c r="L369" s="40"/>
      <c r="M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</row>
  </sheetData>
  <sheetProtection algorithmName="SHA-512" hashValue="746YOMoSmi5n3BbdhgWg/aIrVdVMHF2eA/3bX6ucBwdm3hVXN9tzRVUQPOqMfhu9DfEQkV6I0cxc9iduMnOD1A==" saltValue="SvCDRQcLNlVM3vlMbxKzbMF9uKFbqg4OoWCL2vnn8wXLkCAMIQSAK31JTzZbEPiYWSarZhoTyaVzmaWcCkPUxw==" spinCount="100000" sheet="1" objects="1" scenarios="1" formatColumns="0" formatRows="0" autoFilter="0"/>
  <autoFilter ref="C90:K36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2.7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94</v>
      </c>
      <c r="AZ2" s="102" t="s">
        <v>636</v>
      </c>
      <c r="BA2" s="102" t="s">
        <v>637</v>
      </c>
      <c r="BB2" s="102" t="s">
        <v>296</v>
      </c>
      <c r="BC2" s="102" t="s">
        <v>638</v>
      </c>
      <c r="BD2" s="102" t="s">
        <v>91</v>
      </c>
    </row>
    <row r="3" spans="1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  <c r="AZ3" s="102" t="s">
        <v>639</v>
      </c>
      <c r="BA3" s="102" t="s">
        <v>640</v>
      </c>
      <c r="BB3" s="102" t="s">
        <v>296</v>
      </c>
      <c r="BC3" s="102" t="s">
        <v>641</v>
      </c>
      <c r="BD3" s="102" t="s">
        <v>91</v>
      </c>
    </row>
    <row r="4" spans="1:5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  <c r="AZ4" s="102" t="s">
        <v>642</v>
      </c>
      <c r="BA4" s="102" t="s">
        <v>643</v>
      </c>
      <c r="BB4" s="102" t="s">
        <v>296</v>
      </c>
      <c r="BC4" s="102" t="s">
        <v>286</v>
      </c>
      <c r="BD4" s="102" t="s">
        <v>91</v>
      </c>
    </row>
    <row r="5" spans="1:56" s="1" customFormat="1" ht="6.95" customHeight="1">
      <c r="B5" s="20"/>
      <c r="L5" s="20"/>
      <c r="AZ5" s="102" t="s">
        <v>644</v>
      </c>
      <c r="BA5" s="102" t="s">
        <v>645</v>
      </c>
      <c r="BB5" s="102" t="s">
        <v>151</v>
      </c>
      <c r="BC5" s="102" t="s">
        <v>646</v>
      </c>
      <c r="BD5" s="102" t="s">
        <v>91</v>
      </c>
    </row>
    <row r="6" spans="1:56" s="1" customFormat="1" ht="12" customHeight="1">
      <c r="B6" s="20"/>
      <c r="D6" s="107" t="s">
        <v>16</v>
      </c>
      <c r="L6" s="20"/>
    </row>
    <row r="7" spans="1:5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5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04" t="s">
        <v>647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13. 10. 2020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ROUND(J82,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ROUND((SUM(BE82:BE149)),  2)</f>
        <v>0</v>
      </c>
      <c r="G33" s="35"/>
      <c r="H33" s="35"/>
      <c r="I33" s="120">
        <v>0.21</v>
      </c>
      <c r="J33" s="119">
        <f>ROUND(((SUM(BE82:BE149))*I33),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ROUND((SUM(BF82:BF149)),  2)</f>
        <v>0</v>
      </c>
      <c r="G34" s="35"/>
      <c r="H34" s="35"/>
      <c r="I34" s="120">
        <v>0.15</v>
      </c>
      <c r="J34" s="119">
        <f>ROUND(((SUM(BF82:BF149))*I34),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ROUND((SUM(BG82:BG149)),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ROUND((SUM(BH82:BH149)),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ROUND((SUM(BI82:BI149)),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SO 190 - Dopravní značení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13. 10. 2020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126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128</v>
      </c>
      <c r="E62" s="145"/>
      <c r="F62" s="145"/>
      <c r="G62" s="145"/>
      <c r="H62" s="145"/>
      <c r="I62" s="145"/>
      <c r="J62" s="146">
        <f>J147</f>
        <v>0</v>
      </c>
      <c r="K62" s="143"/>
      <c r="L62" s="147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131</v>
      </c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09" t="str">
        <f>E7</f>
        <v>P+R Hostivař 3 - sever</v>
      </c>
      <c r="F72" s="310"/>
      <c r="G72" s="310"/>
      <c r="H72" s="310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113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62" t="str">
        <f>E9</f>
        <v>SO 190 - Dopravní značení</v>
      </c>
      <c r="F74" s="311"/>
      <c r="G74" s="311"/>
      <c r="H74" s="311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Praha 15 - Hostivař</v>
      </c>
      <c r="G76" s="37"/>
      <c r="H76" s="37"/>
      <c r="I76" s="29" t="s">
        <v>24</v>
      </c>
      <c r="J76" s="60" t="str">
        <f>IF(J12="","",J12)</f>
        <v>13. 10. 2020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29" t="s">
        <v>30</v>
      </c>
      <c r="D78" s="37"/>
      <c r="E78" s="37"/>
      <c r="F78" s="27" t="str">
        <f>E15</f>
        <v>Technická správa komunikací hl. m. Prahy, a.s.</v>
      </c>
      <c r="G78" s="37"/>
      <c r="H78" s="37"/>
      <c r="I78" s="29" t="s">
        <v>38</v>
      </c>
      <c r="J78" s="33" t="str">
        <f>E21</f>
        <v>METROPROJEKT Praha a.s.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29" t="s">
        <v>43</v>
      </c>
      <c r="J79" s="33" t="str">
        <f>E24</f>
        <v>METROPROJEKT Praha a.s.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48"/>
      <c r="B81" s="149"/>
      <c r="C81" s="150" t="s">
        <v>132</v>
      </c>
      <c r="D81" s="151" t="s">
        <v>65</v>
      </c>
      <c r="E81" s="151" t="s">
        <v>61</v>
      </c>
      <c r="F81" s="151" t="s">
        <v>62</v>
      </c>
      <c r="G81" s="151" t="s">
        <v>133</v>
      </c>
      <c r="H81" s="151" t="s">
        <v>134</v>
      </c>
      <c r="I81" s="151" t="s">
        <v>135</v>
      </c>
      <c r="J81" s="151" t="s">
        <v>117</v>
      </c>
      <c r="K81" s="152" t="s">
        <v>136</v>
      </c>
      <c r="L81" s="153"/>
      <c r="M81" s="69" t="s">
        <v>79</v>
      </c>
      <c r="N81" s="70" t="s">
        <v>50</v>
      </c>
      <c r="O81" s="70" t="s">
        <v>137</v>
      </c>
      <c r="P81" s="70" t="s">
        <v>138</v>
      </c>
      <c r="Q81" s="70" t="s">
        <v>139</v>
      </c>
      <c r="R81" s="70" t="s">
        <v>140</v>
      </c>
      <c r="S81" s="70" t="s">
        <v>141</v>
      </c>
      <c r="T81" s="71" t="s">
        <v>142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5" s="2" customFormat="1" ht="22.9" customHeight="1">
      <c r="A82" s="35"/>
      <c r="B82" s="36"/>
      <c r="C82" s="76" t="s">
        <v>143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1.3268189999999997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118</v>
      </c>
      <c r="BK82" s="158">
        <f>BK83</f>
        <v>0</v>
      </c>
    </row>
    <row r="83" spans="1:65" s="12" customFormat="1" ht="25.9" customHeight="1">
      <c r="B83" s="159"/>
      <c r="C83" s="160"/>
      <c r="D83" s="161" t="s">
        <v>80</v>
      </c>
      <c r="E83" s="162" t="s">
        <v>144</v>
      </c>
      <c r="F83" s="162" t="s">
        <v>145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P84+P147</f>
        <v>0</v>
      </c>
      <c r="Q83" s="167"/>
      <c r="R83" s="168">
        <f>R84+R147</f>
        <v>1.3268189999999997</v>
      </c>
      <c r="S83" s="167"/>
      <c r="T83" s="169">
        <f>T84+T147</f>
        <v>0</v>
      </c>
      <c r="AR83" s="170" t="s">
        <v>89</v>
      </c>
      <c r="AT83" s="171" t="s">
        <v>80</v>
      </c>
      <c r="AU83" s="171" t="s">
        <v>81</v>
      </c>
      <c r="AY83" s="170" t="s">
        <v>146</v>
      </c>
      <c r="BK83" s="172">
        <f>BK84+BK147</f>
        <v>0</v>
      </c>
    </row>
    <row r="84" spans="1:65" s="12" customFormat="1" ht="22.9" customHeight="1">
      <c r="B84" s="159"/>
      <c r="C84" s="160"/>
      <c r="D84" s="161" t="s">
        <v>80</v>
      </c>
      <c r="E84" s="173" t="s">
        <v>199</v>
      </c>
      <c r="F84" s="173" t="s">
        <v>535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SUM(P85:P146)</f>
        <v>0</v>
      </c>
      <c r="Q84" s="167"/>
      <c r="R84" s="168">
        <f>SUM(R85:R146)</f>
        <v>1.3268189999999997</v>
      </c>
      <c r="S84" s="167"/>
      <c r="T84" s="169">
        <f>SUM(T85:T146)</f>
        <v>0</v>
      </c>
      <c r="AR84" s="170" t="s">
        <v>89</v>
      </c>
      <c r="AT84" s="171" t="s">
        <v>80</v>
      </c>
      <c r="AU84" s="171" t="s">
        <v>89</v>
      </c>
      <c r="AY84" s="170" t="s">
        <v>146</v>
      </c>
      <c r="BK84" s="172">
        <f>SUM(BK85:BK146)</f>
        <v>0</v>
      </c>
    </row>
    <row r="85" spans="1:65" s="2" customFormat="1" ht="14.45" customHeight="1">
      <c r="A85" s="35"/>
      <c r="B85" s="36"/>
      <c r="C85" s="175" t="s">
        <v>89</v>
      </c>
      <c r="D85" s="175" t="s">
        <v>148</v>
      </c>
      <c r="E85" s="176" t="s">
        <v>648</v>
      </c>
      <c r="F85" s="177" t="s">
        <v>649</v>
      </c>
      <c r="G85" s="178" t="s">
        <v>289</v>
      </c>
      <c r="H85" s="179">
        <v>14</v>
      </c>
      <c r="I85" s="180"/>
      <c r="J85" s="181">
        <f>ROUND(I85*H85,2)</f>
        <v>0</v>
      </c>
      <c r="K85" s="177" t="s">
        <v>152</v>
      </c>
      <c r="L85" s="40"/>
      <c r="M85" s="182" t="s">
        <v>79</v>
      </c>
      <c r="N85" s="183" t="s">
        <v>51</v>
      </c>
      <c r="O85" s="65"/>
      <c r="P85" s="184">
        <f>O85*H85</f>
        <v>0</v>
      </c>
      <c r="Q85" s="184">
        <v>6.9999999999999999E-4</v>
      </c>
      <c r="R85" s="184">
        <f>Q85*H85</f>
        <v>9.7999999999999997E-3</v>
      </c>
      <c r="S85" s="184">
        <v>0</v>
      </c>
      <c r="T85" s="185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153</v>
      </c>
      <c r="AT85" s="186" t="s">
        <v>148</v>
      </c>
      <c r="AU85" s="186" t="s">
        <v>91</v>
      </c>
      <c r="AY85" s="17" t="s">
        <v>146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7" t="s">
        <v>89</v>
      </c>
      <c r="BK85" s="187">
        <f>ROUND(I85*H85,2)</f>
        <v>0</v>
      </c>
      <c r="BL85" s="17" t="s">
        <v>153</v>
      </c>
      <c r="BM85" s="186" t="s">
        <v>650</v>
      </c>
    </row>
    <row r="86" spans="1:65" s="2" customFormat="1" ht="126.75">
      <c r="A86" s="35"/>
      <c r="B86" s="36"/>
      <c r="C86" s="37"/>
      <c r="D86" s="188" t="s">
        <v>155</v>
      </c>
      <c r="E86" s="37"/>
      <c r="F86" s="189" t="s">
        <v>651</v>
      </c>
      <c r="G86" s="37"/>
      <c r="H86" s="37"/>
      <c r="I86" s="190"/>
      <c r="J86" s="37"/>
      <c r="K86" s="37"/>
      <c r="L86" s="40"/>
      <c r="M86" s="191"/>
      <c r="N86" s="192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7" t="s">
        <v>155</v>
      </c>
      <c r="AU86" s="17" t="s">
        <v>91</v>
      </c>
    </row>
    <row r="87" spans="1:65" s="2" customFormat="1" ht="14.45" customHeight="1">
      <c r="A87" s="35"/>
      <c r="B87" s="36"/>
      <c r="C87" s="215" t="s">
        <v>91</v>
      </c>
      <c r="D87" s="215" t="s">
        <v>193</v>
      </c>
      <c r="E87" s="216" t="s">
        <v>652</v>
      </c>
      <c r="F87" s="217" t="s">
        <v>653</v>
      </c>
      <c r="G87" s="218" t="s">
        <v>289</v>
      </c>
      <c r="H87" s="219">
        <v>2</v>
      </c>
      <c r="I87" s="220"/>
      <c r="J87" s="221">
        <f>ROUND(I87*H87,2)</f>
        <v>0</v>
      </c>
      <c r="K87" s="217" t="s">
        <v>152</v>
      </c>
      <c r="L87" s="222"/>
      <c r="M87" s="223" t="s">
        <v>79</v>
      </c>
      <c r="N87" s="224" t="s">
        <v>51</v>
      </c>
      <c r="O87" s="65"/>
      <c r="P87" s="184">
        <f>O87*H87</f>
        <v>0</v>
      </c>
      <c r="Q87" s="184">
        <v>1.2999999999999999E-3</v>
      </c>
      <c r="R87" s="184">
        <f>Q87*H87</f>
        <v>2.5999999999999999E-3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192</v>
      </c>
      <c r="AT87" s="186" t="s">
        <v>193</v>
      </c>
      <c r="AU87" s="186" t="s">
        <v>91</v>
      </c>
      <c r="AY87" s="17" t="s">
        <v>146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7" t="s">
        <v>89</v>
      </c>
      <c r="BK87" s="187">
        <f>ROUND(I87*H87,2)</f>
        <v>0</v>
      </c>
      <c r="BL87" s="17" t="s">
        <v>153</v>
      </c>
      <c r="BM87" s="186" t="s">
        <v>654</v>
      </c>
    </row>
    <row r="88" spans="1:65" s="13" customFormat="1" ht="11.25">
      <c r="B88" s="193"/>
      <c r="C88" s="194"/>
      <c r="D88" s="188" t="s">
        <v>157</v>
      </c>
      <c r="E88" s="195" t="s">
        <v>79</v>
      </c>
      <c r="F88" s="196" t="s">
        <v>655</v>
      </c>
      <c r="G88" s="194"/>
      <c r="H88" s="197">
        <v>2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157</v>
      </c>
      <c r="AU88" s="203" t="s">
        <v>91</v>
      </c>
      <c r="AV88" s="13" t="s">
        <v>91</v>
      </c>
      <c r="AW88" s="13" t="s">
        <v>42</v>
      </c>
      <c r="AX88" s="13" t="s">
        <v>89</v>
      </c>
      <c r="AY88" s="203" t="s">
        <v>146</v>
      </c>
    </row>
    <row r="89" spans="1:65" s="2" customFormat="1" ht="14.45" customHeight="1">
      <c r="A89" s="35"/>
      <c r="B89" s="36"/>
      <c r="C89" s="215" t="s">
        <v>164</v>
      </c>
      <c r="D89" s="215" t="s">
        <v>193</v>
      </c>
      <c r="E89" s="216" t="s">
        <v>656</v>
      </c>
      <c r="F89" s="217" t="s">
        <v>657</v>
      </c>
      <c r="G89" s="218" t="s">
        <v>289</v>
      </c>
      <c r="H89" s="219">
        <v>1</v>
      </c>
      <c r="I89" s="220"/>
      <c r="J89" s="221">
        <f>ROUND(I89*H89,2)</f>
        <v>0</v>
      </c>
      <c r="K89" s="217" t="s">
        <v>152</v>
      </c>
      <c r="L89" s="222"/>
      <c r="M89" s="223" t="s">
        <v>79</v>
      </c>
      <c r="N89" s="224" t="s">
        <v>51</v>
      </c>
      <c r="O89" s="65"/>
      <c r="P89" s="184">
        <f>O89*H89</f>
        <v>0</v>
      </c>
      <c r="Q89" s="184">
        <v>2.5000000000000001E-3</v>
      </c>
      <c r="R89" s="184">
        <f>Q89*H89</f>
        <v>2.5000000000000001E-3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192</v>
      </c>
      <c r="AT89" s="186" t="s">
        <v>193</v>
      </c>
      <c r="AU89" s="186" t="s">
        <v>91</v>
      </c>
      <c r="AY89" s="17" t="s">
        <v>146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7" t="s">
        <v>89</v>
      </c>
      <c r="BK89" s="187">
        <f>ROUND(I89*H89,2)</f>
        <v>0</v>
      </c>
      <c r="BL89" s="17" t="s">
        <v>153</v>
      </c>
      <c r="BM89" s="186" t="s">
        <v>658</v>
      </c>
    </row>
    <row r="90" spans="1:65" s="13" customFormat="1" ht="11.25">
      <c r="B90" s="193"/>
      <c r="C90" s="194"/>
      <c r="D90" s="188" t="s">
        <v>157</v>
      </c>
      <c r="E90" s="195" t="s">
        <v>79</v>
      </c>
      <c r="F90" s="196" t="s">
        <v>659</v>
      </c>
      <c r="G90" s="194"/>
      <c r="H90" s="197">
        <v>1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157</v>
      </c>
      <c r="AU90" s="203" t="s">
        <v>91</v>
      </c>
      <c r="AV90" s="13" t="s">
        <v>91</v>
      </c>
      <c r="AW90" s="13" t="s">
        <v>42</v>
      </c>
      <c r="AX90" s="13" t="s">
        <v>89</v>
      </c>
      <c r="AY90" s="203" t="s">
        <v>146</v>
      </c>
    </row>
    <row r="91" spans="1:65" s="2" customFormat="1" ht="14.45" customHeight="1">
      <c r="A91" s="35"/>
      <c r="B91" s="36"/>
      <c r="C91" s="215" t="s">
        <v>153</v>
      </c>
      <c r="D91" s="215" t="s">
        <v>193</v>
      </c>
      <c r="E91" s="216" t="s">
        <v>660</v>
      </c>
      <c r="F91" s="217" t="s">
        <v>661</v>
      </c>
      <c r="G91" s="218" t="s">
        <v>289</v>
      </c>
      <c r="H91" s="219">
        <v>4</v>
      </c>
      <c r="I91" s="220"/>
      <c r="J91" s="221">
        <f>ROUND(I91*H91,2)</f>
        <v>0</v>
      </c>
      <c r="K91" s="217" t="s">
        <v>152</v>
      </c>
      <c r="L91" s="222"/>
      <c r="M91" s="223" t="s">
        <v>79</v>
      </c>
      <c r="N91" s="224" t="s">
        <v>51</v>
      </c>
      <c r="O91" s="65"/>
      <c r="P91" s="184">
        <f>O91*H91</f>
        <v>0</v>
      </c>
      <c r="Q91" s="184">
        <v>1.6999999999999999E-3</v>
      </c>
      <c r="R91" s="184">
        <f>Q91*H91</f>
        <v>6.7999999999999996E-3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192</v>
      </c>
      <c r="AT91" s="186" t="s">
        <v>193</v>
      </c>
      <c r="AU91" s="186" t="s">
        <v>91</v>
      </c>
      <c r="AY91" s="17" t="s">
        <v>146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7" t="s">
        <v>89</v>
      </c>
      <c r="BK91" s="187">
        <f>ROUND(I91*H91,2)</f>
        <v>0</v>
      </c>
      <c r="BL91" s="17" t="s">
        <v>153</v>
      </c>
      <c r="BM91" s="186" t="s">
        <v>662</v>
      </c>
    </row>
    <row r="92" spans="1:65" s="13" customFormat="1" ht="11.25">
      <c r="B92" s="193"/>
      <c r="C92" s="194"/>
      <c r="D92" s="188" t="s">
        <v>157</v>
      </c>
      <c r="E92" s="195" t="s">
        <v>79</v>
      </c>
      <c r="F92" s="196" t="s">
        <v>663</v>
      </c>
      <c r="G92" s="194"/>
      <c r="H92" s="197">
        <v>4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157</v>
      </c>
      <c r="AU92" s="203" t="s">
        <v>91</v>
      </c>
      <c r="AV92" s="13" t="s">
        <v>91</v>
      </c>
      <c r="AW92" s="13" t="s">
        <v>42</v>
      </c>
      <c r="AX92" s="13" t="s">
        <v>89</v>
      </c>
      <c r="AY92" s="203" t="s">
        <v>146</v>
      </c>
    </row>
    <row r="93" spans="1:65" s="2" customFormat="1" ht="14.45" customHeight="1">
      <c r="A93" s="35"/>
      <c r="B93" s="36"/>
      <c r="C93" s="215" t="s">
        <v>176</v>
      </c>
      <c r="D93" s="215" t="s">
        <v>193</v>
      </c>
      <c r="E93" s="216" t="s">
        <v>664</v>
      </c>
      <c r="F93" s="217" t="s">
        <v>665</v>
      </c>
      <c r="G93" s="218" t="s">
        <v>289</v>
      </c>
      <c r="H93" s="219">
        <v>1</v>
      </c>
      <c r="I93" s="220"/>
      <c r="J93" s="221">
        <f>ROUND(I93*H93,2)</f>
        <v>0</v>
      </c>
      <c r="K93" s="217" t="s">
        <v>152</v>
      </c>
      <c r="L93" s="222"/>
      <c r="M93" s="223" t="s">
        <v>79</v>
      </c>
      <c r="N93" s="224" t="s">
        <v>51</v>
      </c>
      <c r="O93" s="65"/>
      <c r="P93" s="184">
        <f>O93*H93</f>
        <v>0</v>
      </c>
      <c r="Q93" s="184">
        <v>2.5999999999999999E-3</v>
      </c>
      <c r="R93" s="184">
        <f>Q93*H93</f>
        <v>2.5999999999999999E-3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192</v>
      </c>
      <c r="AT93" s="186" t="s">
        <v>193</v>
      </c>
      <c r="AU93" s="186" t="s">
        <v>91</v>
      </c>
      <c r="AY93" s="17" t="s">
        <v>146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7" t="s">
        <v>89</v>
      </c>
      <c r="BK93" s="187">
        <f>ROUND(I93*H93,2)</f>
        <v>0</v>
      </c>
      <c r="BL93" s="17" t="s">
        <v>153</v>
      </c>
      <c r="BM93" s="186" t="s">
        <v>666</v>
      </c>
    </row>
    <row r="94" spans="1:65" s="13" customFormat="1" ht="11.25">
      <c r="B94" s="193"/>
      <c r="C94" s="194"/>
      <c r="D94" s="188" t="s">
        <v>157</v>
      </c>
      <c r="E94" s="195" t="s">
        <v>79</v>
      </c>
      <c r="F94" s="196" t="s">
        <v>667</v>
      </c>
      <c r="G94" s="194"/>
      <c r="H94" s="197">
        <v>1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157</v>
      </c>
      <c r="AU94" s="203" t="s">
        <v>91</v>
      </c>
      <c r="AV94" s="13" t="s">
        <v>91</v>
      </c>
      <c r="AW94" s="13" t="s">
        <v>42</v>
      </c>
      <c r="AX94" s="13" t="s">
        <v>89</v>
      </c>
      <c r="AY94" s="203" t="s">
        <v>146</v>
      </c>
    </row>
    <row r="95" spans="1:65" s="2" customFormat="1" ht="14.45" customHeight="1">
      <c r="A95" s="35"/>
      <c r="B95" s="36"/>
      <c r="C95" s="215" t="s">
        <v>180</v>
      </c>
      <c r="D95" s="215" t="s">
        <v>193</v>
      </c>
      <c r="E95" s="216" t="s">
        <v>668</v>
      </c>
      <c r="F95" s="217" t="s">
        <v>669</v>
      </c>
      <c r="G95" s="218" t="s">
        <v>289</v>
      </c>
      <c r="H95" s="219">
        <v>2</v>
      </c>
      <c r="I95" s="220"/>
      <c r="J95" s="221">
        <f>ROUND(I95*H95,2)</f>
        <v>0</v>
      </c>
      <c r="K95" s="217" t="s">
        <v>152</v>
      </c>
      <c r="L95" s="222"/>
      <c r="M95" s="223" t="s">
        <v>79</v>
      </c>
      <c r="N95" s="224" t="s">
        <v>51</v>
      </c>
      <c r="O95" s="65"/>
      <c r="P95" s="184">
        <f>O95*H95</f>
        <v>0</v>
      </c>
      <c r="Q95" s="184">
        <v>3.5000000000000001E-3</v>
      </c>
      <c r="R95" s="184">
        <f>Q95*H95</f>
        <v>7.0000000000000001E-3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192</v>
      </c>
      <c r="AT95" s="186" t="s">
        <v>193</v>
      </c>
      <c r="AU95" s="186" t="s">
        <v>91</v>
      </c>
      <c r="AY95" s="17" t="s">
        <v>146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7" t="s">
        <v>89</v>
      </c>
      <c r="BK95" s="187">
        <f>ROUND(I95*H95,2)</f>
        <v>0</v>
      </c>
      <c r="BL95" s="17" t="s">
        <v>153</v>
      </c>
      <c r="BM95" s="186" t="s">
        <v>670</v>
      </c>
    </row>
    <row r="96" spans="1:65" s="13" customFormat="1" ht="11.25">
      <c r="B96" s="193"/>
      <c r="C96" s="194"/>
      <c r="D96" s="188" t="s">
        <v>157</v>
      </c>
      <c r="E96" s="195" t="s">
        <v>79</v>
      </c>
      <c r="F96" s="196" t="s">
        <v>671</v>
      </c>
      <c r="G96" s="194"/>
      <c r="H96" s="197">
        <v>2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157</v>
      </c>
      <c r="AU96" s="203" t="s">
        <v>91</v>
      </c>
      <c r="AV96" s="13" t="s">
        <v>91</v>
      </c>
      <c r="AW96" s="13" t="s">
        <v>42</v>
      </c>
      <c r="AX96" s="13" t="s">
        <v>89</v>
      </c>
      <c r="AY96" s="203" t="s">
        <v>146</v>
      </c>
    </row>
    <row r="97" spans="1:65" s="2" customFormat="1" ht="14.45" customHeight="1">
      <c r="A97" s="35"/>
      <c r="B97" s="36"/>
      <c r="C97" s="215" t="s">
        <v>186</v>
      </c>
      <c r="D97" s="215" t="s">
        <v>193</v>
      </c>
      <c r="E97" s="216" t="s">
        <v>672</v>
      </c>
      <c r="F97" s="217" t="s">
        <v>673</v>
      </c>
      <c r="G97" s="218" t="s">
        <v>289</v>
      </c>
      <c r="H97" s="219">
        <v>4</v>
      </c>
      <c r="I97" s="220"/>
      <c r="J97" s="221">
        <f>ROUND(I97*H97,2)</f>
        <v>0</v>
      </c>
      <c r="K97" s="217" t="s">
        <v>152</v>
      </c>
      <c r="L97" s="222"/>
      <c r="M97" s="223" t="s">
        <v>79</v>
      </c>
      <c r="N97" s="224" t="s">
        <v>51</v>
      </c>
      <c r="O97" s="65"/>
      <c r="P97" s="184">
        <f>O97*H97</f>
        <v>0</v>
      </c>
      <c r="Q97" s="184">
        <v>4.4999999999999997E-3</v>
      </c>
      <c r="R97" s="184">
        <f>Q97*H97</f>
        <v>1.7999999999999999E-2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192</v>
      </c>
      <c r="AT97" s="186" t="s">
        <v>193</v>
      </c>
      <c r="AU97" s="186" t="s">
        <v>91</v>
      </c>
      <c r="AY97" s="17" t="s">
        <v>146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7" t="s">
        <v>89</v>
      </c>
      <c r="BK97" s="187">
        <f>ROUND(I97*H97,2)</f>
        <v>0</v>
      </c>
      <c r="BL97" s="17" t="s">
        <v>153</v>
      </c>
      <c r="BM97" s="186" t="s">
        <v>674</v>
      </c>
    </row>
    <row r="98" spans="1:65" s="13" customFormat="1" ht="11.25">
      <c r="B98" s="193"/>
      <c r="C98" s="194"/>
      <c r="D98" s="188" t="s">
        <v>157</v>
      </c>
      <c r="E98" s="195" t="s">
        <v>79</v>
      </c>
      <c r="F98" s="196" t="s">
        <v>675</v>
      </c>
      <c r="G98" s="194"/>
      <c r="H98" s="197">
        <v>4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157</v>
      </c>
      <c r="AU98" s="203" t="s">
        <v>91</v>
      </c>
      <c r="AV98" s="13" t="s">
        <v>91</v>
      </c>
      <c r="AW98" s="13" t="s">
        <v>42</v>
      </c>
      <c r="AX98" s="13" t="s">
        <v>89</v>
      </c>
      <c r="AY98" s="203" t="s">
        <v>146</v>
      </c>
    </row>
    <row r="99" spans="1:65" s="2" customFormat="1" ht="14.45" customHeight="1">
      <c r="A99" s="35"/>
      <c r="B99" s="36"/>
      <c r="C99" s="175" t="s">
        <v>192</v>
      </c>
      <c r="D99" s="175" t="s">
        <v>148</v>
      </c>
      <c r="E99" s="176" t="s">
        <v>676</v>
      </c>
      <c r="F99" s="177" t="s">
        <v>677</v>
      </c>
      <c r="G99" s="178" t="s">
        <v>289</v>
      </c>
      <c r="H99" s="179">
        <v>1</v>
      </c>
      <c r="I99" s="180"/>
      <c r="J99" s="181">
        <f>ROUND(I99*H99,2)</f>
        <v>0</v>
      </c>
      <c r="K99" s="177" t="s">
        <v>152</v>
      </c>
      <c r="L99" s="40"/>
      <c r="M99" s="182" t="s">
        <v>79</v>
      </c>
      <c r="N99" s="183" t="s">
        <v>51</v>
      </c>
      <c r="O99" s="65"/>
      <c r="P99" s="184">
        <f>O99*H99</f>
        <v>0</v>
      </c>
      <c r="Q99" s="184">
        <v>1.0499999999999999E-3</v>
      </c>
      <c r="R99" s="184">
        <f>Q99*H99</f>
        <v>1.0499999999999999E-3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153</v>
      </c>
      <c r="AT99" s="186" t="s">
        <v>148</v>
      </c>
      <c r="AU99" s="186" t="s">
        <v>91</v>
      </c>
      <c r="AY99" s="17" t="s">
        <v>146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7" t="s">
        <v>89</v>
      </c>
      <c r="BK99" s="187">
        <f>ROUND(I99*H99,2)</f>
        <v>0</v>
      </c>
      <c r="BL99" s="17" t="s">
        <v>153</v>
      </c>
      <c r="BM99" s="186" t="s">
        <v>678</v>
      </c>
    </row>
    <row r="100" spans="1:65" s="2" customFormat="1" ht="126.75">
      <c r="A100" s="35"/>
      <c r="B100" s="36"/>
      <c r="C100" s="37"/>
      <c r="D100" s="188" t="s">
        <v>155</v>
      </c>
      <c r="E100" s="37"/>
      <c r="F100" s="189" t="s">
        <v>651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7" t="s">
        <v>155</v>
      </c>
      <c r="AU100" s="17" t="s">
        <v>91</v>
      </c>
    </row>
    <row r="101" spans="1:65" s="2" customFormat="1" ht="14.45" customHeight="1">
      <c r="A101" s="35"/>
      <c r="B101" s="36"/>
      <c r="C101" s="215" t="s">
        <v>199</v>
      </c>
      <c r="D101" s="215" t="s">
        <v>193</v>
      </c>
      <c r="E101" s="216" t="s">
        <v>679</v>
      </c>
      <c r="F101" s="217" t="s">
        <v>680</v>
      </c>
      <c r="G101" s="218" t="s">
        <v>289</v>
      </c>
      <c r="H101" s="219">
        <v>1</v>
      </c>
      <c r="I101" s="220"/>
      <c r="J101" s="221">
        <f>ROUND(I101*H101,2)</f>
        <v>0</v>
      </c>
      <c r="K101" s="217" t="s">
        <v>79</v>
      </c>
      <c r="L101" s="222"/>
      <c r="M101" s="223" t="s">
        <v>79</v>
      </c>
      <c r="N101" s="224" t="s">
        <v>51</v>
      </c>
      <c r="O101" s="65"/>
      <c r="P101" s="184">
        <f>O101*H101</f>
        <v>0</v>
      </c>
      <c r="Q101" s="184">
        <v>1.55E-2</v>
      </c>
      <c r="R101" s="184">
        <f>Q101*H101</f>
        <v>1.55E-2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192</v>
      </c>
      <c r="AT101" s="186" t="s">
        <v>193</v>
      </c>
      <c r="AU101" s="186" t="s">
        <v>91</v>
      </c>
      <c r="AY101" s="17" t="s">
        <v>146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7" t="s">
        <v>89</v>
      </c>
      <c r="BK101" s="187">
        <f>ROUND(I101*H101,2)</f>
        <v>0</v>
      </c>
      <c r="BL101" s="17" t="s">
        <v>153</v>
      </c>
      <c r="BM101" s="186" t="s">
        <v>681</v>
      </c>
    </row>
    <row r="102" spans="1:65" s="13" customFormat="1" ht="11.25">
      <c r="B102" s="193"/>
      <c r="C102" s="194"/>
      <c r="D102" s="188" t="s">
        <v>157</v>
      </c>
      <c r="E102" s="195" t="s">
        <v>79</v>
      </c>
      <c r="F102" s="196" t="s">
        <v>682</v>
      </c>
      <c r="G102" s="194"/>
      <c r="H102" s="197">
        <v>1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157</v>
      </c>
      <c r="AU102" s="203" t="s">
        <v>91</v>
      </c>
      <c r="AV102" s="13" t="s">
        <v>91</v>
      </c>
      <c r="AW102" s="13" t="s">
        <v>42</v>
      </c>
      <c r="AX102" s="13" t="s">
        <v>89</v>
      </c>
      <c r="AY102" s="203" t="s">
        <v>146</v>
      </c>
    </row>
    <row r="103" spans="1:65" s="2" customFormat="1" ht="14.45" customHeight="1">
      <c r="A103" s="35"/>
      <c r="B103" s="36"/>
      <c r="C103" s="175" t="s">
        <v>205</v>
      </c>
      <c r="D103" s="175" t="s">
        <v>148</v>
      </c>
      <c r="E103" s="176" t="s">
        <v>683</v>
      </c>
      <c r="F103" s="177" t="s">
        <v>684</v>
      </c>
      <c r="G103" s="178" t="s">
        <v>289</v>
      </c>
      <c r="H103" s="179">
        <v>9</v>
      </c>
      <c r="I103" s="180"/>
      <c r="J103" s="181">
        <f>ROUND(I103*H103,2)</f>
        <v>0</v>
      </c>
      <c r="K103" s="177" t="s">
        <v>152</v>
      </c>
      <c r="L103" s="40"/>
      <c r="M103" s="182" t="s">
        <v>79</v>
      </c>
      <c r="N103" s="183" t="s">
        <v>51</v>
      </c>
      <c r="O103" s="65"/>
      <c r="P103" s="184">
        <f>O103*H103</f>
        <v>0</v>
      </c>
      <c r="Q103" s="184">
        <v>0.10940999999999999</v>
      </c>
      <c r="R103" s="184">
        <f>Q103*H103</f>
        <v>0.98468999999999995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153</v>
      </c>
      <c r="AT103" s="186" t="s">
        <v>148</v>
      </c>
      <c r="AU103" s="186" t="s">
        <v>91</v>
      </c>
      <c r="AY103" s="17" t="s">
        <v>146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7" t="s">
        <v>89</v>
      </c>
      <c r="BK103" s="187">
        <f>ROUND(I103*H103,2)</f>
        <v>0</v>
      </c>
      <c r="BL103" s="17" t="s">
        <v>153</v>
      </c>
      <c r="BM103" s="186" t="s">
        <v>685</v>
      </c>
    </row>
    <row r="104" spans="1:65" s="2" customFormat="1" ht="97.5">
      <c r="A104" s="35"/>
      <c r="B104" s="36"/>
      <c r="C104" s="37"/>
      <c r="D104" s="188" t="s">
        <v>155</v>
      </c>
      <c r="E104" s="37"/>
      <c r="F104" s="189" t="s">
        <v>686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7" t="s">
        <v>155</v>
      </c>
      <c r="AU104" s="17" t="s">
        <v>91</v>
      </c>
    </row>
    <row r="105" spans="1:65" s="13" customFormat="1" ht="11.25">
      <c r="B105" s="193"/>
      <c r="C105" s="194"/>
      <c r="D105" s="188" t="s">
        <v>157</v>
      </c>
      <c r="E105" s="195" t="s">
        <v>79</v>
      </c>
      <c r="F105" s="196" t="s">
        <v>687</v>
      </c>
      <c r="G105" s="194"/>
      <c r="H105" s="197">
        <v>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157</v>
      </c>
      <c r="AU105" s="203" t="s">
        <v>91</v>
      </c>
      <c r="AV105" s="13" t="s">
        <v>91</v>
      </c>
      <c r="AW105" s="13" t="s">
        <v>42</v>
      </c>
      <c r="AX105" s="13" t="s">
        <v>89</v>
      </c>
      <c r="AY105" s="203" t="s">
        <v>146</v>
      </c>
    </row>
    <row r="106" spans="1:65" s="2" customFormat="1" ht="14.45" customHeight="1">
      <c r="A106" s="35"/>
      <c r="B106" s="36"/>
      <c r="C106" s="215" t="s">
        <v>211</v>
      </c>
      <c r="D106" s="215" t="s">
        <v>193</v>
      </c>
      <c r="E106" s="216" t="s">
        <v>688</v>
      </c>
      <c r="F106" s="217" t="s">
        <v>689</v>
      </c>
      <c r="G106" s="218" t="s">
        <v>289</v>
      </c>
      <c r="H106" s="219">
        <v>9</v>
      </c>
      <c r="I106" s="220"/>
      <c r="J106" s="221">
        <f>ROUND(I106*H106,2)</f>
        <v>0</v>
      </c>
      <c r="K106" s="217" t="s">
        <v>152</v>
      </c>
      <c r="L106" s="222"/>
      <c r="M106" s="223" t="s">
        <v>79</v>
      </c>
      <c r="N106" s="224" t="s">
        <v>51</v>
      </c>
      <c r="O106" s="65"/>
      <c r="P106" s="184">
        <f>O106*H106</f>
        <v>0</v>
      </c>
      <c r="Q106" s="184">
        <v>6.4999999999999997E-3</v>
      </c>
      <c r="R106" s="184">
        <f>Q106*H106</f>
        <v>5.8499999999999996E-2</v>
      </c>
      <c r="S106" s="184">
        <v>0</v>
      </c>
      <c r="T106" s="18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192</v>
      </c>
      <c r="AT106" s="186" t="s">
        <v>193</v>
      </c>
      <c r="AU106" s="186" t="s">
        <v>91</v>
      </c>
      <c r="AY106" s="17" t="s">
        <v>146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7" t="s">
        <v>89</v>
      </c>
      <c r="BK106" s="187">
        <f>ROUND(I106*H106,2)</f>
        <v>0</v>
      </c>
      <c r="BL106" s="17" t="s">
        <v>153</v>
      </c>
      <c r="BM106" s="186" t="s">
        <v>690</v>
      </c>
    </row>
    <row r="107" spans="1:65" s="2" customFormat="1" ht="14.45" customHeight="1">
      <c r="A107" s="35"/>
      <c r="B107" s="36"/>
      <c r="C107" s="175" t="s">
        <v>218</v>
      </c>
      <c r="D107" s="175" t="s">
        <v>148</v>
      </c>
      <c r="E107" s="176" t="s">
        <v>691</v>
      </c>
      <c r="F107" s="177" t="s">
        <v>692</v>
      </c>
      <c r="G107" s="178" t="s">
        <v>296</v>
      </c>
      <c r="H107" s="179">
        <v>444</v>
      </c>
      <c r="I107" s="180"/>
      <c r="J107" s="181">
        <f>ROUND(I107*H107,2)</f>
        <v>0</v>
      </c>
      <c r="K107" s="177" t="s">
        <v>152</v>
      </c>
      <c r="L107" s="40"/>
      <c r="M107" s="182" t="s">
        <v>79</v>
      </c>
      <c r="N107" s="183" t="s">
        <v>51</v>
      </c>
      <c r="O107" s="65"/>
      <c r="P107" s="184">
        <f>O107*H107</f>
        <v>0</v>
      </c>
      <c r="Q107" s="184">
        <v>8.0000000000000007E-5</v>
      </c>
      <c r="R107" s="184">
        <f>Q107*H107</f>
        <v>3.5520000000000003E-2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153</v>
      </c>
      <c r="AT107" s="186" t="s">
        <v>148</v>
      </c>
      <c r="AU107" s="186" t="s">
        <v>91</v>
      </c>
      <c r="AY107" s="17" t="s">
        <v>146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7" t="s">
        <v>89</v>
      </c>
      <c r="BK107" s="187">
        <f>ROUND(I107*H107,2)</f>
        <v>0</v>
      </c>
      <c r="BL107" s="17" t="s">
        <v>153</v>
      </c>
      <c r="BM107" s="186" t="s">
        <v>693</v>
      </c>
    </row>
    <row r="108" spans="1:65" s="2" customFormat="1" ht="107.25">
      <c r="A108" s="35"/>
      <c r="B108" s="36"/>
      <c r="C108" s="37"/>
      <c r="D108" s="188" t="s">
        <v>155</v>
      </c>
      <c r="E108" s="37"/>
      <c r="F108" s="189" t="s">
        <v>694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7" t="s">
        <v>155</v>
      </c>
      <c r="AU108" s="17" t="s">
        <v>91</v>
      </c>
    </row>
    <row r="109" spans="1:65" s="15" customFormat="1" ht="11.25">
      <c r="B109" s="225"/>
      <c r="C109" s="226"/>
      <c r="D109" s="188" t="s">
        <v>157</v>
      </c>
      <c r="E109" s="227" t="s">
        <v>79</v>
      </c>
      <c r="F109" s="228" t="s">
        <v>695</v>
      </c>
      <c r="G109" s="226"/>
      <c r="H109" s="227" t="s">
        <v>79</v>
      </c>
      <c r="I109" s="229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AT109" s="234" t="s">
        <v>157</v>
      </c>
      <c r="AU109" s="234" t="s">
        <v>91</v>
      </c>
      <c r="AV109" s="15" t="s">
        <v>89</v>
      </c>
      <c r="AW109" s="15" t="s">
        <v>42</v>
      </c>
      <c r="AX109" s="15" t="s">
        <v>81</v>
      </c>
      <c r="AY109" s="234" t="s">
        <v>146</v>
      </c>
    </row>
    <row r="110" spans="1:65" s="13" customFormat="1" ht="11.25">
      <c r="B110" s="193"/>
      <c r="C110" s="194"/>
      <c r="D110" s="188" t="s">
        <v>157</v>
      </c>
      <c r="E110" s="195" t="s">
        <v>639</v>
      </c>
      <c r="F110" s="196" t="s">
        <v>696</v>
      </c>
      <c r="G110" s="194"/>
      <c r="H110" s="197">
        <v>444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157</v>
      </c>
      <c r="AU110" s="203" t="s">
        <v>91</v>
      </c>
      <c r="AV110" s="13" t="s">
        <v>91</v>
      </c>
      <c r="AW110" s="13" t="s">
        <v>42</v>
      </c>
      <c r="AX110" s="13" t="s">
        <v>89</v>
      </c>
      <c r="AY110" s="203" t="s">
        <v>146</v>
      </c>
    </row>
    <row r="111" spans="1:65" s="2" customFormat="1" ht="14.45" customHeight="1">
      <c r="A111" s="35"/>
      <c r="B111" s="36"/>
      <c r="C111" s="175" t="s">
        <v>224</v>
      </c>
      <c r="D111" s="175" t="s">
        <v>148</v>
      </c>
      <c r="E111" s="176" t="s">
        <v>697</v>
      </c>
      <c r="F111" s="177" t="s">
        <v>698</v>
      </c>
      <c r="G111" s="178" t="s">
        <v>296</v>
      </c>
      <c r="H111" s="179">
        <v>25</v>
      </c>
      <c r="I111" s="180"/>
      <c r="J111" s="181">
        <f>ROUND(I111*H111,2)</f>
        <v>0</v>
      </c>
      <c r="K111" s="177" t="s">
        <v>152</v>
      </c>
      <c r="L111" s="40"/>
      <c r="M111" s="182" t="s">
        <v>79</v>
      </c>
      <c r="N111" s="183" t="s">
        <v>51</v>
      </c>
      <c r="O111" s="65"/>
      <c r="P111" s="184">
        <f>O111*H111</f>
        <v>0</v>
      </c>
      <c r="Q111" s="184">
        <v>1.4999999999999999E-4</v>
      </c>
      <c r="R111" s="184">
        <f>Q111*H111</f>
        <v>3.7499999999999999E-3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153</v>
      </c>
      <c r="AT111" s="186" t="s">
        <v>148</v>
      </c>
      <c r="AU111" s="186" t="s">
        <v>91</v>
      </c>
      <c r="AY111" s="17" t="s">
        <v>146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7" t="s">
        <v>89</v>
      </c>
      <c r="BK111" s="187">
        <f>ROUND(I111*H111,2)</f>
        <v>0</v>
      </c>
      <c r="BL111" s="17" t="s">
        <v>153</v>
      </c>
      <c r="BM111" s="186" t="s">
        <v>699</v>
      </c>
    </row>
    <row r="112" spans="1:65" s="2" customFormat="1" ht="107.25">
      <c r="A112" s="35"/>
      <c r="B112" s="36"/>
      <c r="C112" s="37"/>
      <c r="D112" s="188" t="s">
        <v>155</v>
      </c>
      <c r="E112" s="37"/>
      <c r="F112" s="189" t="s">
        <v>694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7" t="s">
        <v>155</v>
      </c>
      <c r="AU112" s="17" t="s">
        <v>91</v>
      </c>
    </row>
    <row r="113" spans="1:65" s="15" customFormat="1" ht="11.25">
      <c r="B113" s="225"/>
      <c r="C113" s="226"/>
      <c r="D113" s="188" t="s">
        <v>157</v>
      </c>
      <c r="E113" s="227" t="s">
        <v>79</v>
      </c>
      <c r="F113" s="228" t="s">
        <v>695</v>
      </c>
      <c r="G113" s="226"/>
      <c r="H113" s="227" t="s">
        <v>79</v>
      </c>
      <c r="I113" s="229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157</v>
      </c>
      <c r="AU113" s="234" t="s">
        <v>91</v>
      </c>
      <c r="AV113" s="15" t="s">
        <v>89</v>
      </c>
      <c r="AW113" s="15" t="s">
        <v>42</v>
      </c>
      <c r="AX113" s="15" t="s">
        <v>81</v>
      </c>
      <c r="AY113" s="234" t="s">
        <v>146</v>
      </c>
    </row>
    <row r="114" spans="1:65" s="13" customFormat="1" ht="11.25">
      <c r="B114" s="193"/>
      <c r="C114" s="194"/>
      <c r="D114" s="188" t="s">
        <v>157</v>
      </c>
      <c r="E114" s="195" t="s">
        <v>642</v>
      </c>
      <c r="F114" s="196" t="s">
        <v>700</v>
      </c>
      <c r="G114" s="194"/>
      <c r="H114" s="197">
        <v>25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157</v>
      </c>
      <c r="AU114" s="203" t="s">
        <v>91</v>
      </c>
      <c r="AV114" s="13" t="s">
        <v>91</v>
      </c>
      <c r="AW114" s="13" t="s">
        <v>42</v>
      </c>
      <c r="AX114" s="13" t="s">
        <v>89</v>
      </c>
      <c r="AY114" s="203" t="s">
        <v>146</v>
      </c>
    </row>
    <row r="115" spans="1:65" s="2" customFormat="1" ht="14.45" customHeight="1">
      <c r="A115" s="35"/>
      <c r="B115" s="36"/>
      <c r="C115" s="175" t="s">
        <v>229</v>
      </c>
      <c r="D115" s="175" t="s">
        <v>148</v>
      </c>
      <c r="E115" s="176" t="s">
        <v>701</v>
      </c>
      <c r="F115" s="177" t="s">
        <v>702</v>
      </c>
      <c r="G115" s="178" t="s">
        <v>296</v>
      </c>
      <c r="H115" s="179">
        <v>88</v>
      </c>
      <c r="I115" s="180"/>
      <c r="J115" s="181">
        <f>ROUND(I115*H115,2)</f>
        <v>0</v>
      </c>
      <c r="K115" s="177" t="s">
        <v>152</v>
      </c>
      <c r="L115" s="40"/>
      <c r="M115" s="182" t="s">
        <v>79</v>
      </c>
      <c r="N115" s="183" t="s">
        <v>51</v>
      </c>
      <c r="O115" s="65"/>
      <c r="P115" s="184">
        <f>O115*H115</f>
        <v>0</v>
      </c>
      <c r="Q115" s="184">
        <v>5.0000000000000002E-5</v>
      </c>
      <c r="R115" s="184">
        <f>Q115*H115</f>
        <v>4.4000000000000003E-3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153</v>
      </c>
      <c r="AT115" s="186" t="s">
        <v>148</v>
      </c>
      <c r="AU115" s="186" t="s">
        <v>91</v>
      </c>
      <c r="AY115" s="17" t="s">
        <v>146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7" t="s">
        <v>89</v>
      </c>
      <c r="BK115" s="187">
        <f>ROUND(I115*H115,2)</f>
        <v>0</v>
      </c>
      <c r="BL115" s="17" t="s">
        <v>153</v>
      </c>
      <c r="BM115" s="186" t="s">
        <v>703</v>
      </c>
    </row>
    <row r="116" spans="1:65" s="2" customFormat="1" ht="107.25">
      <c r="A116" s="35"/>
      <c r="B116" s="36"/>
      <c r="C116" s="37"/>
      <c r="D116" s="188" t="s">
        <v>155</v>
      </c>
      <c r="E116" s="37"/>
      <c r="F116" s="189" t="s">
        <v>694</v>
      </c>
      <c r="G116" s="37"/>
      <c r="H116" s="37"/>
      <c r="I116" s="190"/>
      <c r="J116" s="37"/>
      <c r="K116" s="37"/>
      <c r="L116" s="40"/>
      <c r="M116" s="191"/>
      <c r="N116" s="192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7" t="s">
        <v>155</v>
      </c>
      <c r="AU116" s="17" t="s">
        <v>91</v>
      </c>
    </row>
    <row r="117" spans="1:65" s="15" customFormat="1" ht="11.25">
      <c r="B117" s="225"/>
      <c r="C117" s="226"/>
      <c r="D117" s="188" t="s">
        <v>157</v>
      </c>
      <c r="E117" s="227" t="s">
        <v>79</v>
      </c>
      <c r="F117" s="228" t="s">
        <v>704</v>
      </c>
      <c r="G117" s="226"/>
      <c r="H117" s="227" t="s">
        <v>79</v>
      </c>
      <c r="I117" s="229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AT117" s="234" t="s">
        <v>157</v>
      </c>
      <c r="AU117" s="234" t="s">
        <v>91</v>
      </c>
      <c r="AV117" s="15" t="s">
        <v>89</v>
      </c>
      <c r="AW117" s="15" t="s">
        <v>42</v>
      </c>
      <c r="AX117" s="15" t="s">
        <v>81</v>
      </c>
      <c r="AY117" s="234" t="s">
        <v>146</v>
      </c>
    </row>
    <row r="118" spans="1:65" s="13" customFormat="1" ht="11.25">
      <c r="B118" s="193"/>
      <c r="C118" s="194"/>
      <c r="D118" s="188" t="s">
        <v>157</v>
      </c>
      <c r="E118" s="195" t="s">
        <v>636</v>
      </c>
      <c r="F118" s="196" t="s">
        <v>705</v>
      </c>
      <c r="G118" s="194"/>
      <c r="H118" s="197">
        <v>88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157</v>
      </c>
      <c r="AU118" s="203" t="s">
        <v>91</v>
      </c>
      <c r="AV118" s="13" t="s">
        <v>91</v>
      </c>
      <c r="AW118" s="13" t="s">
        <v>42</v>
      </c>
      <c r="AX118" s="13" t="s">
        <v>89</v>
      </c>
      <c r="AY118" s="203" t="s">
        <v>146</v>
      </c>
    </row>
    <row r="119" spans="1:65" s="2" customFormat="1" ht="14.45" customHeight="1">
      <c r="A119" s="35"/>
      <c r="B119" s="36"/>
      <c r="C119" s="175" t="s">
        <v>8</v>
      </c>
      <c r="D119" s="175" t="s">
        <v>148</v>
      </c>
      <c r="E119" s="176" t="s">
        <v>706</v>
      </c>
      <c r="F119" s="177" t="s">
        <v>707</v>
      </c>
      <c r="G119" s="178" t="s">
        <v>151</v>
      </c>
      <c r="H119" s="179">
        <v>28.9</v>
      </c>
      <c r="I119" s="180"/>
      <c r="J119" s="181">
        <f>ROUND(I119*H119,2)</f>
        <v>0</v>
      </c>
      <c r="K119" s="177" t="s">
        <v>152</v>
      </c>
      <c r="L119" s="40"/>
      <c r="M119" s="182" t="s">
        <v>79</v>
      </c>
      <c r="N119" s="183" t="s">
        <v>51</v>
      </c>
      <c r="O119" s="65"/>
      <c r="P119" s="184">
        <f>O119*H119</f>
        <v>0</v>
      </c>
      <c r="Q119" s="184">
        <v>5.9999999999999995E-4</v>
      </c>
      <c r="R119" s="184">
        <f>Q119*H119</f>
        <v>1.7339999999999998E-2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153</v>
      </c>
      <c r="AT119" s="186" t="s">
        <v>148</v>
      </c>
      <c r="AU119" s="186" t="s">
        <v>91</v>
      </c>
      <c r="AY119" s="17" t="s">
        <v>146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7" t="s">
        <v>89</v>
      </c>
      <c r="BK119" s="187">
        <f>ROUND(I119*H119,2)</f>
        <v>0</v>
      </c>
      <c r="BL119" s="17" t="s">
        <v>153</v>
      </c>
      <c r="BM119" s="186" t="s">
        <v>708</v>
      </c>
    </row>
    <row r="120" spans="1:65" s="2" customFormat="1" ht="107.25">
      <c r="A120" s="35"/>
      <c r="B120" s="36"/>
      <c r="C120" s="37"/>
      <c r="D120" s="188" t="s">
        <v>155</v>
      </c>
      <c r="E120" s="37"/>
      <c r="F120" s="189" t="s">
        <v>694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155</v>
      </c>
      <c r="AU120" s="17" t="s">
        <v>91</v>
      </c>
    </row>
    <row r="121" spans="1:65" s="15" customFormat="1" ht="11.25">
      <c r="B121" s="225"/>
      <c r="C121" s="226"/>
      <c r="D121" s="188" t="s">
        <v>157</v>
      </c>
      <c r="E121" s="227" t="s">
        <v>79</v>
      </c>
      <c r="F121" s="228" t="s">
        <v>704</v>
      </c>
      <c r="G121" s="226"/>
      <c r="H121" s="227" t="s">
        <v>79</v>
      </c>
      <c r="I121" s="229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157</v>
      </c>
      <c r="AU121" s="234" t="s">
        <v>91</v>
      </c>
      <c r="AV121" s="15" t="s">
        <v>89</v>
      </c>
      <c r="AW121" s="15" t="s">
        <v>42</v>
      </c>
      <c r="AX121" s="15" t="s">
        <v>81</v>
      </c>
      <c r="AY121" s="234" t="s">
        <v>146</v>
      </c>
    </row>
    <row r="122" spans="1:65" s="13" customFormat="1" ht="11.25">
      <c r="B122" s="193"/>
      <c r="C122" s="194"/>
      <c r="D122" s="188" t="s">
        <v>157</v>
      </c>
      <c r="E122" s="195" t="s">
        <v>79</v>
      </c>
      <c r="F122" s="196" t="s">
        <v>709</v>
      </c>
      <c r="G122" s="194"/>
      <c r="H122" s="197">
        <v>4.5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157</v>
      </c>
      <c r="AU122" s="203" t="s">
        <v>91</v>
      </c>
      <c r="AV122" s="13" t="s">
        <v>91</v>
      </c>
      <c r="AW122" s="13" t="s">
        <v>42</v>
      </c>
      <c r="AX122" s="13" t="s">
        <v>81</v>
      </c>
      <c r="AY122" s="203" t="s">
        <v>146</v>
      </c>
    </row>
    <row r="123" spans="1:65" s="13" customFormat="1" ht="11.25">
      <c r="B123" s="193"/>
      <c r="C123" s="194"/>
      <c r="D123" s="188" t="s">
        <v>157</v>
      </c>
      <c r="E123" s="195" t="s">
        <v>79</v>
      </c>
      <c r="F123" s="196" t="s">
        <v>710</v>
      </c>
      <c r="G123" s="194"/>
      <c r="H123" s="197">
        <v>11.2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157</v>
      </c>
      <c r="AU123" s="203" t="s">
        <v>91</v>
      </c>
      <c r="AV123" s="13" t="s">
        <v>91</v>
      </c>
      <c r="AW123" s="13" t="s">
        <v>42</v>
      </c>
      <c r="AX123" s="13" t="s">
        <v>81</v>
      </c>
      <c r="AY123" s="203" t="s">
        <v>146</v>
      </c>
    </row>
    <row r="124" spans="1:65" s="13" customFormat="1" ht="11.25">
      <c r="B124" s="193"/>
      <c r="C124" s="194"/>
      <c r="D124" s="188" t="s">
        <v>157</v>
      </c>
      <c r="E124" s="195" t="s">
        <v>79</v>
      </c>
      <c r="F124" s="196" t="s">
        <v>711</v>
      </c>
      <c r="G124" s="194"/>
      <c r="H124" s="197">
        <v>13.2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157</v>
      </c>
      <c r="AU124" s="203" t="s">
        <v>91</v>
      </c>
      <c r="AV124" s="13" t="s">
        <v>91</v>
      </c>
      <c r="AW124" s="13" t="s">
        <v>42</v>
      </c>
      <c r="AX124" s="13" t="s">
        <v>81</v>
      </c>
      <c r="AY124" s="203" t="s">
        <v>146</v>
      </c>
    </row>
    <row r="125" spans="1:65" s="14" customFormat="1" ht="11.25">
      <c r="B125" s="204"/>
      <c r="C125" s="205"/>
      <c r="D125" s="188" t="s">
        <v>157</v>
      </c>
      <c r="E125" s="206" t="s">
        <v>644</v>
      </c>
      <c r="F125" s="207" t="s">
        <v>175</v>
      </c>
      <c r="G125" s="205"/>
      <c r="H125" s="208">
        <v>28.9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157</v>
      </c>
      <c r="AU125" s="214" t="s">
        <v>91</v>
      </c>
      <c r="AV125" s="14" t="s">
        <v>153</v>
      </c>
      <c r="AW125" s="14" t="s">
        <v>42</v>
      </c>
      <c r="AX125" s="14" t="s">
        <v>89</v>
      </c>
      <c r="AY125" s="214" t="s">
        <v>146</v>
      </c>
    </row>
    <row r="126" spans="1:65" s="2" customFormat="1" ht="14.45" customHeight="1">
      <c r="A126" s="35"/>
      <c r="B126" s="36"/>
      <c r="C126" s="175" t="s">
        <v>238</v>
      </c>
      <c r="D126" s="175" t="s">
        <v>148</v>
      </c>
      <c r="E126" s="176" t="s">
        <v>712</v>
      </c>
      <c r="F126" s="177" t="s">
        <v>713</v>
      </c>
      <c r="G126" s="178" t="s">
        <v>296</v>
      </c>
      <c r="H126" s="179">
        <v>444</v>
      </c>
      <c r="I126" s="180"/>
      <c r="J126" s="181">
        <f>ROUND(I126*H126,2)</f>
        <v>0</v>
      </c>
      <c r="K126" s="177" t="s">
        <v>152</v>
      </c>
      <c r="L126" s="40"/>
      <c r="M126" s="182" t="s">
        <v>79</v>
      </c>
      <c r="N126" s="183" t="s">
        <v>51</v>
      </c>
      <c r="O126" s="65"/>
      <c r="P126" s="184">
        <f>O126*H126</f>
        <v>0</v>
      </c>
      <c r="Q126" s="184">
        <v>2.0000000000000001E-4</v>
      </c>
      <c r="R126" s="184">
        <f>Q126*H126</f>
        <v>8.8800000000000004E-2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153</v>
      </c>
      <c r="AT126" s="186" t="s">
        <v>148</v>
      </c>
      <c r="AU126" s="186" t="s">
        <v>91</v>
      </c>
      <c r="AY126" s="17" t="s">
        <v>146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7" t="s">
        <v>89</v>
      </c>
      <c r="BK126" s="187">
        <f>ROUND(I126*H126,2)</f>
        <v>0</v>
      </c>
      <c r="BL126" s="17" t="s">
        <v>153</v>
      </c>
      <c r="BM126" s="186" t="s">
        <v>714</v>
      </c>
    </row>
    <row r="127" spans="1:65" s="2" customFormat="1" ht="107.25">
      <c r="A127" s="35"/>
      <c r="B127" s="36"/>
      <c r="C127" s="37"/>
      <c r="D127" s="188" t="s">
        <v>155</v>
      </c>
      <c r="E127" s="37"/>
      <c r="F127" s="189" t="s">
        <v>715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155</v>
      </c>
      <c r="AU127" s="17" t="s">
        <v>91</v>
      </c>
    </row>
    <row r="128" spans="1:65" s="13" customFormat="1" ht="11.25">
      <c r="B128" s="193"/>
      <c r="C128" s="194"/>
      <c r="D128" s="188" t="s">
        <v>157</v>
      </c>
      <c r="E128" s="195" t="s">
        <v>79</v>
      </c>
      <c r="F128" s="196" t="s">
        <v>639</v>
      </c>
      <c r="G128" s="194"/>
      <c r="H128" s="197">
        <v>444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157</v>
      </c>
      <c r="AU128" s="203" t="s">
        <v>91</v>
      </c>
      <c r="AV128" s="13" t="s">
        <v>91</v>
      </c>
      <c r="AW128" s="13" t="s">
        <v>42</v>
      </c>
      <c r="AX128" s="13" t="s">
        <v>89</v>
      </c>
      <c r="AY128" s="203" t="s">
        <v>146</v>
      </c>
    </row>
    <row r="129" spans="1:65" s="2" customFormat="1" ht="14.45" customHeight="1">
      <c r="A129" s="35"/>
      <c r="B129" s="36"/>
      <c r="C129" s="175" t="s">
        <v>244</v>
      </c>
      <c r="D129" s="175" t="s">
        <v>148</v>
      </c>
      <c r="E129" s="176" t="s">
        <v>716</v>
      </c>
      <c r="F129" s="177" t="s">
        <v>717</v>
      </c>
      <c r="G129" s="178" t="s">
        <v>296</v>
      </c>
      <c r="H129" s="179">
        <v>25</v>
      </c>
      <c r="I129" s="180"/>
      <c r="J129" s="181">
        <f>ROUND(I129*H129,2)</f>
        <v>0</v>
      </c>
      <c r="K129" s="177" t="s">
        <v>152</v>
      </c>
      <c r="L129" s="40"/>
      <c r="M129" s="182" t="s">
        <v>79</v>
      </c>
      <c r="N129" s="183" t="s">
        <v>51</v>
      </c>
      <c r="O129" s="65"/>
      <c r="P129" s="184">
        <f>O129*H129</f>
        <v>0</v>
      </c>
      <c r="Q129" s="184">
        <v>4.0000000000000002E-4</v>
      </c>
      <c r="R129" s="184">
        <f>Q129*H129</f>
        <v>0.01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153</v>
      </c>
      <c r="AT129" s="186" t="s">
        <v>148</v>
      </c>
      <c r="AU129" s="186" t="s">
        <v>91</v>
      </c>
      <c r="AY129" s="17" t="s">
        <v>146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7" t="s">
        <v>89</v>
      </c>
      <c r="BK129" s="187">
        <f>ROUND(I129*H129,2)</f>
        <v>0</v>
      </c>
      <c r="BL129" s="17" t="s">
        <v>153</v>
      </c>
      <c r="BM129" s="186" t="s">
        <v>718</v>
      </c>
    </row>
    <row r="130" spans="1:65" s="2" customFormat="1" ht="107.25">
      <c r="A130" s="35"/>
      <c r="B130" s="36"/>
      <c r="C130" s="37"/>
      <c r="D130" s="188" t="s">
        <v>155</v>
      </c>
      <c r="E130" s="37"/>
      <c r="F130" s="189" t="s">
        <v>715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7" t="s">
        <v>155</v>
      </c>
      <c r="AU130" s="17" t="s">
        <v>91</v>
      </c>
    </row>
    <row r="131" spans="1:65" s="13" customFormat="1" ht="11.25">
      <c r="B131" s="193"/>
      <c r="C131" s="194"/>
      <c r="D131" s="188" t="s">
        <v>157</v>
      </c>
      <c r="E131" s="195" t="s">
        <v>79</v>
      </c>
      <c r="F131" s="196" t="s">
        <v>642</v>
      </c>
      <c r="G131" s="194"/>
      <c r="H131" s="197">
        <v>25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157</v>
      </c>
      <c r="AU131" s="203" t="s">
        <v>91</v>
      </c>
      <c r="AV131" s="13" t="s">
        <v>91</v>
      </c>
      <c r="AW131" s="13" t="s">
        <v>42</v>
      </c>
      <c r="AX131" s="13" t="s">
        <v>89</v>
      </c>
      <c r="AY131" s="203" t="s">
        <v>146</v>
      </c>
    </row>
    <row r="132" spans="1:65" s="2" customFormat="1" ht="14.45" customHeight="1">
      <c r="A132" s="35"/>
      <c r="B132" s="36"/>
      <c r="C132" s="175" t="s">
        <v>249</v>
      </c>
      <c r="D132" s="175" t="s">
        <v>148</v>
      </c>
      <c r="E132" s="176" t="s">
        <v>719</v>
      </c>
      <c r="F132" s="177" t="s">
        <v>720</v>
      </c>
      <c r="G132" s="178" t="s">
        <v>296</v>
      </c>
      <c r="H132" s="179">
        <v>88</v>
      </c>
      <c r="I132" s="180"/>
      <c r="J132" s="181">
        <f>ROUND(I132*H132,2)</f>
        <v>0</v>
      </c>
      <c r="K132" s="177" t="s">
        <v>152</v>
      </c>
      <c r="L132" s="40"/>
      <c r="M132" s="182" t="s">
        <v>79</v>
      </c>
      <c r="N132" s="183" t="s">
        <v>51</v>
      </c>
      <c r="O132" s="65"/>
      <c r="P132" s="184">
        <f>O132*H132</f>
        <v>0</v>
      </c>
      <c r="Q132" s="184">
        <v>1.2999999999999999E-4</v>
      </c>
      <c r="R132" s="184">
        <f>Q132*H132</f>
        <v>1.1439999999999999E-2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153</v>
      </c>
      <c r="AT132" s="186" t="s">
        <v>148</v>
      </c>
      <c r="AU132" s="186" t="s">
        <v>91</v>
      </c>
      <c r="AY132" s="17" t="s">
        <v>146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7" t="s">
        <v>89</v>
      </c>
      <c r="BK132" s="187">
        <f>ROUND(I132*H132,2)</f>
        <v>0</v>
      </c>
      <c r="BL132" s="17" t="s">
        <v>153</v>
      </c>
      <c r="BM132" s="186" t="s">
        <v>721</v>
      </c>
    </row>
    <row r="133" spans="1:65" s="2" customFormat="1" ht="107.25">
      <c r="A133" s="35"/>
      <c r="B133" s="36"/>
      <c r="C133" s="37"/>
      <c r="D133" s="188" t="s">
        <v>155</v>
      </c>
      <c r="E133" s="37"/>
      <c r="F133" s="189" t="s">
        <v>715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7" t="s">
        <v>155</v>
      </c>
      <c r="AU133" s="17" t="s">
        <v>91</v>
      </c>
    </row>
    <row r="134" spans="1:65" s="13" customFormat="1" ht="11.25">
      <c r="B134" s="193"/>
      <c r="C134" s="194"/>
      <c r="D134" s="188" t="s">
        <v>157</v>
      </c>
      <c r="E134" s="195" t="s">
        <v>79</v>
      </c>
      <c r="F134" s="196" t="s">
        <v>636</v>
      </c>
      <c r="G134" s="194"/>
      <c r="H134" s="197">
        <v>88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157</v>
      </c>
      <c r="AU134" s="203" t="s">
        <v>91</v>
      </c>
      <c r="AV134" s="13" t="s">
        <v>91</v>
      </c>
      <c r="AW134" s="13" t="s">
        <v>42</v>
      </c>
      <c r="AX134" s="13" t="s">
        <v>89</v>
      </c>
      <c r="AY134" s="203" t="s">
        <v>146</v>
      </c>
    </row>
    <row r="135" spans="1:65" s="2" customFormat="1" ht="14.45" customHeight="1">
      <c r="A135" s="35"/>
      <c r="B135" s="36"/>
      <c r="C135" s="175" t="s">
        <v>254</v>
      </c>
      <c r="D135" s="175" t="s">
        <v>148</v>
      </c>
      <c r="E135" s="176" t="s">
        <v>722</v>
      </c>
      <c r="F135" s="177" t="s">
        <v>723</v>
      </c>
      <c r="G135" s="178" t="s">
        <v>151</v>
      </c>
      <c r="H135" s="179">
        <v>28.9</v>
      </c>
      <c r="I135" s="180"/>
      <c r="J135" s="181">
        <f>ROUND(I135*H135,2)</f>
        <v>0</v>
      </c>
      <c r="K135" s="177" t="s">
        <v>152</v>
      </c>
      <c r="L135" s="40"/>
      <c r="M135" s="182" t="s">
        <v>79</v>
      </c>
      <c r="N135" s="183" t="s">
        <v>51</v>
      </c>
      <c r="O135" s="65"/>
      <c r="P135" s="184">
        <f>O135*H135</f>
        <v>0</v>
      </c>
      <c r="Q135" s="184">
        <v>1.6000000000000001E-3</v>
      </c>
      <c r="R135" s="184">
        <f>Q135*H135</f>
        <v>4.6240000000000003E-2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153</v>
      </c>
      <c r="AT135" s="186" t="s">
        <v>148</v>
      </c>
      <c r="AU135" s="186" t="s">
        <v>91</v>
      </c>
      <c r="AY135" s="17" t="s">
        <v>146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7" t="s">
        <v>89</v>
      </c>
      <c r="BK135" s="187">
        <f>ROUND(I135*H135,2)</f>
        <v>0</v>
      </c>
      <c r="BL135" s="17" t="s">
        <v>153</v>
      </c>
      <c r="BM135" s="186" t="s">
        <v>724</v>
      </c>
    </row>
    <row r="136" spans="1:65" s="2" customFormat="1" ht="107.25">
      <c r="A136" s="35"/>
      <c r="B136" s="36"/>
      <c r="C136" s="37"/>
      <c r="D136" s="188" t="s">
        <v>155</v>
      </c>
      <c r="E136" s="37"/>
      <c r="F136" s="189" t="s">
        <v>715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7" t="s">
        <v>155</v>
      </c>
      <c r="AU136" s="17" t="s">
        <v>91</v>
      </c>
    </row>
    <row r="137" spans="1:65" s="13" customFormat="1" ht="11.25">
      <c r="B137" s="193"/>
      <c r="C137" s="194"/>
      <c r="D137" s="188" t="s">
        <v>157</v>
      </c>
      <c r="E137" s="195" t="s">
        <v>79</v>
      </c>
      <c r="F137" s="196" t="s">
        <v>644</v>
      </c>
      <c r="G137" s="194"/>
      <c r="H137" s="197">
        <v>28.9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157</v>
      </c>
      <c r="AU137" s="203" t="s">
        <v>91</v>
      </c>
      <c r="AV137" s="13" t="s">
        <v>91</v>
      </c>
      <c r="AW137" s="13" t="s">
        <v>42</v>
      </c>
      <c r="AX137" s="13" t="s">
        <v>89</v>
      </c>
      <c r="AY137" s="203" t="s">
        <v>146</v>
      </c>
    </row>
    <row r="138" spans="1:65" s="2" customFormat="1" ht="24.2" customHeight="1">
      <c r="A138" s="35"/>
      <c r="B138" s="36"/>
      <c r="C138" s="175" t="s">
        <v>260</v>
      </c>
      <c r="D138" s="175" t="s">
        <v>148</v>
      </c>
      <c r="E138" s="176" t="s">
        <v>725</v>
      </c>
      <c r="F138" s="177" t="s">
        <v>726</v>
      </c>
      <c r="G138" s="178" t="s">
        <v>296</v>
      </c>
      <c r="H138" s="179">
        <v>557</v>
      </c>
      <c r="I138" s="180"/>
      <c r="J138" s="181">
        <f>ROUND(I138*H138,2)</f>
        <v>0</v>
      </c>
      <c r="K138" s="177" t="s">
        <v>152</v>
      </c>
      <c r="L138" s="40"/>
      <c r="M138" s="182" t="s">
        <v>79</v>
      </c>
      <c r="N138" s="183" t="s">
        <v>51</v>
      </c>
      <c r="O138" s="65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153</v>
      </c>
      <c r="AT138" s="186" t="s">
        <v>148</v>
      </c>
      <c r="AU138" s="186" t="s">
        <v>91</v>
      </c>
      <c r="AY138" s="17" t="s">
        <v>146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7" t="s">
        <v>89</v>
      </c>
      <c r="BK138" s="187">
        <f>ROUND(I138*H138,2)</f>
        <v>0</v>
      </c>
      <c r="BL138" s="17" t="s">
        <v>153</v>
      </c>
      <c r="BM138" s="186" t="s">
        <v>727</v>
      </c>
    </row>
    <row r="139" spans="1:65" s="2" customFormat="1" ht="48.75">
      <c r="A139" s="35"/>
      <c r="B139" s="36"/>
      <c r="C139" s="37"/>
      <c r="D139" s="188" t="s">
        <v>155</v>
      </c>
      <c r="E139" s="37"/>
      <c r="F139" s="189" t="s">
        <v>728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7" t="s">
        <v>155</v>
      </c>
      <c r="AU139" s="17" t="s">
        <v>91</v>
      </c>
    </row>
    <row r="140" spans="1:65" s="13" customFormat="1" ht="11.25">
      <c r="B140" s="193"/>
      <c r="C140" s="194"/>
      <c r="D140" s="188" t="s">
        <v>157</v>
      </c>
      <c r="E140" s="195" t="s">
        <v>79</v>
      </c>
      <c r="F140" s="196" t="s">
        <v>729</v>
      </c>
      <c r="G140" s="194"/>
      <c r="H140" s="197">
        <v>557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157</v>
      </c>
      <c r="AU140" s="203" t="s">
        <v>91</v>
      </c>
      <c r="AV140" s="13" t="s">
        <v>91</v>
      </c>
      <c r="AW140" s="13" t="s">
        <v>42</v>
      </c>
      <c r="AX140" s="13" t="s">
        <v>89</v>
      </c>
      <c r="AY140" s="203" t="s">
        <v>146</v>
      </c>
    </row>
    <row r="141" spans="1:65" s="2" customFormat="1" ht="24.2" customHeight="1">
      <c r="A141" s="35"/>
      <c r="B141" s="36"/>
      <c r="C141" s="175" t="s">
        <v>7</v>
      </c>
      <c r="D141" s="175" t="s">
        <v>148</v>
      </c>
      <c r="E141" s="176" t="s">
        <v>730</v>
      </c>
      <c r="F141" s="177" t="s">
        <v>731</v>
      </c>
      <c r="G141" s="178" t="s">
        <v>151</v>
      </c>
      <c r="H141" s="179">
        <v>28.9</v>
      </c>
      <c r="I141" s="180"/>
      <c r="J141" s="181">
        <f>ROUND(I141*H141,2)</f>
        <v>0</v>
      </c>
      <c r="K141" s="177" t="s">
        <v>152</v>
      </c>
      <c r="L141" s="40"/>
      <c r="M141" s="182" t="s">
        <v>79</v>
      </c>
      <c r="N141" s="183" t="s">
        <v>51</v>
      </c>
      <c r="O141" s="65"/>
      <c r="P141" s="184">
        <f>O141*H141</f>
        <v>0</v>
      </c>
      <c r="Q141" s="184">
        <v>1.0000000000000001E-5</v>
      </c>
      <c r="R141" s="184">
        <f>Q141*H141</f>
        <v>2.8900000000000003E-4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153</v>
      </c>
      <c r="AT141" s="186" t="s">
        <v>148</v>
      </c>
      <c r="AU141" s="186" t="s">
        <v>91</v>
      </c>
      <c r="AY141" s="17" t="s">
        <v>146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7" t="s">
        <v>89</v>
      </c>
      <c r="BK141" s="187">
        <f>ROUND(I141*H141,2)</f>
        <v>0</v>
      </c>
      <c r="BL141" s="17" t="s">
        <v>153</v>
      </c>
      <c r="BM141" s="186" t="s">
        <v>732</v>
      </c>
    </row>
    <row r="142" spans="1:65" s="2" customFormat="1" ht="48.75">
      <c r="A142" s="35"/>
      <c r="B142" s="36"/>
      <c r="C142" s="37"/>
      <c r="D142" s="188" t="s">
        <v>155</v>
      </c>
      <c r="E142" s="37"/>
      <c r="F142" s="189" t="s">
        <v>728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7" t="s">
        <v>155</v>
      </c>
      <c r="AU142" s="17" t="s">
        <v>91</v>
      </c>
    </row>
    <row r="143" spans="1:65" s="13" customFormat="1" ht="11.25">
      <c r="B143" s="193"/>
      <c r="C143" s="194"/>
      <c r="D143" s="188" t="s">
        <v>157</v>
      </c>
      <c r="E143" s="195" t="s">
        <v>79</v>
      </c>
      <c r="F143" s="196" t="s">
        <v>644</v>
      </c>
      <c r="G143" s="194"/>
      <c r="H143" s="197">
        <v>28.9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157</v>
      </c>
      <c r="AU143" s="203" t="s">
        <v>91</v>
      </c>
      <c r="AV143" s="13" t="s">
        <v>91</v>
      </c>
      <c r="AW143" s="13" t="s">
        <v>42</v>
      </c>
      <c r="AX143" s="13" t="s">
        <v>89</v>
      </c>
      <c r="AY143" s="203" t="s">
        <v>146</v>
      </c>
    </row>
    <row r="144" spans="1:65" s="2" customFormat="1" ht="24.2" customHeight="1">
      <c r="A144" s="35"/>
      <c r="B144" s="36"/>
      <c r="C144" s="175" t="s">
        <v>270</v>
      </c>
      <c r="D144" s="175" t="s">
        <v>148</v>
      </c>
      <c r="E144" s="176" t="s">
        <v>733</v>
      </c>
      <c r="F144" s="177" t="s">
        <v>734</v>
      </c>
      <c r="G144" s="178" t="s">
        <v>289</v>
      </c>
      <c r="H144" s="179">
        <v>1</v>
      </c>
      <c r="I144" s="180"/>
      <c r="J144" s="181">
        <f>ROUND(I144*H144,2)</f>
        <v>0</v>
      </c>
      <c r="K144" s="177" t="s">
        <v>152</v>
      </c>
      <c r="L144" s="40"/>
      <c r="M144" s="182" t="s">
        <v>79</v>
      </c>
      <c r="N144" s="183" t="s">
        <v>51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153</v>
      </c>
      <c r="AT144" s="186" t="s">
        <v>148</v>
      </c>
      <c r="AU144" s="186" t="s">
        <v>91</v>
      </c>
      <c r="AY144" s="17" t="s">
        <v>146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7" t="s">
        <v>89</v>
      </c>
      <c r="BK144" s="187">
        <f>ROUND(I144*H144,2)</f>
        <v>0</v>
      </c>
      <c r="BL144" s="17" t="s">
        <v>153</v>
      </c>
      <c r="BM144" s="186" t="s">
        <v>735</v>
      </c>
    </row>
    <row r="145" spans="1:65" s="2" customFormat="1" ht="39">
      <c r="A145" s="35"/>
      <c r="B145" s="36"/>
      <c r="C145" s="37"/>
      <c r="D145" s="188" t="s">
        <v>155</v>
      </c>
      <c r="E145" s="37"/>
      <c r="F145" s="189" t="s">
        <v>736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7" t="s">
        <v>155</v>
      </c>
      <c r="AU145" s="17" t="s">
        <v>91</v>
      </c>
    </row>
    <row r="146" spans="1:65" s="13" customFormat="1" ht="11.25">
      <c r="B146" s="193"/>
      <c r="C146" s="194"/>
      <c r="D146" s="188" t="s">
        <v>157</v>
      </c>
      <c r="E146" s="195" t="s">
        <v>79</v>
      </c>
      <c r="F146" s="196" t="s">
        <v>737</v>
      </c>
      <c r="G146" s="194"/>
      <c r="H146" s="197">
        <v>1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157</v>
      </c>
      <c r="AU146" s="203" t="s">
        <v>91</v>
      </c>
      <c r="AV146" s="13" t="s">
        <v>91</v>
      </c>
      <c r="AW146" s="13" t="s">
        <v>42</v>
      </c>
      <c r="AX146" s="13" t="s">
        <v>89</v>
      </c>
      <c r="AY146" s="203" t="s">
        <v>146</v>
      </c>
    </row>
    <row r="147" spans="1:65" s="12" customFormat="1" ht="22.9" customHeight="1">
      <c r="B147" s="159"/>
      <c r="C147" s="160"/>
      <c r="D147" s="161" t="s">
        <v>80</v>
      </c>
      <c r="E147" s="173" t="s">
        <v>603</v>
      </c>
      <c r="F147" s="173" t="s">
        <v>604</v>
      </c>
      <c r="G147" s="160"/>
      <c r="H147" s="160"/>
      <c r="I147" s="163"/>
      <c r="J147" s="174">
        <f>BK147</f>
        <v>0</v>
      </c>
      <c r="K147" s="160"/>
      <c r="L147" s="165"/>
      <c r="M147" s="166"/>
      <c r="N147" s="167"/>
      <c r="O147" s="167"/>
      <c r="P147" s="168">
        <f>SUM(P148:P149)</f>
        <v>0</v>
      </c>
      <c r="Q147" s="167"/>
      <c r="R147" s="168">
        <f>SUM(R148:R149)</f>
        <v>0</v>
      </c>
      <c r="S147" s="167"/>
      <c r="T147" s="169">
        <f>SUM(T148:T149)</f>
        <v>0</v>
      </c>
      <c r="AR147" s="170" t="s">
        <v>89</v>
      </c>
      <c r="AT147" s="171" t="s">
        <v>80</v>
      </c>
      <c r="AU147" s="171" t="s">
        <v>89</v>
      </c>
      <c r="AY147" s="170" t="s">
        <v>146</v>
      </c>
      <c r="BK147" s="172">
        <f>SUM(BK148:BK149)</f>
        <v>0</v>
      </c>
    </row>
    <row r="148" spans="1:65" s="2" customFormat="1" ht="24.2" customHeight="1">
      <c r="A148" s="35"/>
      <c r="B148" s="36"/>
      <c r="C148" s="175" t="s">
        <v>276</v>
      </c>
      <c r="D148" s="175" t="s">
        <v>148</v>
      </c>
      <c r="E148" s="176" t="s">
        <v>606</v>
      </c>
      <c r="F148" s="177" t="s">
        <v>607</v>
      </c>
      <c r="G148" s="178" t="s">
        <v>196</v>
      </c>
      <c r="H148" s="179">
        <v>1.327</v>
      </c>
      <c r="I148" s="180"/>
      <c r="J148" s="181">
        <f>ROUND(I148*H148,2)</f>
        <v>0</v>
      </c>
      <c r="K148" s="177" t="s">
        <v>152</v>
      </c>
      <c r="L148" s="40"/>
      <c r="M148" s="182" t="s">
        <v>79</v>
      </c>
      <c r="N148" s="183" t="s">
        <v>51</v>
      </c>
      <c r="O148" s="65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153</v>
      </c>
      <c r="AT148" s="186" t="s">
        <v>148</v>
      </c>
      <c r="AU148" s="186" t="s">
        <v>91</v>
      </c>
      <c r="AY148" s="17" t="s">
        <v>146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7" t="s">
        <v>89</v>
      </c>
      <c r="BK148" s="187">
        <f>ROUND(I148*H148,2)</f>
        <v>0</v>
      </c>
      <c r="BL148" s="17" t="s">
        <v>153</v>
      </c>
      <c r="BM148" s="186" t="s">
        <v>738</v>
      </c>
    </row>
    <row r="149" spans="1:65" s="2" customFormat="1" ht="24.2" customHeight="1">
      <c r="A149" s="35"/>
      <c r="B149" s="36"/>
      <c r="C149" s="175" t="s">
        <v>281</v>
      </c>
      <c r="D149" s="175" t="s">
        <v>148</v>
      </c>
      <c r="E149" s="176" t="s">
        <v>610</v>
      </c>
      <c r="F149" s="177" t="s">
        <v>611</v>
      </c>
      <c r="G149" s="178" t="s">
        <v>196</v>
      </c>
      <c r="H149" s="179">
        <v>1.327</v>
      </c>
      <c r="I149" s="180"/>
      <c r="J149" s="181">
        <f>ROUND(I149*H149,2)</f>
        <v>0</v>
      </c>
      <c r="K149" s="177" t="s">
        <v>152</v>
      </c>
      <c r="L149" s="40"/>
      <c r="M149" s="240" t="s">
        <v>79</v>
      </c>
      <c r="N149" s="241" t="s">
        <v>51</v>
      </c>
      <c r="O149" s="237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153</v>
      </c>
      <c r="AT149" s="186" t="s">
        <v>148</v>
      </c>
      <c r="AU149" s="186" t="s">
        <v>91</v>
      </c>
      <c r="AY149" s="17" t="s">
        <v>146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7" t="s">
        <v>89</v>
      </c>
      <c r="BK149" s="187">
        <f>ROUND(I149*H149,2)</f>
        <v>0</v>
      </c>
      <c r="BL149" s="17" t="s">
        <v>153</v>
      </c>
      <c r="BM149" s="186" t="s">
        <v>739</v>
      </c>
    </row>
    <row r="150" spans="1:65" s="2" customFormat="1" ht="6.95" customHeight="1">
      <c r="A150" s="35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0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sheetProtection algorithmName="SHA-512" hashValue="6jYrOPBUQ94p0x8jYhOxg6KWyuihjrx+SnTXRkajqY1wFcbegzqJ/ZvHPegNL2Zpk/WrWLmtfKQljKubYuCwRg==" saltValue="5sNKyZuptKV8n2jrigmxGaz6Blr0t7Lk5uakGRflDMcz/8WOUgiw/m0CsR5KexlDk6J6Uk8F/HfVW9Xa25J89w==" spinCount="100000" sheet="1" objects="1" scenarios="1" formatColumns="0" formatRows="0" autoFilter="0"/>
  <autoFilter ref="C81:K14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5"/>
  <sheetViews>
    <sheetView showGridLines="0" workbookViewId="0"/>
  </sheetViews>
  <sheetFormatPr defaultRowHeight="12.7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97</v>
      </c>
      <c r="AZ2" s="102" t="s">
        <v>740</v>
      </c>
      <c r="BA2" s="102" t="s">
        <v>741</v>
      </c>
      <c r="BB2" s="102" t="s">
        <v>151</v>
      </c>
      <c r="BC2" s="102" t="s">
        <v>742</v>
      </c>
      <c r="BD2" s="102" t="s">
        <v>91</v>
      </c>
    </row>
    <row r="3" spans="1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  <c r="AZ3" s="102" t="s">
        <v>743</v>
      </c>
      <c r="BA3" s="102" t="s">
        <v>744</v>
      </c>
      <c r="BB3" s="102" t="s">
        <v>151</v>
      </c>
      <c r="BC3" s="102" t="s">
        <v>745</v>
      </c>
      <c r="BD3" s="102" t="s">
        <v>91</v>
      </c>
    </row>
    <row r="4" spans="1:5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  <c r="AZ4" s="102" t="s">
        <v>746</v>
      </c>
      <c r="BA4" s="102" t="s">
        <v>747</v>
      </c>
      <c r="BB4" s="102" t="s">
        <v>108</v>
      </c>
      <c r="BC4" s="102" t="s">
        <v>748</v>
      </c>
      <c r="BD4" s="102" t="s">
        <v>91</v>
      </c>
    </row>
    <row r="5" spans="1:56" s="1" customFormat="1" ht="6.95" customHeight="1">
      <c r="B5" s="20"/>
      <c r="L5" s="20"/>
      <c r="AZ5" s="102" t="s">
        <v>749</v>
      </c>
      <c r="BA5" s="102" t="s">
        <v>750</v>
      </c>
      <c r="BB5" s="102" t="s">
        <v>108</v>
      </c>
      <c r="BC5" s="102" t="s">
        <v>751</v>
      </c>
      <c r="BD5" s="102" t="s">
        <v>91</v>
      </c>
    </row>
    <row r="6" spans="1:56" s="1" customFormat="1" ht="12" customHeight="1">
      <c r="B6" s="20"/>
      <c r="D6" s="107" t="s">
        <v>16</v>
      </c>
      <c r="L6" s="20"/>
      <c r="AZ6" s="102" t="s">
        <v>752</v>
      </c>
      <c r="BA6" s="102" t="s">
        <v>753</v>
      </c>
      <c r="BB6" s="102" t="s">
        <v>79</v>
      </c>
      <c r="BC6" s="102" t="s">
        <v>754</v>
      </c>
      <c r="BD6" s="102" t="s">
        <v>91</v>
      </c>
    </row>
    <row r="7" spans="1:5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5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04" t="s">
        <v>755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13. 10. 2020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ROUND(J85,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ROUND((SUM(BE85:BE344)),  2)</f>
        <v>0</v>
      </c>
      <c r="G33" s="35"/>
      <c r="H33" s="35"/>
      <c r="I33" s="120">
        <v>0.21</v>
      </c>
      <c r="J33" s="119">
        <f>ROUND(((SUM(BE85:BE344))*I33),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ROUND((SUM(BF85:BF344)),  2)</f>
        <v>0</v>
      </c>
      <c r="G34" s="35"/>
      <c r="H34" s="35"/>
      <c r="I34" s="120">
        <v>0.15</v>
      </c>
      <c r="J34" s="119">
        <f>ROUND(((SUM(BF85:BF344))*I34),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ROUND((SUM(BG85:BG344)),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ROUND((SUM(BH85:BH344)),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ROUND((SUM(BI85:BI344)),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SO 320 - Odvodnění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13. 10. 2020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120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J156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J160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125</v>
      </c>
      <c r="E64" s="145"/>
      <c r="F64" s="145"/>
      <c r="G64" s="145"/>
      <c r="H64" s="145"/>
      <c r="I64" s="145"/>
      <c r="J64" s="146">
        <f>J210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128</v>
      </c>
      <c r="E65" s="145"/>
      <c r="F65" s="145"/>
      <c r="G65" s="145"/>
      <c r="H65" s="145"/>
      <c r="I65" s="145"/>
      <c r="J65" s="146">
        <f>J340</f>
        <v>0</v>
      </c>
      <c r="K65" s="143"/>
      <c r="L65" s="147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3" t="s">
        <v>131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16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09" t="str">
        <f>E7</f>
        <v>P+R Hostivař 3 - sever</v>
      </c>
      <c r="F75" s="310"/>
      <c r="G75" s="310"/>
      <c r="H75" s="310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113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62" t="str">
        <f>E9</f>
        <v>SO 320 - Odvodnění</v>
      </c>
      <c r="F77" s="311"/>
      <c r="G77" s="311"/>
      <c r="H77" s="311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22</v>
      </c>
      <c r="D79" s="37"/>
      <c r="E79" s="37"/>
      <c r="F79" s="27" t="str">
        <f>F12</f>
        <v>Praha 15 - Hostivař</v>
      </c>
      <c r="G79" s="37"/>
      <c r="H79" s="37"/>
      <c r="I79" s="29" t="s">
        <v>24</v>
      </c>
      <c r="J79" s="60" t="str">
        <f>IF(J12="","",J12)</f>
        <v>13. 10. 2020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25.7" customHeight="1">
      <c r="A81" s="35"/>
      <c r="B81" s="36"/>
      <c r="C81" s="29" t="s">
        <v>30</v>
      </c>
      <c r="D81" s="37"/>
      <c r="E81" s="37"/>
      <c r="F81" s="27" t="str">
        <f>E15</f>
        <v>Technická správa komunikací hl. m. Prahy, a.s.</v>
      </c>
      <c r="G81" s="37"/>
      <c r="H81" s="37"/>
      <c r="I81" s="29" t="s">
        <v>38</v>
      </c>
      <c r="J81" s="33" t="str">
        <f>E21</f>
        <v>METROPROJEKT Praha a.s.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25.7" customHeight="1">
      <c r="A82" s="35"/>
      <c r="B82" s="36"/>
      <c r="C82" s="29" t="s">
        <v>36</v>
      </c>
      <c r="D82" s="37"/>
      <c r="E82" s="37"/>
      <c r="F82" s="27" t="str">
        <f>IF(E18="","",E18)</f>
        <v>Vyplň údaj</v>
      </c>
      <c r="G82" s="37"/>
      <c r="H82" s="37"/>
      <c r="I82" s="29" t="s">
        <v>43</v>
      </c>
      <c r="J82" s="33" t="str">
        <f>E24</f>
        <v>METROPROJEKT Praha a.s.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11" customFormat="1" ht="29.25" customHeight="1">
      <c r="A84" s="148"/>
      <c r="B84" s="149"/>
      <c r="C84" s="150" t="s">
        <v>132</v>
      </c>
      <c r="D84" s="151" t="s">
        <v>65</v>
      </c>
      <c r="E84" s="151" t="s">
        <v>61</v>
      </c>
      <c r="F84" s="151" t="s">
        <v>62</v>
      </c>
      <c r="G84" s="151" t="s">
        <v>133</v>
      </c>
      <c r="H84" s="151" t="s">
        <v>134</v>
      </c>
      <c r="I84" s="151" t="s">
        <v>135</v>
      </c>
      <c r="J84" s="151" t="s">
        <v>117</v>
      </c>
      <c r="K84" s="152" t="s">
        <v>136</v>
      </c>
      <c r="L84" s="153"/>
      <c r="M84" s="69" t="s">
        <v>79</v>
      </c>
      <c r="N84" s="70" t="s">
        <v>50</v>
      </c>
      <c r="O84" s="70" t="s">
        <v>137</v>
      </c>
      <c r="P84" s="70" t="s">
        <v>138</v>
      </c>
      <c r="Q84" s="70" t="s">
        <v>139</v>
      </c>
      <c r="R84" s="70" t="s">
        <v>140</v>
      </c>
      <c r="S84" s="70" t="s">
        <v>141</v>
      </c>
      <c r="T84" s="71" t="s">
        <v>142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5" s="2" customFormat="1" ht="22.9" customHeight="1">
      <c r="A85" s="35"/>
      <c r="B85" s="36"/>
      <c r="C85" s="76" t="s">
        <v>143</v>
      </c>
      <c r="D85" s="37"/>
      <c r="E85" s="37"/>
      <c r="F85" s="37"/>
      <c r="G85" s="37"/>
      <c r="H85" s="37"/>
      <c r="I85" s="37"/>
      <c r="J85" s="154">
        <f>BK85</f>
        <v>0</v>
      </c>
      <c r="K85" s="37"/>
      <c r="L85" s="40"/>
      <c r="M85" s="72"/>
      <c r="N85" s="155"/>
      <c r="O85" s="73"/>
      <c r="P85" s="156">
        <f>P86</f>
        <v>0</v>
      </c>
      <c r="Q85" s="73"/>
      <c r="R85" s="156">
        <f>R86</f>
        <v>164.87144243000006</v>
      </c>
      <c r="S85" s="73"/>
      <c r="T85" s="157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7" t="s">
        <v>80</v>
      </c>
      <c r="AU85" s="17" t="s">
        <v>118</v>
      </c>
      <c r="BK85" s="158">
        <f>BK86</f>
        <v>0</v>
      </c>
    </row>
    <row r="86" spans="1:65" s="12" customFormat="1" ht="25.9" customHeight="1">
      <c r="B86" s="159"/>
      <c r="C86" s="160"/>
      <c r="D86" s="161" t="s">
        <v>80</v>
      </c>
      <c r="E86" s="162" t="s">
        <v>144</v>
      </c>
      <c r="F86" s="162" t="s">
        <v>145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P87+P156+P160+P210+P340</f>
        <v>0</v>
      </c>
      <c r="Q86" s="167"/>
      <c r="R86" s="168">
        <f>R87+R156+R160+R210+R340</f>
        <v>164.87144243000006</v>
      </c>
      <c r="S86" s="167"/>
      <c r="T86" s="169">
        <f>T87+T156+T160+T210+T340</f>
        <v>0</v>
      </c>
      <c r="AR86" s="170" t="s">
        <v>89</v>
      </c>
      <c r="AT86" s="171" t="s">
        <v>80</v>
      </c>
      <c r="AU86" s="171" t="s">
        <v>81</v>
      </c>
      <c r="AY86" s="170" t="s">
        <v>146</v>
      </c>
      <c r="BK86" s="172">
        <f>BK87+BK156+BK160+BK210+BK340</f>
        <v>0</v>
      </c>
    </row>
    <row r="87" spans="1:65" s="12" customFormat="1" ht="22.9" customHeight="1">
      <c r="B87" s="159"/>
      <c r="C87" s="160"/>
      <c r="D87" s="161" t="s">
        <v>80</v>
      </c>
      <c r="E87" s="173" t="s">
        <v>89</v>
      </c>
      <c r="F87" s="173" t="s">
        <v>147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SUM(P88:P155)</f>
        <v>0</v>
      </c>
      <c r="Q87" s="167"/>
      <c r="R87" s="168">
        <f>SUM(R88:R155)</f>
        <v>2.27771933</v>
      </c>
      <c r="S87" s="167"/>
      <c r="T87" s="169">
        <f>SUM(T88:T155)</f>
        <v>0</v>
      </c>
      <c r="AR87" s="170" t="s">
        <v>89</v>
      </c>
      <c r="AT87" s="171" t="s">
        <v>80</v>
      </c>
      <c r="AU87" s="171" t="s">
        <v>89</v>
      </c>
      <c r="AY87" s="170" t="s">
        <v>146</v>
      </c>
      <c r="BK87" s="172">
        <f>SUM(BK88:BK155)</f>
        <v>0</v>
      </c>
    </row>
    <row r="88" spans="1:65" s="2" customFormat="1" ht="24.2" customHeight="1">
      <c r="A88" s="35"/>
      <c r="B88" s="36"/>
      <c r="C88" s="175" t="s">
        <v>89</v>
      </c>
      <c r="D88" s="175" t="s">
        <v>148</v>
      </c>
      <c r="E88" s="176" t="s">
        <v>756</v>
      </c>
      <c r="F88" s="177" t="s">
        <v>757</v>
      </c>
      <c r="G88" s="178" t="s">
        <v>108</v>
      </c>
      <c r="H88" s="179">
        <v>674.27700000000004</v>
      </c>
      <c r="I88" s="180"/>
      <c r="J88" s="181">
        <f>ROUND(I88*H88,2)</f>
        <v>0</v>
      </c>
      <c r="K88" s="177" t="s">
        <v>152</v>
      </c>
      <c r="L88" s="40"/>
      <c r="M88" s="182" t="s">
        <v>79</v>
      </c>
      <c r="N88" s="183" t="s">
        <v>51</v>
      </c>
      <c r="O88" s="65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153</v>
      </c>
      <c r="AT88" s="186" t="s">
        <v>148</v>
      </c>
      <c r="AU88" s="186" t="s">
        <v>91</v>
      </c>
      <c r="AY88" s="17" t="s">
        <v>146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7" t="s">
        <v>89</v>
      </c>
      <c r="BK88" s="187">
        <f>ROUND(I88*H88,2)</f>
        <v>0</v>
      </c>
      <c r="BL88" s="17" t="s">
        <v>153</v>
      </c>
      <c r="BM88" s="186" t="s">
        <v>758</v>
      </c>
    </row>
    <row r="89" spans="1:65" s="2" customFormat="1" ht="58.5">
      <c r="A89" s="35"/>
      <c r="B89" s="36"/>
      <c r="C89" s="37"/>
      <c r="D89" s="188" t="s">
        <v>155</v>
      </c>
      <c r="E89" s="37"/>
      <c r="F89" s="189" t="s">
        <v>759</v>
      </c>
      <c r="G89" s="37"/>
      <c r="H89" s="37"/>
      <c r="I89" s="190"/>
      <c r="J89" s="37"/>
      <c r="K89" s="37"/>
      <c r="L89" s="40"/>
      <c r="M89" s="191"/>
      <c r="N89" s="192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155</v>
      </c>
      <c r="AU89" s="17" t="s">
        <v>91</v>
      </c>
    </row>
    <row r="90" spans="1:65" s="15" customFormat="1" ht="11.25">
      <c r="B90" s="225"/>
      <c r="C90" s="226"/>
      <c r="D90" s="188" t="s">
        <v>157</v>
      </c>
      <c r="E90" s="227" t="s">
        <v>79</v>
      </c>
      <c r="F90" s="228" t="s">
        <v>760</v>
      </c>
      <c r="G90" s="226"/>
      <c r="H90" s="227" t="s">
        <v>79</v>
      </c>
      <c r="I90" s="229"/>
      <c r="J90" s="226"/>
      <c r="K90" s="226"/>
      <c r="L90" s="230"/>
      <c r="M90" s="231"/>
      <c r="N90" s="232"/>
      <c r="O90" s="232"/>
      <c r="P90" s="232"/>
      <c r="Q90" s="232"/>
      <c r="R90" s="232"/>
      <c r="S90" s="232"/>
      <c r="T90" s="233"/>
      <c r="AT90" s="234" t="s">
        <v>157</v>
      </c>
      <c r="AU90" s="234" t="s">
        <v>91</v>
      </c>
      <c r="AV90" s="15" t="s">
        <v>89</v>
      </c>
      <c r="AW90" s="15" t="s">
        <v>42</v>
      </c>
      <c r="AX90" s="15" t="s">
        <v>81</v>
      </c>
      <c r="AY90" s="234" t="s">
        <v>146</v>
      </c>
    </row>
    <row r="91" spans="1:65" s="13" customFormat="1" ht="11.25">
      <c r="B91" s="193"/>
      <c r="C91" s="194"/>
      <c r="D91" s="188" t="s">
        <v>157</v>
      </c>
      <c r="E91" s="195" t="s">
        <v>79</v>
      </c>
      <c r="F91" s="196" t="s">
        <v>761</v>
      </c>
      <c r="G91" s="194"/>
      <c r="H91" s="197">
        <v>625.73099999999999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157</v>
      </c>
      <c r="AU91" s="203" t="s">
        <v>91</v>
      </c>
      <c r="AV91" s="13" t="s">
        <v>91</v>
      </c>
      <c r="AW91" s="13" t="s">
        <v>42</v>
      </c>
      <c r="AX91" s="13" t="s">
        <v>81</v>
      </c>
      <c r="AY91" s="203" t="s">
        <v>146</v>
      </c>
    </row>
    <row r="92" spans="1:65" s="15" customFormat="1" ht="11.25">
      <c r="B92" s="225"/>
      <c r="C92" s="226"/>
      <c r="D92" s="188" t="s">
        <v>157</v>
      </c>
      <c r="E92" s="227" t="s">
        <v>79</v>
      </c>
      <c r="F92" s="228" t="s">
        <v>762</v>
      </c>
      <c r="G92" s="226"/>
      <c r="H92" s="227" t="s">
        <v>79</v>
      </c>
      <c r="I92" s="229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AT92" s="234" t="s">
        <v>157</v>
      </c>
      <c r="AU92" s="234" t="s">
        <v>91</v>
      </c>
      <c r="AV92" s="15" t="s">
        <v>89</v>
      </c>
      <c r="AW92" s="15" t="s">
        <v>42</v>
      </c>
      <c r="AX92" s="15" t="s">
        <v>81</v>
      </c>
      <c r="AY92" s="234" t="s">
        <v>146</v>
      </c>
    </row>
    <row r="93" spans="1:65" s="13" customFormat="1" ht="11.25">
      <c r="B93" s="193"/>
      <c r="C93" s="194"/>
      <c r="D93" s="188" t="s">
        <v>157</v>
      </c>
      <c r="E93" s="195" t="s">
        <v>79</v>
      </c>
      <c r="F93" s="196" t="s">
        <v>763</v>
      </c>
      <c r="G93" s="194"/>
      <c r="H93" s="197">
        <v>48.545999999999999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157</v>
      </c>
      <c r="AU93" s="203" t="s">
        <v>91</v>
      </c>
      <c r="AV93" s="13" t="s">
        <v>91</v>
      </c>
      <c r="AW93" s="13" t="s">
        <v>42</v>
      </c>
      <c r="AX93" s="13" t="s">
        <v>81</v>
      </c>
      <c r="AY93" s="203" t="s">
        <v>146</v>
      </c>
    </row>
    <row r="94" spans="1:65" s="14" customFormat="1" ht="11.25">
      <c r="B94" s="204"/>
      <c r="C94" s="205"/>
      <c r="D94" s="188" t="s">
        <v>157</v>
      </c>
      <c r="E94" s="206" t="s">
        <v>749</v>
      </c>
      <c r="F94" s="207" t="s">
        <v>175</v>
      </c>
      <c r="G94" s="205"/>
      <c r="H94" s="208">
        <v>674.27700000000004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157</v>
      </c>
      <c r="AU94" s="214" t="s">
        <v>91</v>
      </c>
      <c r="AV94" s="14" t="s">
        <v>153</v>
      </c>
      <c r="AW94" s="14" t="s">
        <v>42</v>
      </c>
      <c r="AX94" s="14" t="s">
        <v>89</v>
      </c>
      <c r="AY94" s="214" t="s">
        <v>146</v>
      </c>
    </row>
    <row r="95" spans="1:65" s="2" customFormat="1" ht="24.2" customHeight="1">
      <c r="A95" s="35"/>
      <c r="B95" s="36"/>
      <c r="C95" s="175" t="s">
        <v>91</v>
      </c>
      <c r="D95" s="175" t="s">
        <v>148</v>
      </c>
      <c r="E95" s="176" t="s">
        <v>764</v>
      </c>
      <c r="F95" s="177" t="s">
        <v>765</v>
      </c>
      <c r="G95" s="178" t="s">
        <v>108</v>
      </c>
      <c r="H95" s="179">
        <v>1142.636</v>
      </c>
      <c r="I95" s="180"/>
      <c r="J95" s="181">
        <f>ROUND(I95*H95,2)</f>
        <v>0</v>
      </c>
      <c r="K95" s="177" t="s">
        <v>152</v>
      </c>
      <c r="L95" s="40"/>
      <c r="M95" s="182" t="s">
        <v>79</v>
      </c>
      <c r="N95" s="183" t="s">
        <v>51</v>
      </c>
      <c r="O95" s="65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153</v>
      </c>
      <c r="AT95" s="186" t="s">
        <v>148</v>
      </c>
      <c r="AU95" s="186" t="s">
        <v>91</v>
      </c>
      <c r="AY95" s="17" t="s">
        <v>146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7" t="s">
        <v>89</v>
      </c>
      <c r="BK95" s="187">
        <f>ROUND(I95*H95,2)</f>
        <v>0</v>
      </c>
      <c r="BL95" s="17" t="s">
        <v>153</v>
      </c>
      <c r="BM95" s="186" t="s">
        <v>766</v>
      </c>
    </row>
    <row r="96" spans="1:65" s="2" customFormat="1" ht="39">
      <c r="A96" s="35"/>
      <c r="B96" s="36"/>
      <c r="C96" s="37"/>
      <c r="D96" s="188" t="s">
        <v>155</v>
      </c>
      <c r="E96" s="37"/>
      <c r="F96" s="189" t="s">
        <v>767</v>
      </c>
      <c r="G96" s="37"/>
      <c r="H96" s="37"/>
      <c r="I96" s="190"/>
      <c r="J96" s="37"/>
      <c r="K96" s="37"/>
      <c r="L96" s="40"/>
      <c r="M96" s="191"/>
      <c r="N96" s="192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7" t="s">
        <v>155</v>
      </c>
      <c r="AU96" s="17" t="s">
        <v>91</v>
      </c>
    </row>
    <row r="97" spans="1:65" s="15" customFormat="1" ht="11.25">
      <c r="B97" s="225"/>
      <c r="C97" s="226"/>
      <c r="D97" s="188" t="s">
        <v>157</v>
      </c>
      <c r="E97" s="227" t="s">
        <v>79</v>
      </c>
      <c r="F97" s="228" t="s">
        <v>760</v>
      </c>
      <c r="G97" s="226"/>
      <c r="H97" s="227" t="s">
        <v>79</v>
      </c>
      <c r="I97" s="229"/>
      <c r="J97" s="226"/>
      <c r="K97" s="226"/>
      <c r="L97" s="230"/>
      <c r="M97" s="231"/>
      <c r="N97" s="232"/>
      <c r="O97" s="232"/>
      <c r="P97" s="232"/>
      <c r="Q97" s="232"/>
      <c r="R97" s="232"/>
      <c r="S97" s="232"/>
      <c r="T97" s="233"/>
      <c r="AT97" s="234" t="s">
        <v>157</v>
      </c>
      <c r="AU97" s="234" t="s">
        <v>91</v>
      </c>
      <c r="AV97" s="15" t="s">
        <v>89</v>
      </c>
      <c r="AW97" s="15" t="s">
        <v>42</v>
      </c>
      <c r="AX97" s="15" t="s">
        <v>81</v>
      </c>
      <c r="AY97" s="234" t="s">
        <v>146</v>
      </c>
    </row>
    <row r="98" spans="1:65" s="13" customFormat="1" ht="11.25">
      <c r="B98" s="193"/>
      <c r="C98" s="194"/>
      <c r="D98" s="188" t="s">
        <v>157</v>
      </c>
      <c r="E98" s="195" t="s">
        <v>79</v>
      </c>
      <c r="F98" s="196" t="s">
        <v>768</v>
      </c>
      <c r="G98" s="194"/>
      <c r="H98" s="197">
        <v>168.23599999999999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157</v>
      </c>
      <c r="AU98" s="203" t="s">
        <v>91</v>
      </c>
      <c r="AV98" s="13" t="s">
        <v>91</v>
      </c>
      <c r="AW98" s="13" t="s">
        <v>42</v>
      </c>
      <c r="AX98" s="13" t="s">
        <v>81</v>
      </c>
      <c r="AY98" s="203" t="s">
        <v>146</v>
      </c>
    </row>
    <row r="99" spans="1:65" s="13" customFormat="1" ht="11.25">
      <c r="B99" s="193"/>
      <c r="C99" s="194"/>
      <c r="D99" s="188" t="s">
        <v>157</v>
      </c>
      <c r="E99" s="195" t="s">
        <v>79</v>
      </c>
      <c r="F99" s="196" t="s">
        <v>769</v>
      </c>
      <c r="G99" s="194"/>
      <c r="H99" s="197">
        <v>886.04200000000003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157</v>
      </c>
      <c r="AU99" s="203" t="s">
        <v>91</v>
      </c>
      <c r="AV99" s="13" t="s">
        <v>91</v>
      </c>
      <c r="AW99" s="13" t="s">
        <v>42</v>
      </c>
      <c r="AX99" s="13" t="s">
        <v>81</v>
      </c>
      <c r="AY99" s="203" t="s">
        <v>146</v>
      </c>
    </row>
    <row r="100" spans="1:65" s="13" customFormat="1" ht="11.25">
      <c r="B100" s="193"/>
      <c r="C100" s="194"/>
      <c r="D100" s="188" t="s">
        <v>157</v>
      </c>
      <c r="E100" s="195" t="s">
        <v>79</v>
      </c>
      <c r="F100" s="196" t="s">
        <v>770</v>
      </c>
      <c r="G100" s="194"/>
      <c r="H100" s="197">
        <v>88.358000000000004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157</v>
      </c>
      <c r="AU100" s="203" t="s">
        <v>91</v>
      </c>
      <c r="AV100" s="13" t="s">
        <v>91</v>
      </c>
      <c r="AW100" s="13" t="s">
        <v>42</v>
      </c>
      <c r="AX100" s="13" t="s">
        <v>81</v>
      </c>
      <c r="AY100" s="203" t="s">
        <v>146</v>
      </c>
    </row>
    <row r="101" spans="1:65" s="14" customFormat="1" ht="11.25">
      <c r="B101" s="204"/>
      <c r="C101" s="205"/>
      <c r="D101" s="188" t="s">
        <v>157</v>
      </c>
      <c r="E101" s="206" t="s">
        <v>746</v>
      </c>
      <c r="F101" s="207" t="s">
        <v>175</v>
      </c>
      <c r="G101" s="205"/>
      <c r="H101" s="208">
        <v>1142.636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157</v>
      </c>
      <c r="AU101" s="214" t="s">
        <v>91</v>
      </c>
      <c r="AV101" s="14" t="s">
        <v>153</v>
      </c>
      <c r="AW101" s="14" t="s">
        <v>42</v>
      </c>
      <c r="AX101" s="14" t="s">
        <v>89</v>
      </c>
      <c r="AY101" s="214" t="s">
        <v>146</v>
      </c>
    </row>
    <row r="102" spans="1:65" s="2" customFormat="1" ht="14.45" customHeight="1">
      <c r="A102" s="35"/>
      <c r="B102" s="36"/>
      <c r="C102" s="175" t="s">
        <v>164</v>
      </c>
      <c r="D102" s="175" t="s">
        <v>148</v>
      </c>
      <c r="E102" s="176" t="s">
        <v>771</v>
      </c>
      <c r="F102" s="177" t="s">
        <v>772</v>
      </c>
      <c r="G102" s="178" t="s">
        <v>151</v>
      </c>
      <c r="H102" s="179">
        <v>1913.671</v>
      </c>
      <c r="I102" s="180"/>
      <c r="J102" s="181">
        <f>ROUND(I102*H102,2)</f>
        <v>0</v>
      </c>
      <c r="K102" s="177" t="s">
        <v>152</v>
      </c>
      <c r="L102" s="40"/>
      <c r="M102" s="182" t="s">
        <v>79</v>
      </c>
      <c r="N102" s="183" t="s">
        <v>51</v>
      </c>
      <c r="O102" s="65"/>
      <c r="P102" s="184">
        <f>O102*H102</f>
        <v>0</v>
      </c>
      <c r="Q102" s="184">
        <v>8.4999999999999995E-4</v>
      </c>
      <c r="R102" s="184">
        <f>Q102*H102</f>
        <v>1.62662035</v>
      </c>
      <c r="S102" s="184">
        <v>0</v>
      </c>
      <c r="T102" s="18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153</v>
      </c>
      <c r="AT102" s="186" t="s">
        <v>148</v>
      </c>
      <c r="AU102" s="186" t="s">
        <v>91</v>
      </c>
      <c r="AY102" s="17" t="s">
        <v>146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7" t="s">
        <v>89</v>
      </c>
      <c r="BK102" s="187">
        <f>ROUND(I102*H102,2)</f>
        <v>0</v>
      </c>
      <c r="BL102" s="17" t="s">
        <v>153</v>
      </c>
      <c r="BM102" s="186" t="s">
        <v>773</v>
      </c>
    </row>
    <row r="103" spans="1:65" s="2" customFormat="1" ht="117">
      <c r="A103" s="35"/>
      <c r="B103" s="36"/>
      <c r="C103" s="37"/>
      <c r="D103" s="188" t="s">
        <v>155</v>
      </c>
      <c r="E103" s="37"/>
      <c r="F103" s="189" t="s">
        <v>774</v>
      </c>
      <c r="G103" s="37"/>
      <c r="H103" s="37"/>
      <c r="I103" s="190"/>
      <c r="J103" s="37"/>
      <c r="K103" s="37"/>
      <c r="L103" s="40"/>
      <c r="M103" s="191"/>
      <c r="N103" s="192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7" t="s">
        <v>155</v>
      </c>
      <c r="AU103" s="17" t="s">
        <v>91</v>
      </c>
    </row>
    <row r="104" spans="1:65" s="15" customFormat="1" ht="11.25">
      <c r="B104" s="225"/>
      <c r="C104" s="226"/>
      <c r="D104" s="188" t="s">
        <v>157</v>
      </c>
      <c r="E104" s="227" t="s">
        <v>79</v>
      </c>
      <c r="F104" s="228" t="s">
        <v>760</v>
      </c>
      <c r="G104" s="226"/>
      <c r="H104" s="227" t="s">
        <v>79</v>
      </c>
      <c r="I104" s="229"/>
      <c r="J104" s="226"/>
      <c r="K104" s="226"/>
      <c r="L104" s="230"/>
      <c r="M104" s="231"/>
      <c r="N104" s="232"/>
      <c r="O104" s="232"/>
      <c r="P104" s="232"/>
      <c r="Q104" s="232"/>
      <c r="R104" s="232"/>
      <c r="S104" s="232"/>
      <c r="T104" s="233"/>
      <c r="AT104" s="234" t="s">
        <v>157</v>
      </c>
      <c r="AU104" s="234" t="s">
        <v>91</v>
      </c>
      <c r="AV104" s="15" t="s">
        <v>89</v>
      </c>
      <c r="AW104" s="15" t="s">
        <v>42</v>
      </c>
      <c r="AX104" s="15" t="s">
        <v>81</v>
      </c>
      <c r="AY104" s="234" t="s">
        <v>146</v>
      </c>
    </row>
    <row r="105" spans="1:65" s="13" customFormat="1" ht="11.25">
      <c r="B105" s="193"/>
      <c r="C105" s="194"/>
      <c r="D105" s="188" t="s">
        <v>157</v>
      </c>
      <c r="E105" s="195" t="s">
        <v>79</v>
      </c>
      <c r="F105" s="196" t="s">
        <v>775</v>
      </c>
      <c r="G105" s="194"/>
      <c r="H105" s="197">
        <v>354.18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157</v>
      </c>
      <c r="AU105" s="203" t="s">
        <v>91</v>
      </c>
      <c r="AV105" s="13" t="s">
        <v>91</v>
      </c>
      <c r="AW105" s="13" t="s">
        <v>42</v>
      </c>
      <c r="AX105" s="13" t="s">
        <v>81</v>
      </c>
      <c r="AY105" s="203" t="s">
        <v>146</v>
      </c>
    </row>
    <row r="106" spans="1:65" s="13" customFormat="1" ht="11.25">
      <c r="B106" s="193"/>
      <c r="C106" s="194"/>
      <c r="D106" s="188" t="s">
        <v>157</v>
      </c>
      <c r="E106" s="195" t="s">
        <v>79</v>
      </c>
      <c r="F106" s="196" t="s">
        <v>776</v>
      </c>
      <c r="G106" s="194"/>
      <c r="H106" s="197">
        <v>1363.1410000000001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157</v>
      </c>
      <c r="AU106" s="203" t="s">
        <v>91</v>
      </c>
      <c r="AV106" s="13" t="s">
        <v>91</v>
      </c>
      <c r="AW106" s="13" t="s">
        <v>42</v>
      </c>
      <c r="AX106" s="13" t="s">
        <v>81</v>
      </c>
      <c r="AY106" s="203" t="s">
        <v>146</v>
      </c>
    </row>
    <row r="107" spans="1:65" s="13" customFormat="1" ht="11.25">
      <c r="B107" s="193"/>
      <c r="C107" s="194"/>
      <c r="D107" s="188" t="s">
        <v>157</v>
      </c>
      <c r="E107" s="195" t="s">
        <v>79</v>
      </c>
      <c r="F107" s="196" t="s">
        <v>777</v>
      </c>
      <c r="G107" s="194"/>
      <c r="H107" s="197">
        <v>196.35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157</v>
      </c>
      <c r="AU107" s="203" t="s">
        <v>91</v>
      </c>
      <c r="AV107" s="13" t="s">
        <v>91</v>
      </c>
      <c r="AW107" s="13" t="s">
        <v>42</v>
      </c>
      <c r="AX107" s="13" t="s">
        <v>81</v>
      </c>
      <c r="AY107" s="203" t="s">
        <v>146</v>
      </c>
    </row>
    <row r="108" spans="1:65" s="14" customFormat="1" ht="11.25">
      <c r="B108" s="204"/>
      <c r="C108" s="205"/>
      <c r="D108" s="188" t="s">
        <v>157</v>
      </c>
      <c r="E108" s="206" t="s">
        <v>740</v>
      </c>
      <c r="F108" s="207" t="s">
        <v>175</v>
      </c>
      <c r="G108" s="205"/>
      <c r="H108" s="208">
        <v>1913.671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157</v>
      </c>
      <c r="AU108" s="214" t="s">
        <v>91</v>
      </c>
      <c r="AV108" s="14" t="s">
        <v>153</v>
      </c>
      <c r="AW108" s="14" t="s">
        <v>42</v>
      </c>
      <c r="AX108" s="14" t="s">
        <v>89</v>
      </c>
      <c r="AY108" s="214" t="s">
        <v>146</v>
      </c>
    </row>
    <row r="109" spans="1:65" s="2" customFormat="1" ht="14.45" customHeight="1">
      <c r="A109" s="35"/>
      <c r="B109" s="36"/>
      <c r="C109" s="175" t="s">
        <v>153</v>
      </c>
      <c r="D109" s="175" t="s">
        <v>148</v>
      </c>
      <c r="E109" s="176" t="s">
        <v>778</v>
      </c>
      <c r="F109" s="177" t="s">
        <v>779</v>
      </c>
      <c r="G109" s="178" t="s">
        <v>151</v>
      </c>
      <c r="H109" s="179">
        <v>547.14200000000005</v>
      </c>
      <c r="I109" s="180"/>
      <c r="J109" s="181">
        <f>ROUND(I109*H109,2)</f>
        <v>0</v>
      </c>
      <c r="K109" s="177" t="s">
        <v>152</v>
      </c>
      <c r="L109" s="40"/>
      <c r="M109" s="182" t="s">
        <v>79</v>
      </c>
      <c r="N109" s="183" t="s">
        <v>51</v>
      </c>
      <c r="O109" s="65"/>
      <c r="P109" s="184">
        <f>O109*H109</f>
        <v>0</v>
      </c>
      <c r="Q109" s="184">
        <v>1.1900000000000001E-3</v>
      </c>
      <c r="R109" s="184">
        <f>Q109*H109</f>
        <v>0.6510989800000001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153</v>
      </c>
      <c r="AT109" s="186" t="s">
        <v>148</v>
      </c>
      <c r="AU109" s="186" t="s">
        <v>91</v>
      </c>
      <c r="AY109" s="17" t="s">
        <v>146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7" t="s">
        <v>89</v>
      </c>
      <c r="BK109" s="187">
        <f>ROUND(I109*H109,2)</f>
        <v>0</v>
      </c>
      <c r="BL109" s="17" t="s">
        <v>153</v>
      </c>
      <c r="BM109" s="186" t="s">
        <v>780</v>
      </c>
    </row>
    <row r="110" spans="1:65" s="2" customFormat="1" ht="117">
      <c r="A110" s="35"/>
      <c r="B110" s="36"/>
      <c r="C110" s="37"/>
      <c r="D110" s="188" t="s">
        <v>155</v>
      </c>
      <c r="E110" s="37"/>
      <c r="F110" s="189" t="s">
        <v>774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7" t="s">
        <v>155</v>
      </c>
      <c r="AU110" s="17" t="s">
        <v>91</v>
      </c>
    </row>
    <row r="111" spans="1:65" s="15" customFormat="1" ht="11.25">
      <c r="B111" s="225"/>
      <c r="C111" s="226"/>
      <c r="D111" s="188" t="s">
        <v>157</v>
      </c>
      <c r="E111" s="227" t="s">
        <v>79</v>
      </c>
      <c r="F111" s="228" t="s">
        <v>760</v>
      </c>
      <c r="G111" s="226"/>
      <c r="H111" s="227" t="s">
        <v>79</v>
      </c>
      <c r="I111" s="229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157</v>
      </c>
      <c r="AU111" s="234" t="s">
        <v>91</v>
      </c>
      <c r="AV111" s="15" t="s">
        <v>89</v>
      </c>
      <c r="AW111" s="15" t="s">
        <v>42</v>
      </c>
      <c r="AX111" s="15" t="s">
        <v>81</v>
      </c>
      <c r="AY111" s="234" t="s">
        <v>146</v>
      </c>
    </row>
    <row r="112" spans="1:65" s="13" customFormat="1" ht="11.25">
      <c r="B112" s="193"/>
      <c r="C112" s="194"/>
      <c r="D112" s="188" t="s">
        <v>157</v>
      </c>
      <c r="E112" s="195" t="s">
        <v>79</v>
      </c>
      <c r="F112" s="196" t="s">
        <v>781</v>
      </c>
      <c r="G112" s="194"/>
      <c r="H112" s="197">
        <v>488.85199999999998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157</v>
      </c>
      <c r="AU112" s="203" t="s">
        <v>91</v>
      </c>
      <c r="AV112" s="13" t="s">
        <v>91</v>
      </c>
      <c r="AW112" s="13" t="s">
        <v>42</v>
      </c>
      <c r="AX112" s="13" t="s">
        <v>81</v>
      </c>
      <c r="AY112" s="203" t="s">
        <v>146</v>
      </c>
    </row>
    <row r="113" spans="1:65" s="15" customFormat="1" ht="11.25">
      <c r="B113" s="225"/>
      <c r="C113" s="226"/>
      <c r="D113" s="188" t="s">
        <v>157</v>
      </c>
      <c r="E113" s="227" t="s">
        <v>79</v>
      </c>
      <c r="F113" s="228" t="s">
        <v>762</v>
      </c>
      <c r="G113" s="226"/>
      <c r="H113" s="227" t="s">
        <v>79</v>
      </c>
      <c r="I113" s="229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157</v>
      </c>
      <c r="AU113" s="234" t="s">
        <v>91</v>
      </c>
      <c r="AV113" s="15" t="s">
        <v>89</v>
      </c>
      <c r="AW113" s="15" t="s">
        <v>42</v>
      </c>
      <c r="AX113" s="15" t="s">
        <v>81</v>
      </c>
      <c r="AY113" s="234" t="s">
        <v>146</v>
      </c>
    </row>
    <row r="114" spans="1:65" s="13" customFormat="1" ht="11.25">
      <c r="B114" s="193"/>
      <c r="C114" s="194"/>
      <c r="D114" s="188" t="s">
        <v>157</v>
      </c>
      <c r="E114" s="195" t="s">
        <v>79</v>
      </c>
      <c r="F114" s="196" t="s">
        <v>782</v>
      </c>
      <c r="G114" s="194"/>
      <c r="H114" s="197">
        <v>58.29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157</v>
      </c>
      <c r="AU114" s="203" t="s">
        <v>91</v>
      </c>
      <c r="AV114" s="13" t="s">
        <v>91</v>
      </c>
      <c r="AW114" s="13" t="s">
        <v>42</v>
      </c>
      <c r="AX114" s="13" t="s">
        <v>81</v>
      </c>
      <c r="AY114" s="203" t="s">
        <v>146</v>
      </c>
    </row>
    <row r="115" spans="1:65" s="14" customFormat="1" ht="11.25">
      <c r="B115" s="204"/>
      <c r="C115" s="205"/>
      <c r="D115" s="188" t="s">
        <v>157</v>
      </c>
      <c r="E115" s="206" t="s">
        <v>743</v>
      </c>
      <c r="F115" s="207" t="s">
        <v>175</v>
      </c>
      <c r="G115" s="205"/>
      <c r="H115" s="208">
        <v>547.14200000000005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157</v>
      </c>
      <c r="AU115" s="214" t="s">
        <v>91</v>
      </c>
      <c r="AV115" s="14" t="s">
        <v>153</v>
      </c>
      <c r="AW115" s="14" t="s">
        <v>42</v>
      </c>
      <c r="AX115" s="14" t="s">
        <v>89</v>
      </c>
      <c r="AY115" s="214" t="s">
        <v>146</v>
      </c>
    </row>
    <row r="116" spans="1:65" s="2" customFormat="1" ht="24.2" customHeight="1">
      <c r="A116" s="35"/>
      <c r="B116" s="36"/>
      <c r="C116" s="175" t="s">
        <v>176</v>
      </c>
      <c r="D116" s="175" t="s">
        <v>148</v>
      </c>
      <c r="E116" s="176" t="s">
        <v>783</v>
      </c>
      <c r="F116" s="177" t="s">
        <v>784</v>
      </c>
      <c r="G116" s="178" t="s">
        <v>151</v>
      </c>
      <c r="H116" s="179">
        <v>1913.671</v>
      </c>
      <c r="I116" s="180"/>
      <c r="J116" s="181">
        <f>ROUND(I116*H116,2)</f>
        <v>0</v>
      </c>
      <c r="K116" s="177" t="s">
        <v>152</v>
      </c>
      <c r="L116" s="40"/>
      <c r="M116" s="182" t="s">
        <v>79</v>
      </c>
      <c r="N116" s="183" t="s">
        <v>51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153</v>
      </c>
      <c r="AT116" s="186" t="s">
        <v>148</v>
      </c>
      <c r="AU116" s="186" t="s">
        <v>91</v>
      </c>
      <c r="AY116" s="17" t="s">
        <v>146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7" t="s">
        <v>89</v>
      </c>
      <c r="BK116" s="187">
        <f>ROUND(I116*H116,2)</f>
        <v>0</v>
      </c>
      <c r="BL116" s="17" t="s">
        <v>153</v>
      </c>
      <c r="BM116" s="186" t="s">
        <v>785</v>
      </c>
    </row>
    <row r="117" spans="1:65" s="13" customFormat="1" ht="11.25">
      <c r="B117" s="193"/>
      <c r="C117" s="194"/>
      <c r="D117" s="188" t="s">
        <v>157</v>
      </c>
      <c r="E117" s="195" t="s">
        <v>79</v>
      </c>
      <c r="F117" s="196" t="s">
        <v>740</v>
      </c>
      <c r="G117" s="194"/>
      <c r="H117" s="197">
        <v>1913.671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157</v>
      </c>
      <c r="AU117" s="203" t="s">
        <v>91</v>
      </c>
      <c r="AV117" s="13" t="s">
        <v>91</v>
      </c>
      <c r="AW117" s="13" t="s">
        <v>42</v>
      </c>
      <c r="AX117" s="13" t="s">
        <v>89</v>
      </c>
      <c r="AY117" s="203" t="s">
        <v>146</v>
      </c>
    </row>
    <row r="118" spans="1:65" s="2" customFormat="1" ht="24.2" customHeight="1">
      <c r="A118" s="35"/>
      <c r="B118" s="36"/>
      <c r="C118" s="175" t="s">
        <v>180</v>
      </c>
      <c r="D118" s="175" t="s">
        <v>148</v>
      </c>
      <c r="E118" s="176" t="s">
        <v>786</v>
      </c>
      <c r="F118" s="177" t="s">
        <v>787</v>
      </c>
      <c r="G118" s="178" t="s">
        <v>151</v>
      </c>
      <c r="H118" s="179">
        <v>547.14200000000005</v>
      </c>
      <c r="I118" s="180"/>
      <c r="J118" s="181">
        <f>ROUND(I118*H118,2)</f>
        <v>0</v>
      </c>
      <c r="K118" s="177" t="s">
        <v>152</v>
      </c>
      <c r="L118" s="40"/>
      <c r="M118" s="182" t="s">
        <v>79</v>
      </c>
      <c r="N118" s="183" t="s">
        <v>51</v>
      </c>
      <c r="O118" s="65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153</v>
      </c>
      <c r="AT118" s="186" t="s">
        <v>148</v>
      </c>
      <c r="AU118" s="186" t="s">
        <v>91</v>
      </c>
      <c r="AY118" s="17" t="s">
        <v>146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7" t="s">
        <v>89</v>
      </c>
      <c r="BK118" s="187">
        <f>ROUND(I118*H118,2)</f>
        <v>0</v>
      </c>
      <c r="BL118" s="17" t="s">
        <v>153</v>
      </c>
      <c r="BM118" s="186" t="s">
        <v>788</v>
      </c>
    </row>
    <row r="119" spans="1:65" s="13" customFormat="1" ht="11.25">
      <c r="B119" s="193"/>
      <c r="C119" s="194"/>
      <c r="D119" s="188" t="s">
        <v>157</v>
      </c>
      <c r="E119" s="195" t="s">
        <v>79</v>
      </c>
      <c r="F119" s="196" t="s">
        <v>743</v>
      </c>
      <c r="G119" s="194"/>
      <c r="H119" s="197">
        <v>547.14200000000005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157</v>
      </c>
      <c r="AU119" s="203" t="s">
        <v>91</v>
      </c>
      <c r="AV119" s="13" t="s">
        <v>91</v>
      </c>
      <c r="AW119" s="13" t="s">
        <v>42</v>
      </c>
      <c r="AX119" s="13" t="s">
        <v>89</v>
      </c>
      <c r="AY119" s="203" t="s">
        <v>146</v>
      </c>
    </row>
    <row r="120" spans="1:65" s="2" customFormat="1" ht="37.9" customHeight="1">
      <c r="A120" s="35"/>
      <c r="B120" s="36"/>
      <c r="C120" s="175" t="s">
        <v>186</v>
      </c>
      <c r="D120" s="175" t="s">
        <v>148</v>
      </c>
      <c r="E120" s="176" t="s">
        <v>789</v>
      </c>
      <c r="F120" s="177" t="s">
        <v>790</v>
      </c>
      <c r="G120" s="178" t="s">
        <v>108</v>
      </c>
      <c r="H120" s="179">
        <v>674.27700000000004</v>
      </c>
      <c r="I120" s="180"/>
      <c r="J120" s="181">
        <f>ROUND(I120*H120,2)</f>
        <v>0</v>
      </c>
      <c r="K120" s="177" t="s">
        <v>152</v>
      </c>
      <c r="L120" s="40"/>
      <c r="M120" s="182" t="s">
        <v>79</v>
      </c>
      <c r="N120" s="183" t="s">
        <v>51</v>
      </c>
      <c r="O120" s="65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153</v>
      </c>
      <c r="AT120" s="186" t="s">
        <v>148</v>
      </c>
      <c r="AU120" s="186" t="s">
        <v>91</v>
      </c>
      <c r="AY120" s="17" t="s">
        <v>146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7" t="s">
        <v>89</v>
      </c>
      <c r="BK120" s="187">
        <f>ROUND(I120*H120,2)</f>
        <v>0</v>
      </c>
      <c r="BL120" s="17" t="s">
        <v>153</v>
      </c>
      <c r="BM120" s="186" t="s">
        <v>791</v>
      </c>
    </row>
    <row r="121" spans="1:65" s="2" customFormat="1" ht="78">
      <c r="A121" s="35"/>
      <c r="B121" s="36"/>
      <c r="C121" s="37"/>
      <c r="D121" s="188" t="s">
        <v>155</v>
      </c>
      <c r="E121" s="37"/>
      <c r="F121" s="189" t="s">
        <v>792</v>
      </c>
      <c r="G121" s="37"/>
      <c r="H121" s="37"/>
      <c r="I121" s="190"/>
      <c r="J121" s="37"/>
      <c r="K121" s="37"/>
      <c r="L121" s="40"/>
      <c r="M121" s="191"/>
      <c r="N121" s="192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7" t="s">
        <v>155</v>
      </c>
      <c r="AU121" s="17" t="s">
        <v>91</v>
      </c>
    </row>
    <row r="122" spans="1:65" s="2" customFormat="1" ht="19.5">
      <c r="A122" s="35"/>
      <c r="B122" s="36"/>
      <c r="C122" s="37"/>
      <c r="D122" s="188" t="s">
        <v>215</v>
      </c>
      <c r="E122" s="37"/>
      <c r="F122" s="189" t="s">
        <v>793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7" t="s">
        <v>215</v>
      </c>
      <c r="AU122" s="17" t="s">
        <v>91</v>
      </c>
    </row>
    <row r="123" spans="1:65" s="13" customFormat="1" ht="11.25">
      <c r="B123" s="193"/>
      <c r="C123" s="194"/>
      <c r="D123" s="188" t="s">
        <v>157</v>
      </c>
      <c r="E123" s="195" t="s">
        <v>79</v>
      </c>
      <c r="F123" s="196" t="s">
        <v>749</v>
      </c>
      <c r="G123" s="194"/>
      <c r="H123" s="197">
        <v>674.27700000000004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157</v>
      </c>
      <c r="AU123" s="203" t="s">
        <v>91</v>
      </c>
      <c r="AV123" s="13" t="s">
        <v>91</v>
      </c>
      <c r="AW123" s="13" t="s">
        <v>42</v>
      </c>
      <c r="AX123" s="13" t="s">
        <v>89</v>
      </c>
      <c r="AY123" s="203" t="s">
        <v>146</v>
      </c>
    </row>
    <row r="124" spans="1:65" s="2" customFormat="1" ht="37.9" customHeight="1">
      <c r="A124" s="35"/>
      <c r="B124" s="36"/>
      <c r="C124" s="175" t="s">
        <v>192</v>
      </c>
      <c r="D124" s="175" t="s">
        <v>148</v>
      </c>
      <c r="E124" s="176" t="s">
        <v>219</v>
      </c>
      <c r="F124" s="177" t="s">
        <v>220</v>
      </c>
      <c r="G124" s="178" t="s">
        <v>108</v>
      </c>
      <c r="H124" s="179">
        <v>2884.8380000000002</v>
      </c>
      <c r="I124" s="180"/>
      <c r="J124" s="181">
        <f>ROUND(I124*H124,2)</f>
        <v>0</v>
      </c>
      <c r="K124" s="177" t="s">
        <v>152</v>
      </c>
      <c r="L124" s="40"/>
      <c r="M124" s="182" t="s">
        <v>79</v>
      </c>
      <c r="N124" s="183" t="s">
        <v>51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153</v>
      </c>
      <c r="AT124" s="186" t="s">
        <v>148</v>
      </c>
      <c r="AU124" s="186" t="s">
        <v>91</v>
      </c>
      <c r="AY124" s="17" t="s">
        <v>146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7" t="s">
        <v>89</v>
      </c>
      <c r="BK124" s="187">
        <f>ROUND(I124*H124,2)</f>
        <v>0</v>
      </c>
      <c r="BL124" s="17" t="s">
        <v>153</v>
      </c>
      <c r="BM124" s="186" t="s">
        <v>794</v>
      </c>
    </row>
    <row r="125" spans="1:65" s="2" customFormat="1" ht="58.5">
      <c r="A125" s="35"/>
      <c r="B125" s="36"/>
      <c r="C125" s="37"/>
      <c r="D125" s="188" t="s">
        <v>155</v>
      </c>
      <c r="E125" s="37"/>
      <c r="F125" s="189" t="s">
        <v>222</v>
      </c>
      <c r="G125" s="37"/>
      <c r="H125" s="37"/>
      <c r="I125" s="190"/>
      <c r="J125" s="37"/>
      <c r="K125" s="37"/>
      <c r="L125" s="40"/>
      <c r="M125" s="191"/>
      <c r="N125" s="192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155</v>
      </c>
      <c r="AU125" s="17" t="s">
        <v>91</v>
      </c>
    </row>
    <row r="126" spans="1:65" s="2" customFormat="1" ht="19.5">
      <c r="A126" s="35"/>
      <c r="B126" s="36"/>
      <c r="C126" s="37"/>
      <c r="D126" s="188" t="s">
        <v>215</v>
      </c>
      <c r="E126" s="37"/>
      <c r="F126" s="189" t="s">
        <v>795</v>
      </c>
      <c r="G126" s="37"/>
      <c r="H126" s="37"/>
      <c r="I126" s="190"/>
      <c r="J126" s="37"/>
      <c r="K126" s="37"/>
      <c r="L126" s="40"/>
      <c r="M126" s="191"/>
      <c r="N126" s="192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215</v>
      </c>
      <c r="AU126" s="17" t="s">
        <v>91</v>
      </c>
    </row>
    <row r="127" spans="1:65" s="13" customFormat="1" ht="11.25">
      <c r="B127" s="193"/>
      <c r="C127" s="194"/>
      <c r="D127" s="188" t="s">
        <v>157</v>
      </c>
      <c r="E127" s="195" t="s">
        <v>79</v>
      </c>
      <c r="F127" s="196" t="s">
        <v>796</v>
      </c>
      <c r="G127" s="194"/>
      <c r="H127" s="197">
        <v>2884.8380000000002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157</v>
      </c>
      <c r="AU127" s="203" t="s">
        <v>91</v>
      </c>
      <c r="AV127" s="13" t="s">
        <v>91</v>
      </c>
      <c r="AW127" s="13" t="s">
        <v>42</v>
      </c>
      <c r="AX127" s="13" t="s">
        <v>89</v>
      </c>
      <c r="AY127" s="203" t="s">
        <v>146</v>
      </c>
    </row>
    <row r="128" spans="1:65" s="2" customFormat="1" ht="37.9" customHeight="1">
      <c r="A128" s="35"/>
      <c r="B128" s="36"/>
      <c r="C128" s="175" t="s">
        <v>199</v>
      </c>
      <c r="D128" s="175" t="s">
        <v>148</v>
      </c>
      <c r="E128" s="176" t="s">
        <v>225</v>
      </c>
      <c r="F128" s="177" t="s">
        <v>226</v>
      </c>
      <c r="G128" s="178" t="s">
        <v>108</v>
      </c>
      <c r="H128" s="179">
        <v>374.49400000000003</v>
      </c>
      <c r="I128" s="180"/>
      <c r="J128" s="181">
        <f>ROUND(I128*H128,2)</f>
        <v>0</v>
      </c>
      <c r="K128" s="177" t="s">
        <v>152</v>
      </c>
      <c r="L128" s="40"/>
      <c r="M128" s="182" t="s">
        <v>79</v>
      </c>
      <c r="N128" s="183" t="s">
        <v>51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153</v>
      </c>
      <c r="AT128" s="186" t="s">
        <v>148</v>
      </c>
      <c r="AU128" s="186" t="s">
        <v>91</v>
      </c>
      <c r="AY128" s="17" t="s">
        <v>146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7" t="s">
        <v>89</v>
      </c>
      <c r="BK128" s="187">
        <f>ROUND(I128*H128,2)</f>
        <v>0</v>
      </c>
      <c r="BL128" s="17" t="s">
        <v>153</v>
      </c>
      <c r="BM128" s="186" t="s">
        <v>797</v>
      </c>
    </row>
    <row r="129" spans="1:65" s="2" customFormat="1" ht="58.5">
      <c r="A129" s="35"/>
      <c r="B129" s="36"/>
      <c r="C129" s="37"/>
      <c r="D129" s="188" t="s">
        <v>155</v>
      </c>
      <c r="E129" s="37"/>
      <c r="F129" s="189" t="s">
        <v>222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7" t="s">
        <v>155</v>
      </c>
      <c r="AU129" s="17" t="s">
        <v>91</v>
      </c>
    </row>
    <row r="130" spans="1:65" s="13" customFormat="1" ht="11.25">
      <c r="B130" s="193"/>
      <c r="C130" s="194"/>
      <c r="D130" s="188" t="s">
        <v>157</v>
      </c>
      <c r="E130" s="195" t="s">
        <v>79</v>
      </c>
      <c r="F130" s="196" t="s">
        <v>798</v>
      </c>
      <c r="G130" s="194"/>
      <c r="H130" s="197">
        <v>374.49400000000003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157</v>
      </c>
      <c r="AU130" s="203" t="s">
        <v>91</v>
      </c>
      <c r="AV130" s="13" t="s">
        <v>91</v>
      </c>
      <c r="AW130" s="13" t="s">
        <v>42</v>
      </c>
      <c r="AX130" s="13" t="s">
        <v>89</v>
      </c>
      <c r="AY130" s="203" t="s">
        <v>146</v>
      </c>
    </row>
    <row r="131" spans="1:65" s="2" customFormat="1" ht="37.9" customHeight="1">
      <c r="A131" s="35"/>
      <c r="B131" s="36"/>
      <c r="C131" s="175" t="s">
        <v>205</v>
      </c>
      <c r="D131" s="175" t="s">
        <v>148</v>
      </c>
      <c r="E131" s="176" t="s">
        <v>230</v>
      </c>
      <c r="F131" s="177" t="s">
        <v>231</v>
      </c>
      <c r="G131" s="178" t="s">
        <v>108</v>
      </c>
      <c r="H131" s="179">
        <v>5617.41</v>
      </c>
      <c r="I131" s="180"/>
      <c r="J131" s="181">
        <f>ROUND(I131*H131,2)</f>
        <v>0</v>
      </c>
      <c r="K131" s="177" t="s">
        <v>152</v>
      </c>
      <c r="L131" s="40"/>
      <c r="M131" s="182" t="s">
        <v>79</v>
      </c>
      <c r="N131" s="183" t="s">
        <v>51</v>
      </c>
      <c r="O131" s="65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153</v>
      </c>
      <c r="AT131" s="186" t="s">
        <v>148</v>
      </c>
      <c r="AU131" s="186" t="s">
        <v>91</v>
      </c>
      <c r="AY131" s="17" t="s">
        <v>146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7" t="s">
        <v>89</v>
      </c>
      <c r="BK131" s="187">
        <f>ROUND(I131*H131,2)</f>
        <v>0</v>
      </c>
      <c r="BL131" s="17" t="s">
        <v>153</v>
      </c>
      <c r="BM131" s="186" t="s">
        <v>799</v>
      </c>
    </row>
    <row r="132" spans="1:65" s="2" customFormat="1" ht="58.5">
      <c r="A132" s="35"/>
      <c r="B132" s="36"/>
      <c r="C132" s="37"/>
      <c r="D132" s="188" t="s">
        <v>155</v>
      </c>
      <c r="E132" s="37"/>
      <c r="F132" s="189" t="s">
        <v>222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155</v>
      </c>
      <c r="AU132" s="17" t="s">
        <v>91</v>
      </c>
    </row>
    <row r="133" spans="1:65" s="2" customFormat="1" ht="19.5">
      <c r="A133" s="35"/>
      <c r="B133" s="36"/>
      <c r="C133" s="37"/>
      <c r="D133" s="188" t="s">
        <v>215</v>
      </c>
      <c r="E133" s="37"/>
      <c r="F133" s="189" t="s">
        <v>800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7" t="s">
        <v>215</v>
      </c>
      <c r="AU133" s="17" t="s">
        <v>91</v>
      </c>
    </row>
    <row r="134" spans="1:65" s="13" customFormat="1" ht="11.25">
      <c r="B134" s="193"/>
      <c r="C134" s="194"/>
      <c r="D134" s="188" t="s">
        <v>157</v>
      </c>
      <c r="E134" s="194"/>
      <c r="F134" s="196" t="s">
        <v>801</v>
      </c>
      <c r="G134" s="194"/>
      <c r="H134" s="197">
        <v>5617.41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157</v>
      </c>
      <c r="AU134" s="203" t="s">
        <v>91</v>
      </c>
      <c r="AV134" s="13" t="s">
        <v>91</v>
      </c>
      <c r="AW134" s="13" t="s">
        <v>4</v>
      </c>
      <c r="AX134" s="13" t="s">
        <v>89</v>
      </c>
      <c r="AY134" s="203" t="s">
        <v>146</v>
      </c>
    </row>
    <row r="135" spans="1:65" s="2" customFormat="1" ht="24.2" customHeight="1">
      <c r="A135" s="35"/>
      <c r="B135" s="36"/>
      <c r="C135" s="175" t="s">
        <v>211</v>
      </c>
      <c r="D135" s="175" t="s">
        <v>148</v>
      </c>
      <c r="E135" s="176" t="s">
        <v>234</v>
      </c>
      <c r="F135" s="177" t="s">
        <v>235</v>
      </c>
      <c r="G135" s="178" t="s">
        <v>108</v>
      </c>
      <c r="H135" s="179">
        <v>1442.4190000000001</v>
      </c>
      <c r="I135" s="180"/>
      <c r="J135" s="181">
        <f>ROUND(I135*H135,2)</f>
        <v>0</v>
      </c>
      <c r="K135" s="177" t="s">
        <v>152</v>
      </c>
      <c r="L135" s="40"/>
      <c r="M135" s="182" t="s">
        <v>79</v>
      </c>
      <c r="N135" s="183" t="s">
        <v>51</v>
      </c>
      <c r="O135" s="65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153</v>
      </c>
      <c r="AT135" s="186" t="s">
        <v>148</v>
      </c>
      <c r="AU135" s="186" t="s">
        <v>91</v>
      </c>
      <c r="AY135" s="17" t="s">
        <v>146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7" t="s">
        <v>89</v>
      </c>
      <c r="BK135" s="187">
        <f>ROUND(I135*H135,2)</f>
        <v>0</v>
      </c>
      <c r="BL135" s="17" t="s">
        <v>153</v>
      </c>
      <c r="BM135" s="186" t="s">
        <v>802</v>
      </c>
    </row>
    <row r="136" spans="1:65" s="2" customFormat="1" ht="87.75">
      <c r="A136" s="35"/>
      <c r="B136" s="36"/>
      <c r="C136" s="37"/>
      <c r="D136" s="188" t="s">
        <v>155</v>
      </c>
      <c r="E136" s="37"/>
      <c r="F136" s="189" t="s">
        <v>237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7" t="s">
        <v>155</v>
      </c>
      <c r="AU136" s="17" t="s">
        <v>91</v>
      </c>
    </row>
    <row r="137" spans="1:65" s="13" customFormat="1" ht="11.25">
      <c r="B137" s="193"/>
      <c r="C137" s="194"/>
      <c r="D137" s="188" t="s">
        <v>157</v>
      </c>
      <c r="E137" s="195" t="s">
        <v>79</v>
      </c>
      <c r="F137" s="196" t="s">
        <v>803</v>
      </c>
      <c r="G137" s="194"/>
      <c r="H137" s="197">
        <v>1442.4190000000001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157</v>
      </c>
      <c r="AU137" s="203" t="s">
        <v>91</v>
      </c>
      <c r="AV137" s="13" t="s">
        <v>91</v>
      </c>
      <c r="AW137" s="13" t="s">
        <v>42</v>
      </c>
      <c r="AX137" s="13" t="s">
        <v>89</v>
      </c>
      <c r="AY137" s="203" t="s">
        <v>146</v>
      </c>
    </row>
    <row r="138" spans="1:65" s="2" customFormat="1" ht="24.2" customHeight="1">
      <c r="A138" s="35"/>
      <c r="B138" s="36"/>
      <c r="C138" s="175" t="s">
        <v>218</v>
      </c>
      <c r="D138" s="175" t="s">
        <v>148</v>
      </c>
      <c r="E138" s="176" t="s">
        <v>245</v>
      </c>
      <c r="F138" s="177" t="s">
        <v>246</v>
      </c>
      <c r="G138" s="178" t="s">
        <v>196</v>
      </c>
      <c r="H138" s="179">
        <v>374.49400000000003</v>
      </c>
      <c r="I138" s="180"/>
      <c r="J138" s="181">
        <f>ROUND(I138*H138,2)</f>
        <v>0</v>
      </c>
      <c r="K138" s="177" t="s">
        <v>152</v>
      </c>
      <c r="L138" s="40"/>
      <c r="M138" s="182" t="s">
        <v>79</v>
      </c>
      <c r="N138" s="183" t="s">
        <v>51</v>
      </c>
      <c r="O138" s="65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153</v>
      </c>
      <c r="AT138" s="186" t="s">
        <v>148</v>
      </c>
      <c r="AU138" s="186" t="s">
        <v>91</v>
      </c>
      <c r="AY138" s="17" t="s">
        <v>146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7" t="s">
        <v>89</v>
      </c>
      <c r="BK138" s="187">
        <f>ROUND(I138*H138,2)</f>
        <v>0</v>
      </c>
      <c r="BL138" s="17" t="s">
        <v>153</v>
      </c>
      <c r="BM138" s="186" t="s">
        <v>804</v>
      </c>
    </row>
    <row r="139" spans="1:65" s="2" customFormat="1" ht="29.25">
      <c r="A139" s="35"/>
      <c r="B139" s="36"/>
      <c r="C139" s="37"/>
      <c r="D139" s="188" t="s">
        <v>215</v>
      </c>
      <c r="E139" s="37"/>
      <c r="F139" s="189" t="s">
        <v>805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7" t="s">
        <v>215</v>
      </c>
      <c r="AU139" s="17" t="s">
        <v>91</v>
      </c>
    </row>
    <row r="140" spans="1:65" s="13" customFormat="1" ht="11.25">
      <c r="B140" s="193"/>
      <c r="C140" s="194"/>
      <c r="D140" s="188" t="s">
        <v>157</v>
      </c>
      <c r="E140" s="195" t="s">
        <v>79</v>
      </c>
      <c r="F140" s="196" t="s">
        <v>806</v>
      </c>
      <c r="G140" s="194"/>
      <c r="H140" s="197">
        <v>374.49400000000003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157</v>
      </c>
      <c r="AU140" s="203" t="s">
        <v>91</v>
      </c>
      <c r="AV140" s="13" t="s">
        <v>91</v>
      </c>
      <c r="AW140" s="13" t="s">
        <v>42</v>
      </c>
      <c r="AX140" s="13" t="s">
        <v>89</v>
      </c>
      <c r="AY140" s="203" t="s">
        <v>146</v>
      </c>
    </row>
    <row r="141" spans="1:65" s="2" customFormat="1" ht="24.2" customHeight="1">
      <c r="A141" s="35"/>
      <c r="B141" s="36"/>
      <c r="C141" s="175" t="s">
        <v>224</v>
      </c>
      <c r="D141" s="175" t="s">
        <v>148</v>
      </c>
      <c r="E141" s="176" t="s">
        <v>250</v>
      </c>
      <c r="F141" s="177" t="s">
        <v>251</v>
      </c>
      <c r="G141" s="178" t="s">
        <v>108</v>
      </c>
      <c r="H141" s="179">
        <v>1442.4190000000001</v>
      </c>
      <c r="I141" s="180"/>
      <c r="J141" s="181">
        <f>ROUND(I141*H141,2)</f>
        <v>0</v>
      </c>
      <c r="K141" s="177" t="s">
        <v>152</v>
      </c>
      <c r="L141" s="40"/>
      <c r="M141" s="182" t="s">
        <v>79</v>
      </c>
      <c r="N141" s="183" t="s">
        <v>51</v>
      </c>
      <c r="O141" s="65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153</v>
      </c>
      <c r="AT141" s="186" t="s">
        <v>148</v>
      </c>
      <c r="AU141" s="186" t="s">
        <v>91</v>
      </c>
      <c r="AY141" s="17" t="s">
        <v>146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7" t="s">
        <v>89</v>
      </c>
      <c r="BK141" s="187">
        <f>ROUND(I141*H141,2)</f>
        <v>0</v>
      </c>
      <c r="BL141" s="17" t="s">
        <v>153</v>
      </c>
      <c r="BM141" s="186" t="s">
        <v>807</v>
      </c>
    </row>
    <row r="142" spans="1:65" s="2" customFormat="1" ht="97.5">
      <c r="A142" s="35"/>
      <c r="B142" s="36"/>
      <c r="C142" s="37"/>
      <c r="D142" s="188" t="s">
        <v>155</v>
      </c>
      <c r="E142" s="37"/>
      <c r="F142" s="189" t="s">
        <v>253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7" t="s">
        <v>155</v>
      </c>
      <c r="AU142" s="17" t="s">
        <v>91</v>
      </c>
    </row>
    <row r="143" spans="1:65" s="13" customFormat="1" ht="11.25">
      <c r="B143" s="193"/>
      <c r="C143" s="194"/>
      <c r="D143" s="188" t="s">
        <v>157</v>
      </c>
      <c r="E143" s="195" t="s">
        <v>79</v>
      </c>
      <c r="F143" s="196" t="s">
        <v>808</v>
      </c>
      <c r="G143" s="194"/>
      <c r="H143" s="197">
        <v>1442.4190000000001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157</v>
      </c>
      <c r="AU143" s="203" t="s">
        <v>91</v>
      </c>
      <c r="AV143" s="13" t="s">
        <v>91</v>
      </c>
      <c r="AW143" s="13" t="s">
        <v>42</v>
      </c>
      <c r="AX143" s="13" t="s">
        <v>89</v>
      </c>
      <c r="AY143" s="203" t="s">
        <v>146</v>
      </c>
    </row>
    <row r="144" spans="1:65" s="2" customFormat="1" ht="24.2" customHeight="1">
      <c r="A144" s="35"/>
      <c r="B144" s="36"/>
      <c r="C144" s="175" t="s">
        <v>229</v>
      </c>
      <c r="D144" s="175" t="s">
        <v>148</v>
      </c>
      <c r="E144" s="176" t="s">
        <v>809</v>
      </c>
      <c r="F144" s="177" t="s">
        <v>810</v>
      </c>
      <c r="G144" s="178" t="s">
        <v>108</v>
      </c>
      <c r="H144" s="179">
        <v>1442.4190000000001</v>
      </c>
      <c r="I144" s="180"/>
      <c r="J144" s="181">
        <f>ROUND(I144*H144,2)</f>
        <v>0</v>
      </c>
      <c r="K144" s="177" t="s">
        <v>152</v>
      </c>
      <c r="L144" s="40"/>
      <c r="M144" s="182" t="s">
        <v>79</v>
      </c>
      <c r="N144" s="183" t="s">
        <v>51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153</v>
      </c>
      <c r="AT144" s="186" t="s">
        <v>148</v>
      </c>
      <c r="AU144" s="186" t="s">
        <v>91</v>
      </c>
      <c r="AY144" s="17" t="s">
        <v>146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7" t="s">
        <v>89</v>
      </c>
      <c r="BK144" s="187">
        <f>ROUND(I144*H144,2)</f>
        <v>0</v>
      </c>
      <c r="BL144" s="17" t="s">
        <v>153</v>
      </c>
      <c r="BM144" s="186" t="s">
        <v>811</v>
      </c>
    </row>
    <row r="145" spans="1:65" s="2" customFormat="1" ht="126.75">
      <c r="A145" s="35"/>
      <c r="B145" s="36"/>
      <c r="C145" s="37"/>
      <c r="D145" s="188" t="s">
        <v>155</v>
      </c>
      <c r="E145" s="37"/>
      <c r="F145" s="189" t="s">
        <v>812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7" t="s">
        <v>155</v>
      </c>
      <c r="AU145" s="17" t="s">
        <v>91</v>
      </c>
    </row>
    <row r="146" spans="1:65" s="15" customFormat="1" ht="11.25">
      <c r="B146" s="225"/>
      <c r="C146" s="226"/>
      <c r="D146" s="188" t="s">
        <v>157</v>
      </c>
      <c r="E146" s="227" t="s">
        <v>79</v>
      </c>
      <c r="F146" s="228" t="s">
        <v>760</v>
      </c>
      <c r="G146" s="226"/>
      <c r="H146" s="227" t="s">
        <v>79</v>
      </c>
      <c r="I146" s="229"/>
      <c r="J146" s="226"/>
      <c r="K146" s="226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157</v>
      </c>
      <c r="AU146" s="234" t="s">
        <v>91</v>
      </c>
      <c r="AV146" s="15" t="s">
        <v>89</v>
      </c>
      <c r="AW146" s="15" t="s">
        <v>42</v>
      </c>
      <c r="AX146" s="15" t="s">
        <v>81</v>
      </c>
      <c r="AY146" s="234" t="s">
        <v>146</v>
      </c>
    </row>
    <row r="147" spans="1:65" s="15" customFormat="1" ht="11.25">
      <c r="B147" s="225"/>
      <c r="C147" s="226"/>
      <c r="D147" s="188" t="s">
        <v>157</v>
      </c>
      <c r="E147" s="227" t="s">
        <v>79</v>
      </c>
      <c r="F147" s="228" t="s">
        <v>813</v>
      </c>
      <c r="G147" s="226"/>
      <c r="H147" s="227" t="s">
        <v>79</v>
      </c>
      <c r="I147" s="229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157</v>
      </c>
      <c r="AU147" s="234" t="s">
        <v>91</v>
      </c>
      <c r="AV147" s="15" t="s">
        <v>89</v>
      </c>
      <c r="AW147" s="15" t="s">
        <v>42</v>
      </c>
      <c r="AX147" s="15" t="s">
        <v>81</v>
      </c>
      <c r="AY147" s="234" t="s">
        <v>146</v>
      </c>
    </row>
    <row r="148" spans="1:65" s="13" customFormat="1" ht="11.25">
      <c r="B148" s="193"/>
      <c r="C148" s="194"/>
      <c r="D148" s="188" t="s">
        <v>157</v>
      </c>
      <c r="E148" s="195" t="s">
        <v>79</v>
      </c>
      <c r="F148" s="196" t="s">
        <v>814</v>
      </c>
      <c r="G148" s="194"/>
      <c r="H148" s="197">
        <v>891.34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157</v>
      </c>
      <c r="AU148" s="203" t="s">
        <v>91</v>
      </c>
      <c r="AV148" s="13" t="s">
        <v>91</v>
      </c>
      <c r="AW148" s="13" t="s">
        <v>42</v>
      </c>
      <c r="AX148" s="13" t="s">
        <v>81</v>
      </c>
      <c r="AY148" s="203" t="s">
        <v>146</v>
      </c>
    </row>
    <row r="149" spans="1:65" s="15" customFormat="1" ht="11.25">
      <c r="B149" s="225"/>
      <c r="C149" s="226"/>
      <c r="D149" s="188" t="s">
        <v>157</v>
      </c>
      <c r="E149" s="227" t="s">
        <v>79</v>
      </c>
      <c r="F149" s="228" t="s">
        <v>815</v>
      </c>
      <c r="G149" s="226"/>
      <c r="H149" s="227" t="s">
        <v>79</v>
      </c>
      <c r="I149" s="229"/>
      <c r="J149" s="226"/>
      <c r="K149" s="226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157</v>
      </c>
      <c r="AU149" s="234" t="s">
        <v>91</v>
      </c>
      <c r="AV149" s="15" t="s">
        <v>89</v>
      </c>
      <c r="AW149" s="15" t="s">
        <v>42</v>
      </c>
      <c r="AX149" s="15" t="s">
        <v>81</v>
      </c>
      <c r="AY149" s="234" t="s">
        <v>146</v>
      </c>
    </row>
    <row r="150" spans="1:65" s="13" customFormat="1" ht="11.25">
      <c r="B150" s="193"/>
      <c r="C150" s="194"/>
      <c r="D150" s="188" t="s">
        <v>157</v>
      </c>
      <c r="E150" s="195" t="s">
        <v>79</v>
      </c>
      <c r="F150" s="196" t="s">
        <v>816</v>
      </c>
      <c r="G150" s="194"/>
      <c r="H150" s="197">
        <v>515.34299999999996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157</v>
      </c>
      <c r="AU150" s="203" t="s">
        <v>91</v>
      </c>
      <c r="AV150" s="13" t="s">
        <v>91</v>
      </c>
      <c r="AW150" s="13" t="s">
        <v>42</v>
      </c>
      <c r="AX150" s="13" t="s">
        <v>81</v>
      </c>
      <c r="AY150" s="203" t="s">
        <v>146</v>
      </c>
    </row>
    <row r="151" spans="1:65" s="15" customFormat="1" ht="11.25">
      <c r="B151" s="225"/>
      <c r="C151" s="226"/>
      <c r="D151" s="188" t="s">
        <v>157</v>
      </c>
      <c r="E151" s="227" t="s">
        <v>79</v>
      </c>
      <c r="F151" s="228" t="s">
        <v>817</v>
      </c>
      <c r="G151" s="226"/>
      <c r="H151" s="227" t="s">
        <v>79</v>
      </c>
      <c r="I151" s="229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157</v>
      </c>
      <c r="AU151" s="234" t="s">
        <v>91</v>
      </c>
      <c r="AV151" s="15" t="s">
        <v>89</v>
      </c>
      <c r="AW151" s="15" t="s">
        <v>42</v>
      </c>
      <c r="AX151" s="15" t="s">
        <v>81</v>
      </c>
      <c r="AY151" s="234" t="s">
        <v>146</v>
      </c>
    </row>
    <row r="152" spans="1:65" s="13" customFormat="1" ht="11.25">
      <c r="B152" s="193"/>
      <c r="C152" s="194"/>
      <c r="D152" s="188" t="s">
        <v>157</v>
      </c>
      <c r="E152" s="195" t="s">
        <v>79</v>
      </c>
      <c r="F152" s="196" t="s">
        <v>818</v>
      </c>
      <c r="G152" s="194"/>
      <c r="H152" s="197">
        <v>80.736000000000004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157</v>
      </c>
      <c r="AU152" s="203" t="s">
        <v>91</v>
      </c>
      <c r="AV152" s="13" t="s">
        <v>91</v>
      </c>
      <c r="AW152" s="13" t="s">
        <v>42</v>
      </c>
      <c r="AX152" s="13" t="s">
        <v>81</v>
      </c>
      <c r="AY152" s="203" t="s">
        <v>146</v>
      </c>
    </row>
    <row r="153" spans="1:65" s="15" customFormat="1" ht="11.25">
      <c r="B153" s="225"/>
      <c r="C153" s="226"/>
      <c r="D153" s="188" t="s">
        <v>157</v>
      </c>
      <c r="E153" s="227" t="s">
        <v>79</v>
      </c>
      <c r="F153" s="228" t="s">
        <v>819</v>
      </c>
      <c r="G153" s="226"/>
      <c r="H153" s="227" t="s">
        <v>79</v>
      </c>
      <c r="I153" s="229"/>
      <c r="J153" s="226"/>
      <c r="K153" s="226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157</v>
      </c>
      <c r="AU153" s="234" t="s">
        <v>91</v>
      </c>
      <c r="AV153" s="15" t="s">
        <v>89</v>
      </c>
      <c r="AW153" s="15" t="s">
        <v>42</v>
      </c>
      <c r="AX153" s="15" t="s">
        <v>81</v>
      </c>
      <c r="AY153" s="234" t="s">
        <v>146</v>
      </c>
    </row>
    <row r="154" spans="1:65" s="13" customFormat="1" ht="11.25">
      <c r="B154" s="193"/>
      <c r="C154" s="194"/>
      <c r="D154" s="188" t="s">
        <v>157</v>
      </c>
      <c r="E154" s="195" t="s">
        <v>79</v>
      </c>
      <c r="F154" s="196" t="s">
        <v>820</v>
      </c>
      <c r="G154" s="194"/>
      <c r="H154" s="197">
        <v>-45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157</v>
      </c>
      <c r="AU154" s="203" t="s">
        <v>91</v>
      </c>
      <c r="AV154" s="13" t="s">
        <v>91</v>
      </c>
      <c r="AW154" s="13" t="s">
        <v>42</v>
      </c>
      <c r="AX154" s="13" t="s">
        <v>81</v>
      </c>
      <c r="AY154" s="203" t="s">
        <v>146</v>
      </c>
    </row>
    <row r="155" spans="1:65" s="14" customFormat="1" ht="11.25">
      <c r="B155" s="204"/>
      <c r="C155" s="205"/>
      <c r="D155" s="188" t="s">
        <v>157</v>
      </c>
      <c r="E155" s="206" t="s">
        <v>752</v>
      </c>
      <c r="F155" s="207" t="s">
        <v>175</v>
      </c>
      <c r="G155" s="205"/>
      <c r="H155" s="208">
        <v>1442.4190000000001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157</v>
      </c>
      <c r="AU155" s="214" t="s">
        <v>91</v>
      </c>
      <c r="AV155" s="14" t="s">
        <v>153</v>
      </c>
      <c r="AW155" s="14" t="s">
        <v>42</v>
      </c>
      <c r="AX155" s="14" t="s">
        <v>89</v>
      </c>
      <c r="AY155" s="214" t="s">
        <v>146</v>
      </c>
    </row>
    <row r="156" spans="1:65" s="12" customFormat="1" ht="22.9" customHeight="1">
      <c r="B156" s="159"/>
      <c r="C156" s="160"/>
      <c r="D156" s="161" t="s">
        <v>80</v>
      </c>
      <c r="E156" s="173" t="s">
        <v>164</v>
      </c>
      <c r="F156" s="173" t="s">
        <v>390</v>
      </c>
      <c r="G156" s="160"/>
      <c r="H156" s="160"/>
      <c r="I156" s="163"/>
      <c r="J156" s="174">
        <f>BK156</f>
        <v>0</v>
      </c>
      <c r="K156" s="160"/>
      <c r="L156" s="165"/>
      <c r="M156" s="166"/>
      <c r="N156" s="167"/>
      <c r="O156" s="167"/>
      <c r="P156" s="168">
        <f>SUM(P157:P159)</f>
        <v>0</v>
      </c>
      <c r="Q156" s="167"/>
      <c r="R156" s="168">
        <f>SUM(R157:R159)</f>
        <v>0</v>
      </c>
      <c r="S156" s="167"/>
      <c r="T156" s="169">
        <f>SUM(T157:T159)</f>
        <v>0</v>
      </c>
      <c r="AR156" s="170" t="s">
        <v>89</v>
      </c>
      <c r="AT156" s="171" t="s">
        <v>80</v>
      </c>
      <c r="AU156" s="171" t="s">
        <v>89</v>
      </c>
      <c r="AY156" s="170" t="s">
        <v>146</v>
      </c>
      <c r="BK156" s="172">
        <f>SUM(BK157:BK159)</f>
        <v>0</v>
      </c>
    </row>
    <row r="157" spans="1:65" s="2" customFormat="1" ht="14.45" customHeight="1">
      <c r="A157" s="35"/>
      <c r="B157" s="36"/>
      <c r="C157" s="175" t="s">
        <v>8</v>
      </c>
      <c r="D157" s="175" t="s">
        <v>148</v>
      </c>
      <c r="E157" s="176" t="s">
        <v>821</v>
      </c>
      <c r="F157" s="177" t="s">
        <v>822</v>
      </c>
      <c r="G157" s="178" t="s">
        <v>296</v>
      </c>
      <c r="H157" s="179">
        <v>325.45999999999998</v>
      </c>
      <c r="I157" s="180"/>
      <c r="J157" s="181">
        <f>ROUND(I157*H157,2)</f>
        <v>0</v>
      </c>
      <c r="K157" s="177" t="s">
        <v>152</v>
      </c>
      <c r="L157" s="40"/>
      <c r="M157" s="182" t="s">
        <v>79</v>
      </c>
      <c r="N157" s="183" t="s">
        <v>51</v>
      </c>
      <c r="O157" s="65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153</v>
      </c>
      <c r="AT157" s="186" t="s">
        <v>148</v>
      </c>
      <c r="AU157" s="186" t="s">
        <v>91</v>
      </c>
      <c r="AY157" s="17" t="s">
        <v>146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7" t="s">
        <v>89</v>
      </c>
      <c r="BK157" s="187">
        <f>ROUND(I157*H157,2)</f>
        <v>0</v>
      </c>
      <c r="BL157" s="17" t="s">
        <v>153</v>
      </c>
      <c r="BM157" s="186" t="s">
        <v>823</v>
      </c>
    </row>
    <row r="158" spans="1:65" s="2" customFormat="1" ht="29.25">
      <c r="A158" s="35"/>
      <c r="B158" s="36"/>
      <c r="C158" s="37"/>
      <c r="D158" s="188" t="s">
        <v>155</v>
      </c>
      <c r="E158" s="37"/>
      <c r="F158" s="189" t="s">
        <v>824</v>
      </c>
      <c r="G158" s="37"/>
      <c r="H158" s="37"/>
      <c r="I158" s="190"/>
      <c r="J158" s="37"/>
      <c r="K158" s="37"/>
      <c r="L158" s="40"/>
      <c r="M158" s="191"/>
      <c r="N158" s="192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7" t="s">
        <v>155</v>
      </c>
      <c r="AU158" s="17" t="s">
        <v>91</v>
      </c>
    </row>
    <row r="159" spans="1:65" s="13" customFormat="1" ht="11.25">
      <c r="B159" s="193"/>
      <c r="C159" s="194"/>
      <c r="D159" s="188" t="s">
        <v>157</v>
      </c>
      <c r="E159" s="195" t="s">
        <v>79</v>
      </c>
      <c r="F159" s="196" t="s">
        <v>825</v>
      </c>
      <c r="G159" s="194"/>
      <c r="H159" s="197">
        <v>325.45999999999998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157</v>
      </c>
      <c r="AU159" s="203" t="s">
        <v>91</v>
      </c>
      <c r="AV159" s="13" t="s">
        <v>91</v>
      </c>
      <c r="AW159" s="13" t="s">
        <v>42</v>
      </c>
      <c r="AX159" s="13" t="s">
        <v>89</v>
      </c>
      <c r="AY159" s="203" t="s">
        <v>146</v>
      </c>
    </row>
    <row r="160" spans="1:65" s="12" customFormat="1" ht="22.9" customHeight="1">
      <c r="B160" s="159"/>
      <c r="C160" s="160"/>
      <c r="D160" s="161" t="s">
        <v>80</v>
      </c>
      <c r="E160" s="173" t="s">
        <v>153</v>
      </c>
      <c r="F160" s="173" t="s">
        <v>411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SUM(P161:P209)</f>
        <v>0</v>
      </c>
      <c r="Q160" s="167"/>
      <c r="R160" s="168">
        <f>SUM(R161:R209)</f>
        <v>0.50009999999999999</v>
      </c>
      <c r="S160" s="167"/>
      <c r="T160" s="169">
        <f>SUM(T161:T209)</f>
        <v>0</v>
      </c>
      <c r="AR160" s="170" t="s">
        <v>89</v>
      </c>
      <c r="AT160" s="171" t="s">
        <v>80</v>
      </c>
      <c r="AU160" s="171" t="s">
        <v>89</v>
      </c>
      <c r="AY160" s="170" t="s">
        <v>146</v>
      </c>
      <c r="BK160" s="172">
        <f>SUM(BK161:BK209)</f>
        <v>0</v>
      </c>
    </row>
    <row r="161" spans="1:65" s="2" customFormat="1" ht="14.45" customHeight="1">
      <c r="A161" s="35"/>
      <c r="B161" s="36"/>
      <c r="C161" s="175" t="s">
        <v>238</v>
      </c>
      <c r="D161" s="175" t="s">
        <v>148</v>
      </c>
      <c r="E161" s="176" t="s">
        <v>826</v>
      </c>
      <c r="F161" s="177" t="s">
        <v>827</v>
      </c>
      <c r="G161" s="178" t="s">
        <v>108</v>
      </c>
      <c r="H161" s="179">
        <v>35.264000000000003</v>
      </c>
      <c r="I161" s="180"/>
      <c r="J161" s="181">
        <f>ROUND(I161*H161,2)</f>
        <v>0</v>
      </c>
      <c r="K161" s="177" t="s">
        <v>152</v>
      </c>
      <c r="L161" s="40"/>
      <c r="M161" s="182" t="s">
        <v>79</v>
      </c>
      <c r="N161" s="183" t="s">
        <v>51</v>
      </c>
      <c r="O161" s="65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6" t="s">
        <v>153</v>
      </c>
      <c r="AT161" s="186" t="s">
        <v>148</v>
      </c>
      <c r="AU161" s="186" t="s">
        <v>91</v>
      </c>
      <c r="AY161" s="17" t="s">
        <v>146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7" t="s">
        <v>89</v>
      </c>
      <c r="BK161" s="187">
        <f>ROUND(I161*H161,2)</f>
        <v>0</v>
      </c>
      <c r="BL161" s="17" t="s">
        <v>153</v>
      </c>
      <c r="BM161" s="186" t="s">
        <v>828</v>
      </c>
    </row>
    <row r="162" spans="1:65" s="2" customFormat="1" ht="39">
      <c r="A162" s="35"/>
      <c r="B162" s="36"/>
      <c r="C162" s="37"/>
      <c r="D162" s="188" t="s">
        <v>155</v>
      </c>
      <c r="E162" s="37"/>
      <c r="F162" s="189" t="s">
        <v>829</v>
      </c>
      <c r="G162" s="37"/>
      <c r="H162" s="37"/>
      <c r="I162" s="190"/>
      <c r="J162" s="37"/>
      <c r="K162" s="37"/>
      <c r="L162" s="40"/>
      <c r="M162" s="191"/>
      <c r="N162" s="192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7" t="s">
        <v>155</v>
      </c>
      <c r="AU162" s="17" t="s">
        <v>91</v>
      </c>
    </row>
    <row r="163" spans="1:65" s="15" customFormat="1" ht="11.25">
      <c r="B163" s="225"/>
      <c r="C163" s="226"/>
      <c r="D163" s="188" t="s">
        <v>157</v>
      </c>
      <c r="E163" s="227" t="s">
        <v>79</v>
      </c>
      <c r="F163" s="228" t="s">
        <v>760</v>
      </c>
      <c r="G163" s="226"/>
      <c r="H163" s="227" t="s">
        <v>79</v>
      </c>
      <c r="I163" s="229"/>
      <c r="J163" s="226"/>
      <c r="K163" s="226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157</v>
      </c>
      <c r="AU163" s="234" t="s">
        <v>91</v>
      </c>
      <c r="AV163" s="15" t="s">
        <v>89</v>
      </c>
      <c r="AW163" s="15" t="s">
        <v>42</v>
      </c>
      <c r="AX163" s="15" t="s">
        <v>81</v>
      </c>
      <c r="AY163" s="234" t="s">
        <v>146</v>
      </c>
    </row>
    <row r="164" spans="1:65" s="15" customFormat="1" ht="11.25">
      <c r="B164" s="225"/>
      <c r="C164" s="226"/>
      <c r="D164" s="188" t="s">
        <v>157</v>
      </c>
      <c r="E164" s="227" t="s">
        <v>79</v>
      </c>
      <c r="F164" s="228" t="s">
        <v>830</v>
      </c>
      <c r="G164" s="226"/>
      <c r="H164" s="227" t="s">
        <v>79</v>
      </c>
      <c r="I164" s="229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157</v>
      </c>
      <c r="AU164" s="234" t="s">
        <v>91</v>
      </c>
      <c r="AV164" s="15" t="s">
        <v>89</v>
      </c>
      <c r="AW164" s="15" t="s">
        <v>42</v>
      </c>
      <c r="AX164" s="15" t="s">
        <v>81</v>
      </c>
      <c r="AY164" s="234" t="s">
        <v>146</v>
      </c>
    </row>
    <row r="165" spans="1:65" s="13" customFormat="1" ht="11.25">
      <c r="B165" s="193"/>
      <c r="C165" s="194"/>
      <c r="D165" s="188" t="s">
        <v>157</v>
      </c>
      <c r="E165" s="195" t="s">
        <v>79</v>
      </c>
      <c r="F165" s="196" t="s">
        <v>831</v>
      </c>
      <c r="G165" s="194"/>
      <c r="H165" s="197">
        <v>7.01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157</v>
      </c>
      <c r="AU165" s="203" t="s">
        <v>91</v>
      </c>
      <c r="AV165" s="13" t="s">
        <v>91</v>
      </c>
      <c r="AW165" s="13" t="s">
        <v>42</v>
      </c>
      <c r="AX165" s="13" t="s">
        <v>81</v>
      </c>
      <c r="AY165" s="203" t="s">
        <v>146</v>
      </c>
    </row>
    <row r="166" spans="1:65" s="15" customFormat="1" ht="11.25">
      <c r="B166" s="225"/>
      <c r="C166" s="226"/>
      <c r="D166" s="188" t="s">
        <v>157</v>
      </c>
      <c r="E166" s="227" t="s">
        <v>79</v>
      </c>
      <c r="F166" s="228" t="s">
        <v>832</v>
      </c>
      <c r="G166" s="226"/>
      <c r="H166" s="227" t="s">
        <v>79</v>
      </c>
      <c r="I166" s="229"/>
      <c r="J166" s="226"/>
      <c r="K166" s="226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157</v>
      </c>
      <c r="AU166" s="234" t="s">
        <v>91</v>
      </c>
      <c r="AV166" s="15" t="s">
        <v>89</v>
      </c>
      <c r="AW166" s="15" t="s">
        <v>42</v>
      </c>
      <c r="AX166" s="15" t="s">
        <v>81</v>
      </c>
      <c r="AY166" s="234" t="s">
        <v>146</v>
      </c>
    </row>
    <row r="167" spans="1:65" s="13" customFormat="1" ht="11.25">
      <c r="B167" s="193"/>
      <c r="C167" s="194"/>
      <c r="D167" s="188" t="s">
        <v>157</v>
      </c>
      <c r="E167" s="195" t="s">
        <v>79</v>
      </c>
      <c r="F167" s="196" t="s">
        <v>833</v>
      </c>
      <c r="G167" s="194"/>
      <c r="H167" s="197">
        <v>28.254000000000001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157</v>
      </c>
      <c r="AU167" s="203" t="s">
        <v>91</v>
      </c>
      <c r="AV167" s="13" t="s">
        <v>91</v>
      </c>
      <c r="AW167" s="13" t="s">
        <v>42</v>
      </c>
      <c r="AX167" s="13" t="s">
        <v>81</v>
      </c>
      <c r="AY167" s="203" t="s">
        <v>146</v>
      </c>
    </row>
    <row r="168" spans="1:65" s="14" customFormat="1" ht="11.25">
      <c r="B168" s="204"/>
      <c r="C168" s="205"/>
      <c r="D168" s="188" t="s">
        <v>157</v>
      </c>
      <c r="E168" s="206" t="s">
        <v>79</v>
      </c>
      <c r="F168" s="207" t="s">
        <v>175</v>
      </c>
      <c r="G168" s="205"/>
      <c r="H168" s="208">
        <v>35.264000000000003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157</v>
      </c>
      <c r="AU168" s="214" t="s">
        <v>91</v>
      </c>
      <c r="AV168" s="14" t="s">
        <v>153</v>
      </c>
      <c r="AW168" s="14" t="s">
        <v>42</v>
      </c>
      <c r="AX168" s="14" t="s">
        <v>89</v>
      </c>
      <c r="AY168" s="214" t="s">
        <v>146</v>
      </c>
    </row>
    <row r="169" spans="1:65" s="2" customFormat="1" ht="14.45" customHeight="1">
      <c r="A169" s="35"/>
      <c r="B169" s="36"/>
      <c r="C169" s="175" t="s">
        <v>244</v>
      </c>
      <c r="D169" s="175" t="s">
        <v>148</v>
      </c>
      <c r="E169" s="176" t="s">
        <v>834</v>
      </c>
      <c r="F169" s="177" t="s">
        <v>835</v>
      </c>
      <c r="G169" s="178" t="s">
        <v>289</v>
      </c>
      <c r="H169" s="179">
        <v>22</v>
      </c>
      <c r="I169" s="180"/>
      <c r="J169" s="181">
        <f>ROUND(I169*H169,2)</f>
        <v>0</v>
      </c>
      <c r="K169" s="177" t="s">
        <v>152</v>
      </c>
      <c r="L169" s="40"/>
      <c r="M169" s="182" t="s">
        <v>79</v>
      </c>
      <c r="N169" s="183" t="s">
        <v>51</v>
      </c>
      <c r="O169" s="65"/>
      <c r="P169" s="184">
        <f>O169*H169</f>
        <v>0</v>
      </c>
      <c r="Q169" s="184">
        <v>1.65E-3</v>
      </c>
      <c r="R169" s="184">
        <f>Q169*H169</f>
        <v>3.6299999999999999E-2</v>
      </c>
      <c r="S169" s="184">
        <v>0</v>
      </c>
      <c r="T169" s="18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6" t="s">
        <v>153</v>
      </c>
      <c r="AT169" s="186" t="s">
        <v>148</v>
      </c>
      <c r="AU169" s="186" t="s">
        <v>91</v>
      </c>
      <c r="AY169" s="17" t="s">
        <v>146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7" t="s">
        <v>89</v>
      </c>
      <c r="BK169" s="187">
        <f>ROUND(I169*H169,2)</f>
        <v>0</v>
      </c>
      <c r="BL169" s="17" t="s">
        <v>153</v>
      </c>
      <c r="BM169" s="186" t="s">
        <v>836</v>
      </c>
    </row>
    <row r="170" spans="1:65" s="2" customFormat="1" ht="29.25">
      <c r="A170" s="35"/>
      <c r="B170" s="36"/>
      <c r="C170" s="37"/>
      <c r="D170" s="188" t="s">
        <v>155</v>
      </c>
      <c r="E170" s="37"/>
      <c r="F170" s="189" t="s">
        <v>837</v>
      </c>
      <c r="G170" s="37"/>
      <c r="H170" s="37"/>
      <c r="I170" s="190"/>
      <c r="J170" s="37"/>
      <c r="K170" s="37"/>
      <c r="L170" s="40"/>
      <c r="M170" s="191"/>
      <c r="N170" s="192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7" t="s">
        <v>155</v>
      </c>
      <c r="AU170" s="17" t="s">
        <v>91</v>
      </c>
    </row>
    <row r="171" spans="1:65" s="15" customFormat="1" ht="11.25">
      <c r="B171" s="225"/>
      <c r="C171" s="226"/>
      <c r="D171" s="188" t="s">
        <v>157</v>
      </c>
      <c r="E171" s="227" t="s">
        <v>79</v>
      </c>
      <c r="F171" s="228" t="s">
        <v>760</v>
      </c>
      <c r="G171" s="226"/>
      <c r="H171" s="227" t="s">
        <v>79</v>
      </c>
      <c r="I171" s="229"/>
      <c r="J171" s="226"/>
      <c r="K171" s="226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157</v>
      </c>
      <c r="AU171" s="234" t="s">
        <v>91</v>
      </c>
      <c r="AV171" s="15" t="s">
        <v>89</v>
      </c>
      <c r="AW171" s="15" t="s">
        <v>42</v>
      </c>
      <c r="AX171" s="15" t="s">
        <v>81</v>
      </c>
      <c r="AY171" s="234" t="s">
        <v>146</v>
      </c>
    </row>
    <row r="172" spans="1:65" s="13" customFormat="1" ht="11.25">
      <c r="B172" s="193"/>
      <c r="C172" s="194"/>
      <c r="D172" s="188" t="s">
        <v>157</v>
      </c>
      <c r="E172" s="195" t="s">
        <v>79</v>
      </c>
      <c r="F172" s="196" t="s">
        <v>838</v>
      </c>
      <c r="G172" s="194"/>
      <c r="H172" s="197">
        <v>22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157</v>
      </c>
      <c r="AU172" s="203" t="s">
        <v>91</v>
      </c>
      <c r="AV172" s="13" t="s">
        <v>91</v>
      </c>
      <c r="AW172" s="13" t="s">
        <v>42</v>
      </c>
      <c r="AX172" s="13" t="s">
        <v>89</v>
      </c>
      <c r="AY172" s="203" t="s">
        <v>146</v>
      </c>
    </row>
    <row r="173" spans="1:65" s="2" customFormat="1" ht="14.45" customHeight="1">
      <c r="A173" s="35"/>
      <c r="B173" s="36"/>
      <c r="C173" s="215" t="s">
        <v>249</v>
      </c>
      <c r="D173" s="215" t="s">
        <v>193</v>
      </c>
      <c r="E173" s="216" t="s">
        <v>839</v>
      </c>
      <c r="F173" s="217" t="s">
        <v>840</v>
      </c>
      <c r="G173" s="218" t="s">
        <v>289</v>
      </c>
      <c r="H173" s="219">
        <v>22</v>
      </c>
      <c r="I173" s="220"/>
      <c r="J173" s="221">
        <f>ROUND(I173*H173,2)</f>
        <v>0</v>
      </c>
      <c r="K173" s="217" t="s">
        <v>79</v>
      </c>
      <c r="L173" s="222"/>
      <c r="M173" s="223" t="s">
        <v>79</v>
      </c>
      <c r="N173" s="224" t="s">
        <v>51</v>
      </c>
      <c r="O173" s="65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6" t="s">
        <v>192</v>
      </c>
      <c r="AT173" s="186" t="s">
        <v>193</v>
      </c>
      <c r="AU173" s="186" t="s">
        <v>91</v>
      </c>
      <c r="AY173" s="17" t="s">
        <v>146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7" t="s">
        <v>89</v>
      </c>
      <c r="BK173" s="187">
        <f>ROUND(I173*H173,2)</f>
        <v>0</v>
      </c>
      <c r="BL173" s="17" t="s">
        <v>153</v>
      </c>
      <c r="BM173" s="186" t="s">
        <v>841</v>
      </c>
    </row>
    <row r="174" spans="1:65" s="2" customFormat="1" ht="14.45" customHeight="1">
      <c r="A174" s="35"/>
      <c r="B174" s="36"/>
      <c r="C174" s="175" t="s">
        <v>254</v>
      </c>
      <c r="D174" s="175" t="s">
        <v>148</v>
      </c>
      <c r="E174" s="176" t="s">
        <v>842</v>
      </c>
      <c r="F174" s="177" t="s">
        <v>843</v>
      </c>
      <c r="G174" s="178" t="s">
        <v>289</v>
      </c>
      <c r="H174" s="179">
        <v>3</v>
      </c>
      <c r="I174" s="180"/>
      <c r="J174" s="181">
        <f>ROUND(I174*H174,2)</f>
        <v>0</v>
      </c>
      <c r="K174" s="177" t="s">
        <v>152</v>
      </c>
      <c r="L174" s="40"/>
      <c r="M174" s="182" t="s">
        <v>79</v>
      </c>
      <c r="N174" s="183" t="s">
        <v>51</v>
      </c>
      <c r="O174" s="65"/>
      <c r="P174" s="184">
        <f>O174*H174</f>
        <v>0</v>
      </c>
      <c r="Q174" s="184">
        <v>6.6E-3</v>
      </c>
      <c r="R174" s="184">
        <f>Q174*H174</f>
        <v>1.9799999999999998E-2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153</v>
      </c>
      <c r="AT174" s="186" t="s">
        <v>148</v>
      </c>
      <c r="AU174" s="186" t="s">
        <v>91</v>
      </c>
      <c r="AY174" s="17" t="s">
        <v>146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7" t="s">
        <v>89</v>
      </c>
      <c r="BK174" s="187">
        <f>ROUND(I174*H174,2)</f>
        <v>0</v>
      </c>
      <c r="BL174" s="17" t="s">
        <v>153</v>
      </c>
      <c r="BM174" s="186" t="s">
        <v>844</v>
      </c>
    </row>
    <row r="175" spans="1:65" s="2" customFormat="1" ht="29.25">
      <c r="A175" s="35"/>
      <c r="B175" s="36"/>
      <c r="C175" s="37"/>
      <c r="D175" s="188" t="s">
        <v>155</v>
      </c>
      <c r="E175" s="37"/>
      <c r="F175" s="189" t="s">
        <v>837</v>
      </c>
      <c r="G175" s="37"/>
      <c r="H175" s="37"/>
      <c r="I175" s="190"/>
      <c r="J175" s="37"/>
      <c r="K175" s="37"/>
      <c r="L175" s="40"/>
      <c r="M175" s="191"/>
      <c r="N175" s="192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7" t="s">
        <v>155</v>
      </c>
      <c r="AU175" s="17" t="s">
        <v>91</v>
      </c>
    </row>
    <row r="176" spans="1:65" s="2" customFormat="1" ht="14.45" customHeight="1">
      <c r="A176" s="35"/>
      <c r="B176" s="36"/>
      <c r="C176" s="215" t="s">
        <v>260</v>
      </c>
      <c r="D176" s="215" t="s">
        <v>193</v>
      </c>
      <c r="E176" s="216" t="s">
        <v>845</v>
      </c>
      <c r="F176" s="217" t="s">
        <v>846</v>
      </c>
      <c r="G176" s="218" t="s">
        <v>289</v>
      </c>
      <c r="H176" s="219">
        <v>3</v>
      </c>
      <c r="I176" s="220"/>
      <c r="J176" s="221">
        <f>ROUND(I176*H176,2)</f>
        <v>0</v>
      </c>
      <c r="K176" s="217" t="s">
        <v>152</v>
      </c>
      <c r="L176" s="222"/>
      <c r="M176" s="223" t="s">
        <v>79</v>
      </c>
      <c r="N176" s="224" t="s">
        <v>51</v>
      </c>
      <c r="O176" s="65"/>
      <c r="P176" s="184">
        <f>O176*H176</f>
        <v>0</v>
      </c>
      <c r="Q176" s="184">
        <v>6.8000000000000005E-2</v>
      </c>
      <c r="R176" s="184">
        <f>Q176*H176</f>
        <v>0.20400000000000001</v>
      </c>
      <c r="S176" s="184">
        <v>0</v>
      </c>
      <c r="T176" s="18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6" t="s">
        <v>192</v>
      </c>
      <c r="AT176" s="186" t="s">
        <v>193</v>
      </c>
      <c r="AU176" s="186" t="s">
        <v>91</v>
      </c>
      <c r="AY176" s="17" t="s">
        <v>146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7" t="s">
        <v>89</v>
      </c>
      <c r="BK176" s="187">
        <f>ROUND(I176*H176,2)</f>
        <v>0</v>
      </c>
      <c r="BL176" s="17" t="s">
        <v>153</v>
      </c>
      <c r="BM176" s="186" t="s">
        <v>847</v>
      </c>
    </row>
    <row r="177" spans="1:65" s="13" customFormat="1" ht="11.25">
      <c r="B177" s="193"/>
      <c r="C177" s="194"/>
      <c r="D177" s="188" t="s">
        <v>157</v>
      </c>
      <c r="E177" s="195" t="s">
        <v>79</v>
      </c>
      <c r="F177" s="196" t="s">
        <v>848</v>
      </c>
      <c r="G177" s="194"/>
      <c r="H177" s="197">
        <v>3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157</v>
      </c>
      <c r="AU177" s="203" t="s">
        <v>91</v>
      </c>
      <c r="AV177" s="13" t="s">
        <v>91</v>
      </c>
      <c r="AW177" s="13" t="s">
        <v>42</v>
      </c>
      <c r="AX177" s="13" t="s">
        <v>89</v>
      </c>
      <c r="AY177" s="203" t="s">
        <v>146</v>
      </c>
    </row>
    <row r="178" spans="1:65" s="2" customFormat="1" ht="14.45" customHeight="1">
      <c r="A178" s="35"/>
      <c r="B178" s="36"/>
      <c r="C178" s="215" t="s">
        <v>7</v>
      </c>
      <c r="D178" s="215" t="s">
        <v>193</v>
      </c>
      <c r="E178" s="216" t="s">
        <v>849</v>
      </c>
      <c r="F178" s="217" t="s">
        <v>850</v>
      </c>
      <c r="G178" s="218" t="s">
        <v>289</v>
      </c>
      <c r="H178" s="219">
        <v>2</v>
      </c>
      <c r="I178" s="220"/>
      <c r="J178" s="221">
        <f>ROUND(I178*H178,2)</f>
        <v>0</v>
      </c>
      <c r="K178" s="217" t="s">
        <v>152</v>
      </c>
      <c r="L178" s="222"/>
      <c r="M178" s="223" t="s">
        <v>79</v>
      </c>
      <c r="N178" s="224" t="s">
        <v>51</v>
      </c>
      <c r="O178" s="65"/>
      <c r="P178" s="184">
        <f>O178*H178</f>
        <v>0</v>
      </c>
      <c r="Q178" s="184">
        <v>5.0999999999999997E-2</v>
      </c>
      <c r="R178" s="184">
        <f>Q178*H178</f>
        <v>0.10199999999999999</v>
      </c>
      <c r="S178" s="184">
        <v>0</v>
      </c>
      <c r="T178" s="18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6" t="s">
        <v>192</v>
      </c>
      <c r="AT178" s="186" t="s">
        <v>193</v>
      </c>
      <c r="AU178" s="186" t="s">
        <v>91</v>
      </c>
      <c r="AY178" s="17" t="s">
        <v>146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7" t="s">
        <v>89</v>
      </c>
      <c r="BK178" s="187">
        <f>ROUND(I178*H178,2)</f>
        <v>0</v>
      </c>
      <c r="BL178" s="17" t="s">
        <v>153</v>
      </c>
      <c r="BM178" s="186" t="s">
        <v>851</v>
      </c>
    </row>
    <row r="179" spans="1:65" s="13" customFormat="1" ht="11.25">
      <c r="B179" s="193"/>
      <c r="C179" s="194"/>
      <c r="D179" s="188" t="s">
        <v>157</v>
      </c>
      <c r="E179" s="195" t="s">
        <v>79</v>
      </c>
      <c r="F179" s="196" t="s">
        <v>852</v>
      </c>
      <c r="G179" s="194"/>
      <c r="H179" s="197">
        <v>2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157</v>
      </c>
      <c r="AU179" s="203" t="s">
        <v>91</v>
      </c>
      <c r="AV179" s="13" t="s">
        <v>91</v>
      </c>
      <c r="AW179" s="13" t="s">
        <v>42</v>
      </c>
      <c r="AX179" s="13" t="s">
        <v>89</v>
      </c>
      <c r="AY179" s="203" t="s">
        <v>146</v>
      </c>
    </row>
    <row r="180" spans="1:65" s="2" customFormat="1" ht="14.45" customHeight="1">
      <c r="A180" s="35"/>
      <c r="B180" s="36"/>
      <c r="C180" s="215" t="s">
        <v>270</v>
      </c>
      <c r="D180" s="215" t="s">
        <v>193</v>
      </c>
      <c r="E180" s="216" t="s">
        <v>853</v>
      </c>
      <c r="F180" s="217" t="s">
        <v>854</v>
      </c>
      <c r="G180" s="218" t="s">
        <v>289</v>
      </c>
      <c r="H180" s="219">
        <v>2</v>
      </c>
      <c r="I180" s="220"/>
      <c r="J180" s="221">
        <f>ROUND(I180*H180,2)</f>
        <v>0</v>
      </c>
      <c r="K180" s="217" t="s">
        <v>152</v>
      </c>
      <c r="L180" s="222"/>
      <c r="M180" s="223" t="s">
        <v>79</v>
      </c>
      <c r="N180" s="224" t="s">
        <v>51</v>
      </c>
      <c r="O180" s="65"/>
      <c r="P180" s="184">
        <f>O180*H180</f>
        <v>0</v>
      </c>
      <c r="Q180" s="184">
        <v>0.04</v>
      </c>
      <c r="R180" s="184">
        <f>Q180*H180</f>
        <v>0.08</v>
      </c>
      <c r="S180" s="184">
        <v>0</v>
      </c>
      <c r="T180" s="18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6" t="s">
        <v>192</v>
      </c>
      <c r="AT180" s="186" t="s">
        <v>193</v>
      </c>
      <c r="AU180" s="186" t="s">
        <v>91</v>
      </c>
      <c r="AY180" s="17" t="s">
        <v>146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7" t="s">
        <v>89</v>
      </c>
      <c r="BK180" s="187">
        <f>ROUND(I180*H180,2)</f>
        <v>0</v>
      </c>
      <c r="BL180" s="17" t="s">
        <v>153</v>
      </c>
      <c r="BM180" s="186" t="s">
        <v>855</v>
      </c>
    </row>
    <row r="181" spans="1:65" s="13" customFormat="1" ht="11.25">
      <c r="B181" s="193"/>
      <c r="C181" s="194"/>
      <c r="D181" s="188" t="s">
        <v>157</v>
      </c>
      <c r="E181" s="195" t="s">
        <v>79</v>
      </c>
      <c r="F181" s="196" t="s">
        <v>852</v>
      </c>
      <c r="G181" s="194"/>
      <c r="H181" s="197">
        <v>2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157</v>
      </c>
      <c r="AU181" s="203" t="s">
        <v>91</v>
      </c>
      <c r="AV181" s="13" t="s">
        <v>91</v>
      </c>
      <c r="AW181" s="13" t="s">
        <v>42</v>
      </c>
      <c r="AX181" s="13" t="s">
        <v>89</v>
      </c>
      <c r="AY181" s="203" t="s">
        <v>146</v>
      </c>
    </row>
    <row r="182" spans="1:65" s="2" customFormat="1" ht="14.45" customHeight="1">
      <c r="A182" s="35"/>
      <c r="B182" s="36"/>
      <c r="C182" s="215" t="s">
        <v>276</v>
      </c>
      <c r="D182" s="215" t="s">
        <v>193</v>
      </c>
      <c r="E182" s="216" t="s">
        <v>856</v>
      </c>
      <c r="F182" s="217" t="s">
        <v>857</v>
      </c>
      <c r="G182" s="218" t="s">
        <v>289</v>
      </c>
      <c r="H182" s="219">
        <v>1</v>
      </c>
      <c r="I182" s="220"/>
      <c r="J182" s="221">
        <f>ROUND(I182*H182,2)</f>
        <v>0</v>
      </c>
      <c r="K182" s="217" t="s">
        <v>152</v>
      </c>
      <c r="L182" s="222"/>
      <c r="M182" s="223" t="s">
        <v>79</v>
      </c>
      <c r="N182" s="224" t="s">
        <v>51</v>
      </c>
      <c r="O182" s="65"/>
      <c r="P182" s="184">
        <f>O182*H182</f>
        <v>0</v>
      </c>
      <c r="Q182" s="184">
        <v>2.8000000000000001E-2</v>
      </c>
      <c r="R182" s="184">
        <f>Q182*H182</f>
        <v>2.8000000000000001E-2</v>
      </c>
      <c r="S182" s="184">
        <v>0</v>
      </c>
      <c r="T182" s="18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6" t="s">
        <v>192</v>
      </c>
      <c r="AT182" s="186" t="s">
        <v>193</v>
      </c>
      <c r="AU182" s="186" t="s">
        <v>91</v>
      </c>
      <c r="AY182" s="17" t="s">
        <v>146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7" t="s">
        <v>89</v>
      </c>
      <c r="BK182" s="187">
        <f>ROUND(I182*H182,2)</f>
        <v>0</v>
      </c>
      <c r="BL182" s="17" t="s">
        <v>153</v>
      </c>
      <c r="BM182" s="186" t="s">
        <v>858</v>
      </c>
    </row>
    <row r="183" spans="1:65" s="13" customFormat="1" ht="11.25">
      <c r="B183" s="193"/>
      <c r="C183" s="194"/>
      <c r="D183" s="188" t="s">
        <v>157</v>
      </c>
      <c r="E183" s="195" t="s">
        <v>79</v>
      </c>
      <c r="F183" s="196" t="s">
        <v>859</v>
      </c>
      <c r="G183" s="194"/>
      <c r="H183" s="197">
        <v>1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157</v>
      </c>
      <c r="AU183" s="203" t="s">
        <v>91</v>
      </c>
      <c r="AV183" s="13" t="s">
        <v>91</v>
      </c>
      <c r="AW183" s="13" t="s">
        <v>42</v>
      </c>
      <c r="AX183" s="13" t="s">
        <v>89</v>
      </c>
      <c r="AY183" s="203" t="s">
        <v>146</v>
      </c>
    </row>
    <row r="184" spans="1:65" s="2" customFormat="1" ht="14.45" customHeight="1">
      <c r="A184" s="35"/>
      <c r="B184" s="36"/>
      <c r="C184" s="215" t="s">
        <v>281</v>
      </c>
      <c r="D184" s="215" t="s">
        <v>193</v>
      </c>
      <c r="E184" s="216" t="s">
        <v>860</v>
      </c>
      <c r="F184" s="217" t="s">
        <v>861</v>
      </c>
      <c r="G184" s="218" t="s">
        <v>289</v>
      </c>
      <c r="H184" s="219">
        <v>1</v>
      </c>
      <c r="I184" s="220"/>
      <c r="J184" s="221">
        <f>ROUND(I184*H184,2)</f>
        <v>0</v>
      </c>
      <c r="K184" s="217" t="s">
        <v>79</v>
      </c>
      <c r="L184" s="222"/>
      <c r="M184" s="223" t="s">
        <v>79</v>
      </c>
      <c r="N184" s="224" t="s">
        <v>51</v>
      </c>
      <c r="O184" s="65"/>
      <c r="P184" s="184">
        <f>O184*H184</f>
        <v>0</v>
      </c>
      <c r="Q184" s="184">
        <v>0.03</v>
      </c>
      <c r="R184" s="184">
        <f>Q184*H184</f>
        <v>0.03</v>
      </c>
      <c r="S184" s="184">
        <v>0</v>
      </c>
      <c r="T184" s="18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6" t="s">
        <v>192</v>
      </c>
      <c r="AT184" s="186" t="s">
        <v>193</v>
      </c>
      <c r="AU184" s="186" t="s">
        <v>91</v>
      </c>
      <c r="AY184" s="17" t="s">
        <v>146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7" t="s">
        <v>89</v>
      </c>
      <c r="BK184" s="187">
        <f>ROUND(I184*H184,2)</f>
        <v>0</v>
      </c>
      <c r="BL184" s="17" t="s">
        <v>153</v>
      </c>
      <c r="BM184" s="186" t="s">
        <v>862</v>
      </c>
    </row>
    <row r="185" spans="1:65" s="13" customFormat="1" ht="11.25">
      <c r="B185" s="193"/>
      <c r="C185" s="194"/>
      <c r="D185" s="188" t="s">
        <v>157</v>
      </c>
      <c r="E185" s="195" t="s">
        <v>79</v>
      </c>
      <c r="F185" s="196" t="s">
        <v>859</v>
      </c>
      <c r="G185" s="194"/>
      <c r="H185" s="197">
        <v>1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157</v>
      </c>
      <c r="AU185" s="203" t="s">
        <v>91</v>
      </c>
      <c r="AV185" s="13" t="s">
        <v>91</v>
      </c>
      <c r="AW185" s="13" t="s">
        <v>42</v>
      </c>
      <c r="AX185" s="13" t="s">
        <v>89</v>
      </c>
      <c r="AY185" s="203" t="s">
        <v>146</v>
      </c>
    </row>
    <row r="186" spans="1:65" s="2" customFormat="1" ht="24.2" customHeight="1">
      <c r="A186" s="35"/>
      <c r="B186" s="36"/>
      <c r="C186" s="175" t="s">
        <v>286</v>
      </c>
      <c r="D186" s="175" t="s">
        <v>148</v>
      </c>
      <c r="E186" s="176" t="s">
        <v>863</v>
      </c>
      <c r="F186" s="177" t="s">
        <v>864</v>
      </c>
      <c r="G186" s="178" t="s">
        <v>108</v>
      </c>
      <c r="H186" s="179">
        <v>28.210999999999999</v>
      </c>
      <c r="I186" s="180"/>
      <c r="J186" s="181">
        <f>ROUND(I186*H186,2)</f>
        <v>0</v>
      </c>
      <c r="K186" s="177" t="s">
        <v>152</v>
      </c>
      <c r="L186" s="40"/>
      <c r="M186" s="182" t="s">
        <v>79</v>
      </c>
      <c r="N186" s="183" t="s">
        <v>51</v>
      </c>
      <c r="O186" s="65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6" t="s">
        <v>153</v>
      </c>
      <c r="AT186" s="186" t="s">
        <v>148</v>
      </c>
      <c r="AU186" s="186" t="s">
        <v>91</v>
      </c>
      <c r="AY186" s="17" t="s">
        <v>146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7" t="s">
        <v>89</v>
      </c>
      <c r="BK186" s="187">
        <f>ROUND(I186*H186,2)</f>
        <v>0</v>
      </c>
      <c r="BL186" s="17" t="s">
        <v>153</v>
      </c>
      <c r="BM186" s="186" t="s">
        <v>865</v>
      </c>
    </row>
    <row r="187" spans="1:65" s="2" customFormat="1" ht="39">
      <c r="A187" s="35"/>
      <c r="B187" s="36"/>
      <c r="C187" s="37"/>
      <c r="D187" s="188" t="s">
        <v>155</v>
      </c>
      <c r="E187" s="37"/>
      <c r="F187" s="189" t="s">
        <v>866</v>
      </c>
      <c r="G187" s="37"/>
      <c r="H187" s="37"/>
      <c r="I187" s="190"/>
      <c r="J187" s="37"/>
      <c r="K187" s="37"/>
      <c r="L187" s="40"/>
      <c r="M187" s="191"/>
      <c r="N187" s="192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7" t="s">
        <v>155</v>
      </c>
      <c r="AU187" s="17" t="s">
        <v>91</v>
      </c>
    </row>
    <row r="188" spans="1:65" s="15" customFormat="1" ht="11.25">
      <c r="B188" s="225"/>
      <c r="C188" s="226"/>
      <c r="D188" s="188" t="s">
        <v>157</v>
      </c>
      <c r="E188" s="227" t="s">
        <v>79</v>
      </c>
      <c r="F188" s="228" t="s">
        <v>760</v>
      </c>
      <c r="G188" s="226"/>
      <c r="H188" s="227" t="s">
        <v>79</v>
      </c>
      <c r="I188" s="229"/>
      <c r="J188" s="226"/>
      <c r="K188" s="226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157</v>
      </c>
      <c r="AU188" s="234" t="s">
        <v>91</v>
      </c>
      <c r="AV188" s="15" t="s">
        <v>89</v>
      </c>
      <c r="AW188" s="15" t="s">
        <v>42</v>
      </c>
      <c r="AX188" s="15" t="s">
        <v>81</v>
      </c>
      <c r="AY188" s="234" t="s">
        <v>146</v>
      </c>
    </row>
    <row r="189" spans="1:65" s="15" customFormat="1" ht="11.25">
      <c r="B189" s="225"/>
      <c r="C189" s="226"/>
      <c r="D189" s="188" t="s">
        <v>157</v>
      </c>
      <c r="E189" s="227" t="s">
        <v>79</v>
      </c>
      <c r="F189" s="228" t="s">
        <v>830</v>
      </c>
      <c r="G189" s="226"/>
      <c r="H189" s="227" t="s">
        <v>79</v>
      </c>
      <c r="I189" s="229"/>
      <c r="J189" s="226"/>
      <c r="K189" s="226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157</v>
      </c>
      <c r="AU189" s="234" t="s">
        <v>91</v>
      </c>
      <c r="AV189" s="15" t="s">
        <v>89</v>
      </c>
      <c r="AW189" s="15" t="s">
        <v>42</v>
      </c>
      <c r="AX189" s="15" t="s">
        <v>81</v>
      </c>
      <c r="AY189" s="234" t="s">
        <v>146</v>
      </c>
    </row>
    <row r="190" spans="1:65" s="13" customFormat="1" ht="11.25">
      <c r="B190" s="193"/>
      <c r="C190" s="194"/>
      <c r="D190" s="188" t="s">
        <v>157</v>
      </c>
      <c r="E190" s="195" t="s">
        <v>79</v>
      </c>
      <c r="F190" s="196" t="s">
        <v>867</v>
      </c>
      <c r="G190" s="194"/>
      <c r="H190" s="197">
        <v>5.6079999999999997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157</v>
      </c>
      <c r="AU190" s="203" t="s">
        <v>91</v>
      </c>
      <c r="AV190" s="13" t="s">
        <v>91</v>
      </c>
      <c r="AW190" s="13" t="s">
        <v>42</v>
      </c>
      <c r="AX190" s="13" t="s">
        <v>81</v>
      </c>
      <c r="AY190" s="203" t="s">
        <v>146</v>
      </c>
    </row>
    <row r="191" spans="1:65" s="15" customFormat="1" ht="11.25">
      <c r="B191" s="225"/>
      <c r="C191" s="226"/>
      <c r="D191" s="188" t="s">
        <v>157</v>
      </c>
      <c r="E191" s="227" t="s">
        <v>79</v>
      </c>
      <c r="F191" s="228" t="s">
        <v>832</v>
      </c>
      <c r="G191" s="226"/>
      <c r="H191" s="227" t="s">
        <v>79</v>
      </c>
      <c r="I191" s="229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157</v>
      </c>
      <c r="AU191" s="234" t="s">
        <v>91</v>
      </c>
      <c r="AV191" s="15" t="s">
        <v>89</v>
      </c>
      <c r="AW191" s="15" t="s">
        <v>42</v>
      </c>
      <c r="AX191" s="15" t="s">
        <v>81</v>
      </c>
      <c r="AY191" s="234" t="s">
        <v>146</v>
      </c>
    </row>
    <row r="192" spans="1:65" s="13" customFormat="1" ht="11.25">
      <c r="B192" s="193"/>
      <c r="C192" s="194"/>
      <c r="D192" s="188" t="s">
        <v>157</v>
      </c>
      <c r="E192" s="195" t="s">
        <v>79</v>
      </c>
      <c r="F192" s="196" t="s">
        <v>868</v>
      </c>
      <c r="G192" s="194"/>
      <c r="H192" s="197">
        <v>22.603000000000002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157</v>
      </c>
      <c r="AU192" s="203" t="s">
        <v>91</v>
      </c>
      <c r="AV192" s="13" t="s">
        <v>91</v>
      </c>
      <c r="AW192" s="13" t="s">
        <v>42</v>
      </c>
      <c r="AX192" s="13" t="s">
        <v>81</v>
      </c>
      <c r="AY192" s="203" t="s">
        <v>146</v>
      </c>
    </row>
    <row r="193" spans="1:65" s="14" customFormat="1" ht="11.25">
      <c r="B193" s="204"/>
      <c r="C193" s="205"/>
      <c r="D193" s="188" t="s">
        <v>157</v>
      </c>
      <c r="E193" s="206" t="s">
        <v>79</v>
      </c>
      <c r="F193" s="207" t="s">
        <v>175</v>
      </c>
      <c r="G193" s="205"/>
      <c r="H193" s="208">
        <v>28.210999999999999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157</v>
      </c>
      <c r="AU193" s="214" t="s">
        <v>91</v>
      </c>
      <c r="AV193" s="14" t="s">
        <v>153</v>
      </c>
      <c r="AW193" s="14" t="s">
        <v>42</v>
      </c>
      <c r="AX193" s="14" t="s">
        <v>89</v>
      </c>
      <c r="AY193" s="214" t="s">
        <v>146</v>
      </c>
    </row>
    <row r="194" spans="1:65" s="2" customFormat="1" ht="24.2" customHeight="1">
      <c r="A194" s="35"/>
      <c r="B194" s="36"/>
      <c r="C194" s="175" t="s">
        <v>293</v>
      </c>
      <c r="D194" s="175" t="s">
        <v>148</v>
      </c>
      <c r="E194" s="176" t="s">
        <v>869</v>
      </c>
      <c r="F194" s="177" t="s">
        <v>870</v>
      </c>
      <c r="G194" s="178" t="s">
        <v>108</v>
      </c>
      <c r="H194" s="179">
        <v>28.210999999999999</v>
      </c>
      <c r="I194" s="180"/>
      <c r="J194" s="181">
        <f>ROUND(I194*H194,2)</f>
        <v>0</v>
      </c>
      <c r="K194" s="177" t="s">
        <v>152</v>
      </c>
      <c r="L194" s="40"/>
      <c r="M194" s="182" t="s">
        <v>79</v>
      </c>
      <c r="N194" s="183" t="s">
        <v>51</v>
      </c>
      <c r="O194" s="65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6" t="s">
        <v>153</v>
      </c>
      <c r="AT194" s="186" t="s">
        <v>148</v>
      </c>
      <c r="AU194" s="186" t="s">
        <v>91</v>
      </c>
      <c r="AY194" s="17" t="s">
        <v>146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7" t="s">
        <v>89</v>
      </c>
      <c r="BK194" s="187">
        <f>ROUND(I194*H194,2)</f>
        <v>0</v>
      </c>
      <c r="BL194" s="17" t="s">
        <v>153</v>
      </c>
      <c r="BM194" s="186" t="s">
        <v>871</v>
      </c>
    </row>
    <row r="195" spans="1:65" s="2" customFormat="1" ht="39">
      <c r="A195" s="35"/>
      <c r="B195" s="36"/>
      <c r="C195" s="37"/>
      <c r="D195" s="188" t="s">
        <v>155</v>
      </c>
      <c r="E195" s="37"/>
      <c r="F195" s="189" t="s">
        <v>866</v>
      </c>
      <c r="G195" s="37"/>
      <c r="H195" s="37"/>
      <c r="I195" s="190"/>
      <c r="J195" s="37"/>
      <c r="K195" s="37"/>
      <c r="L195" s="40"/>
      <c r="M195" s="191"/>
      <c r="N195" s="192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7" t="s">
        <v>155</v>
      </c>
      <c r="AU195" s="17" t="s">
        <v>91</v>
      </c>
    </row>
    <row r="196" spans="1:65" s="15" customFormat="1" ht="11.25">
      <c r="B196" s="225"/>
      <c r="C196" s="226"/>
      <c r="D196" s="188" t="s">
        <v>157</v>
      </c>
      <c r="E196" s="227" t="s">
        <v>79</v>
      </c>
      <c r="F196" s="228" t="s">
        <v>760</v>
      </c>
      <c r="G196" s="226"/>
      <c r="H196" s="227" t="s">
        <v>79</v>
      </c>
      <c r="I196" s="229"/>
      <c r="J196" s="226"/>
      <c r="K196" s="226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157</v>
      </c>
      <c r="AU196" s="234" t="s">
        <v>91</v>
      </c>
      <c r="AV196" s="15" t="s">
        <v>89</v>
      </c>
      <c r="AW196" s="15" t="s">
        <v>42</v>
      </c>
      <c r="AX196" s="15" t="s">
        <v>81</v>
      </c>
      <c r="AY196" s="234" t="s">
        <v>146</v>
      </c>
    </row>
    <row r="197" spans="1:65" s="15" customFormat="1" ht="11.25">
      <c r="B197" s="225"/>
      <c r="C197" s="226"/>
      <c r="D197" s="188" t="s">
        <v>157</v>
      </c>
      <c r="E197" s="227" t="s">
        <v>79</v>
      </c>
      <c r="F197" s="228" t="s">
        <v>830</v>
      </c>
      <c r="G197" s="226"/>
      <c r="H197" s="227" t="s">
        <v>79</v>
      </c>
      <c r="I197" s="229"/>
      <c r="J197" s="226"/>
      <c r="K197" s="226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157</v>
      </c>
      <c r="AU197" s="234" t="s">
        <v>91</v>
      </c>
      <c r="AV197" s="15" t="s">
        <v>89</v>
      </c>
      <c r="AW197" s="15" t="s">
        <v>42</v>
      </c>
      <c r="AX197" s="15" t="s">
        <v>81</v>
      </c>
      <c r="AY197" s="234" t="s">
        <v>146</v>
      </c>
    </row>
    <row r="198" spans="1:65" s="13" customFormat="1" ht="11.25">
      <c r="B198" s="193"/>
      <c r="C198" s="194"/>
      <c r="D198" s="188" t="s">
        <v>157</v>
      </c>
      <c r="E198" s="195" t="s">
        <v>79</v>
      </c>
      <c r="F198" s="196" t="s">
        <v>867</v>
      </c>
      <c r="G198" s="194"/>
      <c r="H198" s="197">
        <v>5.6079999999999997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157</v>
      </c>
      <c r="AU198" s="203" t="s">
        <v>91</v>
      </c>
      <c r="AV198" s="13" t="s">
        <v>91</v>
      </c>
      <c r="AW198" s="13" t="s">
        <v>42</v>
      </c>
      <c r="AX198" s="13" t="s">
        <v>81</v>
      </c>
      <c r="AY198" s="203" t="s">
        <v>146</v>
      </c>
    </row>
    <row r="199" spans="1:65" s="15" customFormat="1" ht="11.25">
      <c r="B199" s="225"/>
      <c r="C199" s="226"/>
      <c r="D199" s="188" t="s">
        <v>157</v>
      </c>
      <c r="E199" s="227" t="s">
        <v>79</v>
      </c>
      <c r="F199" s="228" t="s">
        <v>832</v>
      </c>
      <c r="G199" s="226"/>
      <c r="H199" s="227" t="s">
        <v>79</v>
      </c>
      <c r="I199" s="229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157</v>
      </c>
      <c r="AU199" s="234" t="s">
        <v>91</v>
      </c>
      <c r="AV199" s="15" t="s">
        <v>89</v>
      </c>
      <c r="AW199" s="15" t="s">
        <v>42</v>
      </c>
      <c r="AX199" s="15" t="s">
        <v>81</v>
      </c>
      <c r="AY199" s="234" t="s">
        <v>146</v>
      </c>
    </row>
    <row r="200" spans="1:65" s="13" customFormat="1" ht="11.25">
      <c r="B200" s="193"/>
      <c r="C200" s="194"/>
      <c r="D200" s="188" t="s">
        <v>157</v>
      </c>
      <c r="E200" s="195" t="s">
        <v>79</v>
      </c>
      <c r="F200" s="196" t="s">
        <v>868</v>
      </c>
      <c r="G200" s="194"/>
      <c r="H200" s="197">
        <v>22.603000000000002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157</v>
      </c>
      <c r="AU200" s="203" t="s">
        <v>91</v>
      </c>
      <c r="AV200" s="13" t="s">
        <v>91</v>
      </c>
      <c r="AW200" s="13" t="s">
        <v>42</v>
      </c>
      <c r="AX200" s="13" t="s">
        <v>81</v>
      </c>
      <c r="AY200" s="203" t="s">
        <v>146</v>
      </c>
    </row>
    <row r="201" spans="1:65" s="14" customFormat="1" ht="11.25">
      <c r="B201" s="204"/>
      <c r="C201" s="205"/>
      <c r="D201" s="188" t="s">
        <v>157</v>
      </c>
      <c r="E201" s="206" t="s">
        <v>79</v>
      </c>
      <c r="F201" s="207" t="s">
        <v>175</v>
      </c>
      <c r="G201" s="205"/>
      <c r="H201" s="208">
        <v>28.210999999999999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157</v>
      </c>
      <c r="AU201" s="214" t="s">
        <v>91</v>
      </c>
      <c r="AV201" s="14" t="s">
        <v>153</v>
      </c>
      <c r="AW201" s="14" t="s">
        <v>42</v>
      </c>
      <c r="AX201" s="14" t="s">
        <v>89</v>
      </c>
      <c r="AY201" s="214" t="s">
        <v>146</v>
      </c>
    </row>
    <row r="202" spans="1:65" s="2" customFormat="1" ht="24.2" customHeight="1">
      <c r="A202" s="35"/>
      <c r="B202" s="36"/>
      <c r="C202" s="175" t="s">
        <v>300</v>
      </c>
      <c r="D202" s="175" t="s">
        <v>148</v>
      </c>
      <c r="E202" s="176" t="s">
        <v>872</v>
      </c>
      <c r="F202" s="177" t="s">
        <v>873</v>
      </c>
      <c r="G202" s="178" t="s">
        <v>108</v>
      </c>
      <c r="H202" s="179">
        <v>47.875999999999998</v>
      </c>
      <c r="I202" s="180"/>
      <c r="J202" s="181">
        <f>ROUND(I202*H202,2)</f>
        <v>0</v>
      </c>
      <c r="K202" s="177" t="s">
        <v>152</v>
      </c>
      <c r="L202" s="40"/>
      <c r="M202" s="182" t="s">
        <v>79</v>
      </c>
      <c r="N202" s="183" t="s">
        <v>51</v>
      </c>
      <c r="O202" s="65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6" t="s">
        <v>153</v>
      </c>
      <c r="AT202" s="186" t="s">
        <v>148</v>
      </c>
      <c r="AU202" s="186" t="s">
        <v>91</v>
      </c>
      <c r="AY202" s="17" t="s">
        <v>146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7" t="s">
        <v>89</v>
      </c>
      <c r="BK202" s="187">
        <f>ROUND(I202*H202,2)</f>
        <v>0</v>
      </c>
      <c r="BL202" s="17" t="s">
        <v>153</v>
      </c>
      <c r="BM202" s="186" t="s">
        <v>874</v>
      </c>
    </row>
    <row r="203" spans="1:65" s="2" customFormat="1" ht="39">
      <c r="A203" s="35"/>
      <c r="B203" s="36"/>
      <c r="C203" s="37"/>
      <c r="D203" s="188" t="s">
        <v>155</v>
      </c>
      <c r="E203" s="37"/>
      <c r="F203" s="189" t="s">
        <v>866</v>
      </c>
      <c r="G203" s="37"/>
      <c r="H203" s="37"/>
      <c r="I203" s="190"/>
      <c r="J203" s="37"/>
      <c r="K203" s="37"/>
      <c r="L203" s="40"/>
      <c r="M203" s="191"/>
      <c r="N203" s="192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7" t="s">
        <v>155</v>
      </c>
      <c r="AU203" s="17" t="s">
        <v>91</v>
      </c>
    </row>
    <row r="204" spans="1:65" s="15" customFormat="1" ht="11.25">
      <c r="B204" s="225"/>
      <c r="C204" s="226"/>
      <c r="D204" s="188" t="s">
        <v>157</v>
      </c>
      <c r="E204" s="227" t="s">
        <v>79</v>
      </c>
      <c r="F204" s="228" t="s">
        <v>760</v>
      </c>
      <c r="G204" s="226"/>
      <c r="H204" s="227" t="s">
        <v>79</v>
      </c>
      <c r="I204" s="229"/>
      <c r="J204" s="226"/>
      <c r="K204" s="226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157</v>
      </c>
      <c r="AU204" s="234" t="s">
        <v>91</v>
      </c>
      <c r="AV204" s="15" t="s">
        <v>89</v>
      </c>
      <c r="AW204" s="15" t="s">
        <v>42</v>
      </c>
      <c r="AX204" s="15" t="s">
        <v>81</v>
      </c>
      <c r="AY204" s="234" t="s">
        <v>146</v>
      </c>
    </row>
    <row r="205" spans="1:65" s="13" customFormat="1" ht="11.25">
      <c r="B205" s="193"/>
      <c r="C205" s="194"/>
      <c r="D205" s="188" t="s">
        <v>157</v>
      </c>
      <c r="E205" s="195" t="s">
        <v>79</v>
      </c>
      <c r="F205" s="196" t="s">
        <v>875</v>
      </c>
      <c r="G205" s="194"/>
      <c r="H205" s="197">
        <v>47.875999999999998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157</v>
      </c>
      <c r="AU205" s="203" t="s">
        <v>91</v>
      </c>
      <c r="AV205" s="13" t="s">
        <v>91</v>
      </c>
      <c r="AW205" s="13" t="s">
        <v>42</v>
      </c>
      <c r="AX205" s="13" t="s">
        <v>89</v>
      </c>
      <c r="AY205" s="203" t="s">
        <v>146</v>
      </c>
    </row>
    <row r="206" spans="1:65" s="2" customFormat="1" ht="14.45" customHeight="1">
      <c r="A206" s="35"/>
      <c r="B206" s="36"/>
      <c r="C206" s="175" t="s">
        <v>304</v>
      </c>
      <c r="D206" s="175" t="s">
        <v>148</v>
      </c>
      <c r="E206" s="176" t="s">
        <v>876</v>
      </c>
      <c r="F206" s="177" t="s">
        <v>877</v>
      </c>
      <c r="G206" s="178" t="s">
        <v>108</v>
      </c>
      <c r="H206" s="179">
        <v>5.5</v>
      </c>
      <c r="I206" s="180"/>
      <c r="J206" s="181">
        <f>ROUND(I206*H206,2)</f>
        <v>0</v>
      </c>
      <c r="K206" s="177" t="s">
        <v>152</v>
      </c>
      <c r="L206" s="40"/>
      <c r="M206" s="182" t="s">
        <v>79</v>
      </c>
      <c r="N206" s="183" t="s">
        <v>51</v>
      </c>
      <c r="O206" s="65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6" t="s">
        <v>153</v>
      </c>
      <c r="AT206" s="186" t="s">
        <v>148</v>
      </c>
      <c r="AU206" s="186" t="s">
        <v>91</v>
      </c>
      <c r="AY206" s="17" t="s">
        <v>146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7" t="s">
        <v>89</v>
      </c>
      <c r="BK206" s="187">
        <f>ROUND(I206*H206,2)</f>
        <v>0</v>
      </c>
      <c r="BL206" s="17" t="s">
        <v>153</v>
      </c>
      <c r="BM206" s="186" t="s">
        <v>878</v>
      </c>
    </row>
    <row r="207" spans="1:65" s="2" customFormat="1" ht="39">
      <c r="A207" s="35"/>
      <c r="B207" s="36"/>
      <c r="C207" s="37"/>
      <c r="D207" s="188" t="s">
        <v>155</v>
      </c>
      <c r="E207" s="37"/>
      <c r="F207" s="189" t="s">
        <v>866</v>
      </c>
      <c r="G207" s="37"/>
      <c r="H207" s="37"/>
      <c r="I207" s="190"/>
      <c r="J207" s="37"/>
      <c r="K207" s="37"/>
      <c r="L207" s="40"/>
      <c r="M207" s="191"/>
      <c r="N207" s="192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7" t="s">
        <v>155</v>
      </c>
      <c r="AU207" s="17" t="s">
        <v>91</v>
      </c>
    </row>
    <row r="208" spans="1:65" s="15" customFormat="1" ht="11.25">
      <c r="B208" s="225"/>
      <c r="C208" s="226"/>
      <c r="D208" s="188" t="s">
        <v>157</v>
      </c>
      <c r="E208" s="227" t="s">
        <v>79</v>
      </c>
      <c r="F208" s="228" t="s">
        <v>879</v>
      </c>
      <c r="G208" s="226"/>
      <c r="H208" s="227" t="s">
        <v>79</v>
      </c>
      <c r="I208" s="229"/>
      <c r="J208" s="226"/>
      <c r="K208" s="226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157</v>
      </c>
      <c r="AU208" s="234" t="s">
        <v>91</v>
      </c>
      <c r="AV208" s="15" t="s">
        <v>89</v>
      </c>
      <c r="AW208" s="15" t="s">
        <v>42</v>
      </c>
      <c r="AX208" s="15" t="s">
        <v>81</v>
      </c>
      <c r="AY208" s="234" t="s">
        <v>146</v>
      </c>
    </row>
    <row r="209" spans="1:65" s="13" customFormat="1" ht="11.25">
      <c r="B209" s="193"/>
      <c r="C209" s="194"/>
      <c r="D209" s="188" t="s">
        <v>157</v>
      </c>
      <c r="E209" s="195" t="s">
        <v>79</v>
      </c>
      <c r="F209" s="196" t="s">
        <v>880</v>
      </c>
      <c r="G209" s="194"/>
      <c r="H209" s="197">
        <v>5.5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157</v>
      </c>
      <c r="AU209" s="203" t="s">
        <v>91</v>
      </c>
      <c r="AV209" s="13" t="s">
        <v>91</v>
      </c>
      <c r="AW209" s="13" t="s">
        <v>42</v>
      </c>
      <c r="AX209" s="13" t="s">
        <v>89</v>
      </c>
      <c r="AY209" s="203" t="s">
        <v>146</v>
      </c>
    </row>
    <row r="210" spans="1:65" s="12" customFormat="1" ht="22.9" customHeight="1">
      <c r="B210" s="159"/>
      <c r="C210" s="160"/>
      <c r="D210" s="161" t="s">
        <v>80</v>
      </c>
      <c r="E210" s="173" t="s">
        <v>192</v>
      </c>
      <c r="F210" s="173" t="s">
        <v>501</v>
      </c>
      <c r="G210" s="160"/>
      <c r="H210" s="160"/>
      <c r="I210" s="163"/>
      <c r="J210" s="174">
        <f>BK210</f>
        <v>0</v>
      </c>
      <c r="K210" s="160"/>
      <c r="L210" s="165"/>
      <c r="M210" s="166"/>
      <c r="N210" s="167"/>
      <c r="O210" s="167"/>
      <c r="P210" s="168">
        <f>SUM(P211:P339)</f>
        <v>0</v>
      </c>
      <c r="Q210" s="167"/>
      <c r="R210" s="168">
        <f>SUM(R211:R339)</f>
        <v>162.09362310000006</v>
      </c>
      <c r="S210" s="167"/>
      <c r="T210" s="169">
        <f>SUM(T211:T339)</f>
        <v>0</v>
      </c>
      <c r="AR210" s="170" t="s">
        <v>89</v>
      </c>
      <c r="AT210" s="171" t="s">
        <v>80</v>
      </c>
      <c r="AU210" s="171" t="s">
        <v>89</v>
      </c>
      <c r="AY210" s="170" t="s">
        <v>146</v>
      </c>
      <c r="BK210" s="172">
        <f>SUM(BK211:BK339)</f>
        <v>0</v>
      </c>
    </row>
    <row r="211" spans="1:65" s="2" customFormat="1" ht="24.2" customHeight="1">
      <c r="A211" s="35"/>
      <c r="B211" s="36"/>
      <c r="C211" s="175" t="s">
        <v>309</v>
      </c>
      <c r="D211" s="175" t="s">
        <v>148</v>
      </c>
      <c r="E211" s="176" t="s">
        <v>881</v>
      </c>
      <c r="F211" s="177" t="s">
        <v>882</v>
      </c>
      <c r="G211" s="178" t="s">
        <v>296</v>
      </c>
      <c r="H211" s="179">
        <v>55.3</v>
      </c>
      <c r="I211" s="180"/>
      <c r="J211" s="181">
        <f>ROUND(I211*H211,2)</f>
        <v>0</v>
      </c>
      <c r="K211" s="177" t="s">
        <v>152</v>
      </c>
      <c r="L211" s="40"/>
      <c r="M211" s="182" t="s">
        <v>79</v>
      </c>
      <c r="N211" s="183" t="s">
        <v>51</v>
      </c>
      <c r="O211" s="65"/>
      <c r="P211" s="184">
        <f>O211*H211</f>
        <v>0</v>
      </c>
      <c r="Q211" s="184">
        <v>2.0000000000000002E-5</v>
      </c>
      <c r="R211" s="184">
        <f>Q211*H211</f>
        <v>1.106E-3</v>
      </c>
      <c r="S211" s="184">
        <v>0</v>
      </c>
      <c r="T211" s="18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6" t="s">
        <v>153</v>
      </c>
      <c r="AT211" s="186" t="s">
        <v>148</v>
      </c>
      <c r="AU211" s="186" t="s">
        <v>91</v>
      </c>
      <c r="AY211" s="17" t="s">
        <v>146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7" t="s">
        <v>89</v>
      </c>
      <c r="BK211" s="187">
        <f>ROUND(I211*H211,2)</f>
        <v>0</v>
      </c>
      <c r="BL211" s="17" t="s">
        <v>153</v>
      </c>
      <c r="BM211" s="186" t="s">
        <v>883</v>
      </c>
    </row>
    <row r="212" spans="1:65" s="2" customFormat="1" ht="29.25">
      <c r="A212" s="35"/>
      <c r="B212" s="36"/>
      <c r="C212" s="37"/>
      <c r="D212" s="188" t="s">
        <v>155</v>
      </c>
      <c r="E212" s="37"/>
      <c r="F212" s="189" t="s">
        <v>884</v>
      </c>
      <c r="G212" s="37"/>
      <c r="H212" s="37"/>
      <c r="I212" s="190"/>
      <c r="J212" s="37"/>
      <c r="K212" s="37"/>
      <c r="L212" s="40"/>
      <c r="M212" s="191"/>
      <c r="N212" s="192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7" t="s">
        <v>155</v>
      </c>
      <c r="AU212" s="17" t="s">
        <v>91</v>
      </c>
    </row>
    <row r="213" spans="1:65" s="13" customFormat="1" ht="11.25">
      <c r="B213" s="193"/>
      <c r="C213" s="194"/>
      <c r="D213" s="188" t="s">
        <v>157</v>
      </c>
      <c r="E213" s="195" t="s">
        <v>79</v>
      </c>
      <c r="F213" s="196" t="s">
        <v>885</v>
      </c>
      <c r="G213" s="194"/>
      <c r="H213" s="197">
        <v>55.3</v>
      </c>
      <c r="I213" s="198"/>
      <c r="J213" s="194"/>
      <c r="K213" s="194"/>
      <c r="L213" s="199"/>
      <c r="M213" s="200"/>
      <c r="N213" s="201"/>
      <c r="O213" s="201"/>
      <c r="P213" s="201"/>
      <c r="Q213" s="201"/>
      <c r="R213" s="201"/>
      <c r="S213" s="201"/>
      <c r="T213" s="202"/>
      <c r="AT213" s="203" t="s">
        <v>157</v>
      </c>
      <c r="AU213" s="203" t="s">
        <v>91</v>
      </c>
      <c r="AV213" s="13" t="s">
        <v>91</v>
      </c>
      <c r="AW213" s="13" t="s">
        <v>42</v>
      </c>
      <c r="AX213" s="13" t="s">
        <v>89</v>
      </c>
      <c r="AY213" s="203" t="s">
        <v>146</v>
      </c>
    </row>
    <row r="214" spans="1:65" s="2" customFormat="1" ht="14.45" customHeight="1">
      <c r="A214" s="35"/>
      <c r="B214" s="36"/>
      <c r="C214" s="215" t="s">
        <v>314</v>
      </c>
      <c r="D214" s="215" t="s">
        <v>193</v>
      </c>
      <c r="E214" s="216" t="s">
        <v>886</v>
      </c>
      <c r="F214" s="217" t="s">
        <v>887</v>
      </c>
      <c r="G214" s="218" t="s">
        <v>296</v>
      </c>
      <c r="H214" s="219">
        <v>55.853000000000002</v>
      </c>
      <c r="I214" s="220"/>
      <c r="J214" s="221">
        <f>ROUND(I214*H214,2)</f>
        <v>0</v>
      </c>
      <c r="K214" s="217" t="s">
        <v>79</v>
      </c>
      <c r="L214" s="222"/>
      <c r="M214" s="223" t="s">
        <v>79</v>
      </c>
      <c r="N214" s="224" t="s">
        <v>51</v>
      </c>
      <c r="O214" s="65"/>
      <c r="P214" s="184">
        <f>O214*H214</f>
        <v>0</v>
      </c>
      <c r="Q214" s="184">
        <v>1.3852</v>
      </c>
      <c r="R214" s="184">
        <f>Q214*H214</f>
        <v>77.367575599999995</v>
      </c>
      <c r="S214" s="184">
        <v>0</v>
      </c>
      <c r="T214" s="18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6" t="s">
        <v>192</v>
      </c>
      <c r="AT214" s="186" t="s">
        <v>193</v>
      </c>
      <c r="AU214" s="186" t="s">
        <v>91</v>
      </c>
      <c r="AY214" s="17" t="s">
        <v>146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7" t="s">
        <v>89</v>
      </c>
      <c r="BK214" s="187">
        <f>ROUND(I214*H214,2)</f>
        <v>0</v>
      </c>
      <c r="BL214" s="17" t="s">
        <v>153</v>
      </c>
      <c r="BM214" s="186" t="s">
        <v>888</v>
      </c>
    </row>
    <row r="215" spans="1:65" s="13" customFormat="1" ht="11.25">
      <c r="B215" s="193"/>
      <c r="C215" s="194"/>
      <c r="D215" s="188" t="s">
        <v>157</v>
      </c>
      <c r="E215" s="194"/>
      <c r="F215" s="196" t="s">
        <v>889</v>
      </c>
      <c r="G215" s="194"/>
      <c r="H215" s="197">
        <v>55.853000000000002</v>
      </c>
      <c r="I215" s="198"/>
      <c r="J215" s="194"/>
      <c r="K215" s="194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157</v>
      </c>
      <c r="AU215" s="203" t="s">
        <v>91</v>
      </c>
      <c r="AV215" s="13" t="s">
        <v>91</v>
      </c>
      <c r="AW215" s="13" t="s">
        <v>4</v>
      </c>
      <c r="AX215" s="13" t="s">
        <v>89</v>
      </c>
      <c r="AY215" s="203" t="s">
        <v>146</v>
      </c>
    </row>
    <row r="216" spans="1:65" s="2" customFormat="1" ht="24.2" customHeight="1">
      <c r="A216" s="35"/>
      <c r="B216" s="36"/>
      <c r="C216" s="175" t="s">
        <v>320</v>
      </c>
      <c r="D216" s="175" t="s">
        <v>148</v>
      </c>
      <c r="E216" s="176" t="s">
        <v>890</v>
      </c>
      <c r="F216" s="177" t="s">
        <v>891</v>
      </c>
      <c r="G216" s="178" t="s">
        <v>296</v>
      </c>
      <c r="H216" s="179">
        <v>10.61</v>
      </c>
      <c r="I216" s="180"/>
      <c r="J216" s="181">
        <f>ROUND(I216*H216,2)</f>
        <v>0</v>
      </c>
      <c r="K216" s="177" t="s">
        <v>152</v>
      </c>
      <c r="L216" s="40"/>
      <c r="M216" s="182" t="s">
        <v>79</v>
      </c>
      <c r="N216" s="183" t="s">
        <v>51</v>
      </c>
      <c r="O216" s="65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6" t="s">
        <v>153</v>
      </c>
      <c r="AT216" s="186" t="s">
        <v>148</v>
      </c>
      <c r="AU216" s="186" t="s">
        <v>91</v>
      </c>
      <c r="AY216" s="17" t="s">
        <v>146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7" t="s">
        <v>89</v>
      </c>
      <c r="BK216" s="187">
        <f>ROUND(I216*H216,2)</f>
        <v>0</v>
      </c>
      <c r="BL216" s="17" t="s">
        <v>153</v>
      </c>
      <c r="BM216" s="186" t="s">
        <v>892</v>
      </c>
    </row>
    <row r="217" spans="1:65" s="2" customFormat="1" ht="68.25">
      <c r="A217" s="35"/>
      <c r="B217" s="36"/>
      <c r="C217" s="37"/>
      <c r="D217" s="188" t="s">
        <v>155</v>
      </c>
      <c r="E217" s="37"/>
      <c r="F217" s="189" t="s">
        <v>893</v>
      </c>
      <c r="G217" s="37"/>
      <c r="H217" s="37"/>
      <c r="I217" s="190"/>
      <c r="J217" s="37"/>
      <c r="K217" s="37"/>
      <c r="L217" s="40"/>
      <c r="M217" s="191"/>
      <c r="N217" s="192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7" t="s">
        <v>155</v>
      </c>
      <c r="AU217" s="17" t="s">
        <v>91</v>
      </c>
    </row>
    <row r="218" spans="1:65" s="15" customFormat="1" ht="11.25">
      <c r="B218" s="225"/>
      <c r="C218" s="226"/>
      <c r="D218" s="188" t="s">
        <v>157</v>
      </c>
      <c r="E218" s="227" t="s">
        <v>79</v>
      </c>
      <c r="F218" s="228" t="s">
        <v>894</v>
      </c>
      <c r="G218" s="226"/>
      <c r="H218" s="227" t="s">
        <v>79</v>
      </c>
      <c r="I218" s="229"/>
      <c r="J218" s="226"/>
      <c r="K218" s="226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157</v>
      </c>
      <c r="AU218" s="234" t="s">
        <v>91</v>
      </c>
      <c r="AV218" s="15" t="s">
        <v>89</v>
      </c>
      <c r="AW218" s="15" t="s">
        <v>42</v>
      </c>
      <c r="AX218" s="15" t="s">
        <v>81</v>
      </c>
      <c r="AY218" s="234" t="s">
        <v>146</v>
      </c>
    </row>
    <row r="219" spans="1:65" s="13" customFormat="1" ht="11.25">
      <c r="B219" s="193"/>
      <c r="C219" s="194"/>
      <c r="D219" s="188" t="s">
        <v>157</v>
      </c>
      <c r="E219" s="195" t="s">
        <v>79</v>
      </c>
      <c r="F219" s="196" t="s">
        <v>895</v>
      </c>
      <c r="G219" s="194"/>
      <c r="H219" s="197">
        <v>10.61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157</v>
      </c>
      <c r="AU219" s="203" t="s">
        <v>91</v>
      </c>
      <c r="AV219" s="13" t="s">
        <v>91</v>
      </c>
      <c r="AW219" s="13" t="s">
        <v>42</v>
      </c>
      <c r="AX219" s="13" t="s">
        <v>89</v>
      </c>
      <c r="AY219" s="203" t="s">
        <v>146</v>
      </c>
    </row>
    <row r="220" spans="1:65" s="2" customFormat="1" ht="24.2" customHeight="1">
      <c r="A220" s="35"/>
      <c r="B220" s="36"/>
      <c r="C220" s="175" t="s">
        <v>324</v>
      </c>
      <c r="D220" s="175" t="s">
        <v>148</v>
      </c>
      <c r="E220" s="176" t="s">
        <v>896</v>
      </c>
      <c r="F220" s="177" t="s">
        <v>897</v>
      </c>
      <c r="G220" s="178" t="s">
        <v>296</v>
      </c>
      <c r="H220" s="179">
        <v>37.26</v>
      </c>
      <c r="I220" s="180"/>
      <c r="J220" s="181">
        <f>ROUND(I220*H220,2)</f>
        <v>0</v>
      </c>
      <c r="K220" s="177" t="s">
        <v>152</v>
      </c>
      <c r="L220" s="40"/>
      <c r="M220" s="182" t="s">
        <v>79</v>
      </c>
      <c r="N220" s="183" t="s">
        <v>51</v>
      </c>
      <c r="O220" s="65"/>
      <c r="P220" s="184">
        <f>O220*H220</f>
        <v>0</v>
      </c>
      <c r="Q220" s="184">
        <v>4.0000000000000003E-5</v>
      </c>
      <c r="R220" s="184">
        <f>Q220*H220</f>
        <v>1.4904E-3</v>
      </c>
      <c r="S220" s="184">
        <v>0</v>
      </c>
      <c r="T220" s="18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6" t="s">
        <v>153</v>
      </c>
      <c r="AT220" s="186" t="s">
        <v>148</v>
      </c>
      <c r="AU220" s="186" t="s">
        <v>91</v>
      </c>
      <c r="AY220" s="17" t="s">
        <v>146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7" t="s">
        <v>89</v>
      </c>
      <c r="BK220" s="187">
        <f>ROUND(I220*H220,2)</f>
        <v>0</v>
      </c>
      <c r="BL220" s="17" t="s">
        <v>153</v>
      </c>
      <c r="BM220" s="186" t="s">
        <v>898</v>
      </c>
    </row>
    <row r="221" spans="1:65" s="2" customFormat="1" ht="68.25">
      <c r="A221" s="35"/>
      <c r="B221" s="36"/>
      <c r="C221" s="37"/>
      <c r="D221" s="188" t="s">
        <v>155</v>
      </c>
      <c r="E221" s="37"/>
      <c r="F221" s="189" t="s">
        <v>893</v>
      </c>
      <c r="G221" s="37"/>
      <c r="H221" s="37"/>
      <c r="I221" s="190"/>
      <c r="J221" s="37"/>
      <c r="K221" s="37"/>
      <c r="L221" s="40"/>
      <c r="M221" s="191"/>
      <c r="N221" s="192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7" t="s">
        <v>155</v>
      </c>
      <c r="AU221" s="17" t="s">
        <v>91</v>
      </c>
    </row>
    <row r="222" spans="1:65" s="13" customFormat="1" ht="11.25">
      <c r="B222" s="193"/>
      <c r="C222" s="194"/>
      <c r="D222" s="188" t="s">
        <v>157</v>
      </c>
      <c r="E222" s="195" t="s">
        <v>79</v>
      </c>
      <c r="F222" s="196" t="s">
        <v>899</v>
      </c>
      <c r="G222" s="194"/>
      <c r="H222" s="197">
        <v>37.26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157</v>
      </c>
      <c r="AU222" s="203" t="s">
        <v>91</v>
      </c>
      <c r="AV222" s="13" t="s">
        <v>91</v>
      </c>
      <c r="AW222" s="13" t="s">
        <v>42</v>
      </c>
      <c r="AX222" s="13" t="s">
        <v>89</v>
      </c>
      <c r="AY222" s="203" t="s">
        <v>146</v>
      </c>
    </row>
    <row r="223" spans="1:65" s="2" customFormat="1" ht="14.45" customHeight="1">
      <c r="A223" s="35"/>
      <c r="B223" s="36"/>
      <c r="C223" s="215" t="s">
        <v>329</v>
      </c>
      <c r="D223" s="215" t="s">
        <v>193</v>
      </c>
      <c r="E223" s="216" t="s">
        <v>900</v>
      </c>
      <c r="F223" s="217" t="s">
        <v>901</v>
      </c>
      <c r="G223" s="218" t="s">
        <v>296</v>
      </c>
      <c r="H223" s="219">
        <v>37.819000000000003</v>
      </c>
      <c r="I223" s="220"/>
      <c r="J223" s="221">
        <f>ROUND(I223*H223,2)</f>
        <v>0</v>
      </c>
      <c r="K223" s="217" t="s">
        <v>152</v>
      </c>
      <c r="L223" s="222"/>
      <c r="M223" s="223" t="s">
        <v>79</v>
      </c>
      <c r="N223" s="224" t="s">
        <v>51</v>
      </c>
      <c r="O223" s="65"/>
      <c r="P223" s="184">
        <f>O223*H223</f>
        <v>0</v>
      </c>
      <c r="Q223" s="184">
        <v>4.2999999999999997E-2</v>
      </c>
      <c r="R223" s="184">
        <f>Q223*H223</f>
        <v>1.626217</v>
      </c>
      <c r="S223" s="184">
        <v>0</v>
      </c>
      <c r="T223" s="18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6" t="s">
        <v>192</v>
      </c>
      <c r="AT223" s="186" t="s">
        <v>193</v>
      </c>
      <c r="AU223" s="186" t="s">
        <v>91</v>
      </c>
      <c r="AY223" s="17" t="s">
        <v>146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7" t="s">
        <v>89</v>
      </c>
      <c r="BK223" s="187">
        <f>ROUND(I223*H223,2)</f>
        <v>0</v>
      </c>
      <c r="BL223" s="17" t="s">
        <v>153</v>
      </c>
      <c r="BM223" s="186" t="s">
        <v>902</v>
      </c>
    </row>
    <row r="224" spans="1:65" s="13" customFormat="1" ht="11.25">
      <c r="B224" s="193"/>
      <c r="C224" s="194"/>
      <c r="D224" s="188" t="s">
        <v>157</v>
      </c>
      <c r="E224" s="194"/>
      <c r="F224" s="196" t="s">
        <v>903</v>
      </c>
      <c r="G224" s="194"/>
      <c r="H224" s="197">
        <v>37.819000000000003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157</v>
      </c>
      <c r="AU224" s="203" t="s">
        <v>91</v>
      </c>
      <c r="AV224" s="13" t="s">
        <v>91</v>
      </c>
      <c r="AW224" s="13" t="s">
        <v>4</v>
      </c>
      <c r="AX224" s="13" t="s">
        <v>89</v>
      </c>
      <c r="AY224" s="203" t="s">
        <v>146</v>
      </c>
    </row>
    <row r="225" spans="1:65" s="2" customFormat="1" ht="24.2" customHeight="1">
      <c r="A225" s="35"/>
      <c r="B225" s="36"/>
      <c r="C225" s="175" t="s">
        <v>333</v>
      </c>
      <c r="D225" s="175" t="s">
        <v>148</v>
      </c>
      <c r="E225" s="176" t="s">
        <v>904</v>
      </c>
      <c r="F225" s="177" t="s">
        <v>905</v>
      </c>
      <c r="G225" s="178" t="s">
        <v>296</v>
      </c>
      <c r="H225" s="179">
        <v>59.03</v>
      </c>
      <c r="I225" s="180"/>
      <c r="J225" s="181">
        <f>ROUND(I225*H225,2)</f>
        <v>0</v>
      </c>
      <c r="K225" s="177" t="s">
        <v>152</v>
      </c>
      <c r="L225" s="40"/>
      <c r="M225" s="182" t="s">
        <v>79</v>
      </c>
      <c r="N225" s="183" t="s">
        <v>51</v>
      </c>
      <c r="O225" s="65"/>
      <c r="P225" s="184">
        <f>O225*H225</f>
        <v>0</v>
      </c>
      <c r="Q225" s="184">
        <v>8.0000000000000007E-5</v>
      </c>
      <c r="R225" s="184">
        <f>Q225*H225</f>
        <v>4.7224000000000007E-3</v>
      </c>
      <c r="S225" s="184">
        <v>0</v>
      </c>
      <c r="T225" s="18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6" t="s">
        <v>153</v>
      </c>
      <c r="AT225" s="186" t="s">
        <v>148</v>
      </c>
      <c r="AU225" s="186" t="s">
        <v>91</v>
      </c>
      <c r="AY225" s="17" t="s">
        <v>146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7" t="s">
        <v>89</v>
      </c>
      <c r="BK225" s="187">
        <f>ROUND(I225*H225,2)</f>
        <v>0</v>
      </c>
      <c r="BL225" s="17" t="s">
        <v>153</v>
      </c>
      <c r="BM225" s="186" t="s">
        <v>906</v>
      </c>
    </row>
    <row r="226" spans="1:65" s="2" customFormat="1" ht="68.25">
      <c r="A226" s="35"/>
      <c r="B226" s="36"/>
      <c r="C226" s="37"/>
      <c r="D226" s="188" t="s">
        <v>155</v>
      </c>
      <c r="E226" s="37"/>
      <c r="F226" s="189" t="s">
        <v>893</v>
      </c>
      <c r="G226" s="37"/>
      <c r="H226" s="37"/>
      <c r="I226" s="190"/>
      <c r="J226" s="37"/>
      <c r="K226" s="37"/>
      <c r="L226" s="40"/>
      <c r="M226" s="191"/>
      <c r="N226" s="192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7" t="s">
        <v>155</v>
      </c>
      <c r="AU226" s="17" t="s">
        <v>91</v>
      </c>
    </row>
    <row r="227" spans="1:65" s="13" customFormat="1" ht="11.25">
      <c r="B227" s="193"/>
      <c r="C227" s="194"/>
      <c r="D227" s="188" t="s">
        <v>157</v>
      </c>
      <c r="E227" s="195" t="s">
        <v>79</v>
      </c>
      <c r="F227" s="196" t="s">
        <v>907</v>
      </c>
      <c r="G227" s="194"/>
      <c r="H227" s="197">
        <v>59.03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157</v>
      </c>
      <c r="AU227" s="203" t="s">
        <v>91</v>
      </c>
      <c r="AV227" s="13" t="s">
        <v>91</v>
      </c>
      <c r="AW227" s="13" t="s">
        <v>42</v>
      </c>
      <c r="AX227" s="13" t="s">
        <v>89</v>
      </c>
      <c r="AY227" s="203" t="s">
        <v>146</v>
      </c>
    </row>
    <row r="228" spans="1:65" s="2" customFormat="1" ht="14.45" customHeight="1">
      <c r="A228" s="35"/>
      <c r="B228" s="36"/>
      <c r="C228" s="215" t="s">
        <v>339</v>
      </c>
      <c r="D228" s="215" t="s">
        <v>193</v>
      </c>
      <c r="E228" s="216" t="s">
        <v>908</v>
      </c>
      <c r="F228" s="217" t="s">
        <v>909</v>
      </c>
      <c r="G228" s="218" t="s">
        <v>296</v>
      </c>
      <c r="H228" s="219">
        <v>59.914999999999999</v>
      </c>
      <c r="I228" s="220"/>
      <c r="J228" s="221">
        <f>ROUND(I228*H228,2)</f>
        <v>0</v>
      </c>
      <c r="K228" s="217" t="s">
        <v>152</v>
      </c>
      <c r="L228" s="222"/>
      <c r="M228" s="223" t="s">
        <v>79</v>
      </c>
      <c r="N228" s="224" t="s">
        <v>51</v>
      </c>
      <c r="O228" s="65"/>
      <c r="P228" s="184">
        <f>O228*H228</f>
        <v>0</v>
      </c>
      <c r="Q228" s="184">
        <v>0.1</v>
      </c>
      <c r="R228" s="184">
        <f>Q228*H228</f>
        <v>5.9915000000000003</v>
      </c>
      <c r="S228" s="184">
        <v>0</v>
      </c>
      <c r="T228" s="18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6" t="s">
        <v>192</v>
      </c>
      <c r="AT228" s="186" t="s">
        <v>193</v>
      </c>
      <c r="AU228" s="186" t="s">
        <v>91</v>
      </c>
      <c r="AY228" s="17" t="s">
        <v>146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7" t="s">
        <v>89</v>
      </c>
      <c r="BK228" s="187">
        <f>ROUND(I228*H228,2)</f>
        <v>0</v>
      </c>
      <c r="BL228" s="17" t="s">
        <v>153</v>
      </c>
      <c r="BM228" s="186" t="s">
        <v>910</v>
      </c>
    </row>
    <row r="229" spans="1:65" s="13" customFormat="1" ht="11.25">
      <c r="B229" s="193"/>
      <c r="C229" s="194"/>
      <c r="D229" s="188" t="s">
        <v>157</v>
      </c>
      <c r="E229" s="194"/>
      <c r="F229" s="196" t="s">
        <v>911</v>
      </c>
      <c r="G229" s="194"/>
      <c r="H229" s="197">
        <v>59.914999999999999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157</v>
      </c>
      <c r="AU229" s="203" t="s">
        <v>91</v>
      </c>
      <c r="AV229" s="13" t="s">
        <v>91</v>
      </c>
      <c r="AW229" s="13" t="s">
        <v>4</v>
      </c>
      <c r="AX229" s="13" t="s">
        <v>89</v>
      </c>
      <c r="AY229" s="203" t="s">
        <v>146</v>
      </c>
    </row>
    <row r="230" spans="1:65" s="2" customFormat="1" ht="24.2" customHeight="1">
      <c r="A230" s="35"/>
      <c r="B230" s="36"/>
      <c r="C230" s="175" t="s">
        <v>343</v>
      </c>
      <c r="D230" s="175" t="s">
        <v>148</v>
      </c>
      <c r="E230" s="176" t="s">
        <v>912</v>
      </c>
      <c r="F230" s="177" t="s">
        <v>913</v>
      </c>
      <c r="G230" s="178" t="s">
        <v>296</v>
      </c>
      <c r="H230" s="179">
        <v>173.87</v>
      </c>
      <c r="I230" s="180"/>
      <c r="J230" s="181">
        <f>ROUND(I230*H230,2)</f>
        <v>0</v>
      </c>
      <c r="K230" s="177" t="s">
        <v>152</v>
      </c>
      <c r="L230" s="40"/>
      <c r="M230" s="182" t="s">
        <v>79</v>
      </c>
      <c r="N230" s="183" t="s">
        <v>51</v>
      </c>
      <c r="O230" s="65"/>
      <c r="P230" s="184">
        <f>O230*H230</f>
        <v>0</v>
      </c>
      <c r="Q230" s="184">
        <v>1.1E-4</v>
      </c>
      <c r="R230" s="184">
        <f>Q230*H230</f>
        <v>1.9125700000000002E-2</v>
      </c>
      <c r="S230" s="184">
        <v>0</v>
      </c>
      <c r="T230" s="18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6" t="s">
        <v>153</v>
      </c>
      <c r="AT230" s="186" t="s">
        <v>148</v>
      </c>
      <c r="AU230" s="186" t="s">
        <v>91</v>
      </c>
      <c r="AY230" s="17" t="s">
        <v>146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7" t="s">
        <v>89</v>
      </c>
      <c r="BK230" s="187">
        <f>ROUND(I230*H230,2)</f>
        <v>0</v>
      </c>
      <c r="BL230" s="17" t="s">
        <v>153</v>
      </c>
      <c r="BM230" s="186" t="s">
        <v>914</v>
      </c>
    </row>
    <row r="231" spans="1:65" s="2" customFormat="1" ht="68.25">
      <c r="A231" s="35"/>
      <c r="B231" s="36"/>
      <c r="C231" s="37"/>
      <c r="D231" s="188" t="s">
        <v>155</v>
      </c>
      <c r="E231" s="37"/>
      <c r="F231" s="189" t="s">
        <v>893</v>
      </c>
      <c r="G231" s="37"/>
      <c r="H231" s="37"/>
      <c r="I231" s="190"/>
      <c r="J231" s="37"/>
      <c r="K231" s="37"/>
      <c r="L231" s="40"/>
      <c r="M231" s="191"/>
      <c r="N231" s="192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7" t="s">
        <v>155</v>
      </c>
      <c r="AU231" s="17" t="s">
        <v>91</v>
      </c>
    </row>
    <row r="232" spans="1:65" s="13" customFormat="1" ht="11.25">
      <c r="B232" s="193"/>
      <c r="C232" s="194"/>
      <c r="D232" s="188" t="s">
        <v>157</v>
      </c>
      <c r="E232" s="195" t="s">
        <v>79</v>
      </c>
      <c r="F232" s="196" t="s">
        <v>915</v>
      </c>
      <c r="G232" s="194"/>
      <c r="H232" s="197">
        <v>173.87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157</v>
      </c>
      <c r="AU232" s="203" t="s">
        <v>91</v>
      </c>
      <c r="AV232" s="13" t="s">
        <v>91</v>
      </c>
      <c r="AW232" s="13" t="s">
        <v>42</v>
      </c>
      <c r="AX232" s="13" t="s">
        <v>89</v>
      </c>
      <c r="AY232" s="203" t="s">
        <v>146</v>
      </c>
    </row>
    <row r="233" spans="1:65" s="2" customFormat="1" ht="14.45" customHeight="1">
      <c r="A233" s="35"/>
      <c r="B233" s="36"/>
      <c r="C233" s="215" t="s">
        <v>349</v>
      </c>
      <c r="D233" s="215" t="s">
        <v>193</v>
      </c>
      <c r="E233" s="216" t="s">
        <v>916</v>
      </c>
      <c r="F233" s="217" t="s">
        <v>917</v>
      </c>
      <c r="G233" s="218" t="s">
        <v>296</v>
      </c>
      <c r="H233" s="219">
        <v>176.47800000000001</v>
      </c>
      <c r="I233" s="220"/>
      <c r="J233" s="221">
        <f>ROUND(I233*H233,2)</f>
        <v>0</v>
      </c>
      <c r="K233" s="217" t="s">
        <v>152</v>
      </c>
      <c r="L233" s="222"/>
      <c r="M233" s="223" t="s">
        <v>79</v>
      </c>
      <c r="N233" s="224" t="s">
        <v>51</v>
      </c>
      <c r="O233" s="65"/>
      <c r="P233" s="184">
        <f>O233*H233</f>
        <v>0</v>
      </c>
      <c r="Q233" s="184">
        <v>0.152</v>
      </c>
      <c r="R233" s="184">
        <f>Q233*H233</f>
        <v>26.824656000000001</v>
      </c>
      <c r="S233" s="184">
        <v>0</v>
      </c>
      <c r="T233" s="18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6" t="s">
        <v>192</v>
      </c>
      <c r="AT233" s="186" t="s">
        <v>193</v>
      </c>
      <c r="AU233" s="186" t="s">
        <v>91</v>
      </c>
      <c r="AY233" s="17" t="s">
        <v>146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7" t="s">
        <v>89</v>
      </c>
      <c r="BK233" s="187">
        <f>ROUND(I233*H233,2)</f>
        <v>0</v>
      </c>
      <c r="BL233" s="17" t="s">
        <v>153</v>
      </c>
      <c r="BM233" s="186" t="s">
        <v>918</v>
      </c>
    </row>
    <row r="234" spans="1:65" s="13" customFormat="1" ht="11.25">
      <c r="B234" s="193"/>
      <c r="C234" s="194"/>
      <c r="D234" s="188" t="s">
        <v>157</v>
      </c>
      <c r="E234" s="194"/>
      <c r="F234" s="196" t="s">
        <v>919</v>
      </c>
      <c r="G234" s="194"/>
      <c r="H234" s="197">
        <v>176.47800000000001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157</v>
      </c>
      <c r="AU234" s="203" t="s">
        <v>91</v>
      </c>
      <c r="AV234" s="13" t="s">
        <v>91</v>
      </c>
      <c r="AW234" s="13" t="s">
        <v>4</v>
      </c>
      <c r="AX234" s="13" t="s">
        <v>89</v>
      </c>
      <c r="AY234" s="203" t="s">
        <v>146</v>
      </c>
    </row>
    <row r="235" spans="1:65" s="2" customFormat="1" ht="24.2" customHeight="1">
      <c r="A235" s="35"/>
      <c r="B235" s="36"/>
      <c r="C235" s="175" t="s">
        <v>353</v>
      </c>
      <c r="D235" s="175" t="s">
        <v>148</v>
      </c>
      <c r="E235" s="176" t="s">
        <v>920</v>
      </c>
      <c r="F235" s="177" t="s">
        <v>921</v>
      </c>
      <c r="G235" s="178" t="s">
        <v>289</v>
      </c>
      <c r="H235" s="179">
        <v>33</v>
      </c>
      <c r="I235" s="180"/>
      <c r="J235" s="181">
        <f>ROUND(I235*H235,2)</f>
        <v>0</v>
      </c>
      <c r="K235" s="177" t="s">
        <v>152</v>
      </c>
      <c r="L235" s="40"/>
      <c r="M235" s="182" t="s">
        <v>79</v>
      </c>
      <c r="N235" s="183" t="s">
        <v>51</v>
      </c>
      <c r="O235" s="65"/>
      <c r="P235" s="184">
        <f>O235*H235</f>
        <v>0</v>
      </c>
      <c r="Q235" s="184">
        <v>6.9999999999999994E-5</v>
      </c>
      <c r="R235" s="184">
        <f>Q235*H235</f>
        <v>2.31E-3</v>
      </c>
      <c r="S235" s="184">
        <v>0</v>
      </c>
      <c r="T235" s="18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6" t="s">
        <v>153</v>
      </c>
      <c r="AT235" s="186" t="s">
        <v>148</v>
      </c>
      <c r="AU235" s="186" t="s">
        <v>91</v>
      </c>
      <c r="AY235" s="17" t="s">
        <v>146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7" t="s">
        <v>89</v>
      </c>
      <c r="BK235" s="187">
        <f>ROUND(I235*H235,2)</f>
        <v>0</v>
      </c>
      <c r="BL235" s="17" t="s">
        <v>153</v>
      </c>
      <c r="BM235" s="186" t="s">
        <v>922</v>
      </c>
    </row>
    <row r="236" spans="1:65" s="2" customFormat="1" ht="58.5">
      <c r="A236" s="35"/>
      <c r="B236" s="36"/>
      <c r="C236" s="37"/>
      <c r="D236" s="188" t="s">
        <v>155</v>
      </c>
      <c r="E236" s="37"/>
      <c r="F236" s="189" t="s">
        <v>923</v>
      </c>
      <c r="G236" s="37"/>
      <c r="H236" s="37"/>
      <c r="I236" s="190"/>
      <c r="J236" s="37"/>
      <c r="K236" s="37"/>
      <c r="L236" s="40"/>
      <c r="M236" s="191"/>
      <c r="N236" s="192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7" t="s">
        <v>155</v>
      </c>
      <c r="AU236" s="17" t="s">
        <v>91</v>
      </c>
    </row>
    <row r="237" spans="1:65" s="2" customFormat="1" ht="14.45" customHeight="1">
      <c r="A237" s="35"/>
      <c r="B237" s="36"/>
      <c r="C237" s="215" t="s">
        <v>360</v>
      </c>
      <c r="D237" s="215" t="s">
        <v>193</v>
      </c>
      <c r="E237" s="216" t="s">
        <v>924</v>
      </c>
      <c r="F237" s="217" t="s">
        <v>925</v>
      </c>
      <c r="G237" s="218" t="s">
        <v>289</v>
      </c>
      <c r="H237" s="219">
        <v>11</v>
      </c>
      <c r="I237" s="220"/>
      <c r="J237" s="221">
        <f>ROUND(I237*H237,2)</f>
        <v>0</v>
      </c>
      <c r="K237" s="217" t="s">
        <v>152</v>
      </c>
      <c r="L237" s="222"/>
      <c r="M237" s="223" t="s">
        <v>79</v>
      </c>
      <c r="N237" s="224" t="s">
        <v>51</v>
      </c>
      <c r="O237" s="65"/>
      <c r="P237" s="184">
        <f>O237*H237</f>
        <v>0</v>
      </c>
      <c r="Q237" s="184">
        <v>2.1999999999999999E-2</v>
      </c>
      <c r="R237" s="184">
        <f>Q237*H237</f>
        <v>0.24199999999999999</v>
      </c>
      <c r="S237" s="184">
        <v>0</v>
      </c>
      <c r="T237" s="18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6" t="s">
        <v>192</v>
      </c>
      <c r="AT237" s="186" t="s">
        <v>193</v>
      </c>
      <c r="AU237" s="186" t="s">
        <v>91</v>
      </c>
      <c r="AY237" s="17" t="s">
        <v>146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7" t="s">
        <v>89</v>
      </c>
      <c r="BK237" s="187">
        <f>ROUND(I237*H237,2)</f>
        <v>0</v>
      </c>
      <c r="BL237" s="17" t="s">
        <v>153</v>
      </c>
      <c r="BM237" s="186" t="s">
        <v>926</v>
      </c>
    </row>
    <row r="238" spans="1:65" s="13" customFormat="1" ht="11.25">
      <c r="B238" s="193"/>
      <c r="C238" s="194"/>
      <c r="D238" s="188" t="s">
        <v>157</v>
      </c>
      <c r="E238" s="195" t="s">
        <v>79</v>
      </c>
      <c r="F238" s="196" t="s">
        <v>927</v>
      </c>
      <c r="G238" s="194"/>
      <c r="H238" s="197">
        <v>11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157</v>
      </c>
      <c r="AU238" s="203" t="s">
        <v>91</v>
      </c>
      <c r="AV238" s="13" t="s">
        <v>91</v>
      </c>
      <c r="AW238" s="13" t="s">
        <v>42</v>
      </c>
      <c r="AX238" s="13" t="s">
        <v>89</v>
      </c>
      <c r="AY238" s="203" t="s">
        <v>146</v>
      </c>
    </row>
    <row r="239" spans="1:65" s="2" customFormat="1" ht="14.45" customHeight="1">
      <c r="A239" s="35"/>
      <c r="B239" s="36"/>
      <c r="C239" s="215" t="s">
        <v>366</v>
      </c>
      <c r="D239" s="215" t="s">
        <v>193</v>
      </c>
      <c r="E239" s="216" t="s">
        <v>928</v>
      </c>
      <c r="F239" s="217" t="s">
        <v>929</v>
      </c>
      <c r="G239" s="218" t="s">
        <v>289</v>
      </c>
      <c r="H239" s="219">
        <v>11</v>
      </c>
      <c r="I239" s="220"/>
      <c r="J239" s="221">
        <f>ROUND(I239*H239,2)</f>
        <v>0</v>
      </c>
      <c r="K239" s="217" t="s">
        <v>152</v>
      </c>
      <c r="L239" s="222"/>
      <c r="M239" s="223" t="s">
        <v>79</v>
      </c>
      <c r="N239" s="224" t="s">
        <v>51</v>
      </c>
      <c r="O239" s="65"/>
      <c r="P239" s="184">
        <f>O239*H239</f>
        <v>0</v>
      </c>
      <c r="Q239" s="184">
        <v>2.1999999999999999E-2</v>
      </c>
      <c r="R239" s="184">
        <f>Q239*H239</f>
        <v>0.24199999999999999</v>
      </c>
      <c r="S239" s="184">
        <v>0</v>
      </c>
      <c r="T239" s="18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6" t="s">
        <v>192</v>
      </c>
      <c r="AT239" s="186" t="s">
        <v>193</v>
      </c>
      <c r="AU239" s="186" t="s">
        <v>91</v>
      </c>
      <c r="AY239" s="17" t="s">
        <v>146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7" t="s">
        <v>89</v>
      </c>
      <c r="BK239" s="187">
        <f>ROUND(I239*H239,2)</f>
        <v>0</v>
      </c>
      <c r="BL239" s="17" t="s">
        <v>153</v>
      </c>
      <c r="BM239" s="186" t="s">
        <v>930</v>
      </c>
    </row>
    <row r="240" spans="1:65" s="13" customFormat="1" ht="11.25">
      <c r="B240" s="193"/>
      <c r="C240" s="194"/>
      <c r="D240" s="188" t="s">
        <v>157</v>
      </c>
      <c r="E240" s="195" t="s">
        <v>79</v>
      </c>
      <c r="F240" s="196" t="s">
        <v>927</v>
      </c>
      <c r="G240" s="194"/>
      <c r="H240" s="197">
        <v>11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157</v>
      </c>
      <c r="AU240" s="203" t="s">
        <v>91</v>
      </c>
      <c r="AV240" s="13" t="s">
        <v>91</v>
      </c>
      <c r="AW240" s="13" t="s">
        <v>42</v>
      </c>
      <c r="AX240" s="13" t="s">
        <v>89</v>
      </c>
      <c r="AY240" s="203" t="s">
        <v>146</v>
      </c>
    </row>
    <row r="241" spans="1:65" s="2" customFormat="1" ht="14.45" customHeight="1">
      <c r="A241" s="35"/>
      <c r="B241" s="36"/>
      <c r="C241" s="215" t="s">
        <v>372</v>
      </c>
      <c r="D241" s="215" t="s">
        <v>193</v>
      </c>
      <c r="E241" s="216" t="s">
        <v>931</v>
      </c>
      <c r="F241" s="217" t="s">
        <v>932</v>
      </c>
      <c r="G241" s="218" t="s">
        <v>289</v>
      </c>
      <c r="H241" s="219">
        <v>11</v>
      </c>
      <c r="I241" s="220"/>
      <c r="J241" s="221">
        <f>ROUND(I241*H241,2)</f>
        <v>0</v>
      </c>
      <c r="K241" s="217" t="s">
        <v>152</v>
      </c>
      <c r="L241" s="222"/>
      <c r="M241" s="223" t="s">
        <v>79</v>
      </c>
      <c r="N241" s="224" t="s">
        <v>51</v>
      </c>
      <c r="O241" s="65"/>
      <c r="P241" s="184">
        <f>O241*H241</f>
        <v>0</v>
      </c>
      <c r="Q241" s="184">
        <v>2.1999999999999999E-2</v>
      </c>
      <c r="R241" s="184">
        <f>Q241*H241</f>
        <v>0.24199999999999999</v>
      </c>
      <c r="S241" s="184">
        <v>0</v>
      </c>
      <c r="T241" s="18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6" t="s">
        <v>192</v>
      </c>
      <c r="AT241" s="186" t="s">
        <v>193</v>
      </c>
      <c r="AU241" s="186" t="s">
        <v>91</v>
      </c>
      <c r="AY241" s="17" t="s">
        <v>146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7" t="s">
        <v>89</v>
      </c>
      <c r="BK241" s="187">
        <f>ROUND(I241*H241,2)</f>
        <v>0</v>
      </c>
      <c r="BL241" s="17" t="s">
        <v>153</v>
      </c>
      <c r="BM241" s="186" t="s">
        <v>933</v>
      </c>
    </row>
    <row r="242" spans="1:65" s="13" customFormat="1" ht="11.25">
      <c r="B242" s="193"/>
      <c r="C242" s="194"/>
      <c r="D242" s="188" t="s">
        <v>157</v>
      </c>
      <c r="E242" s="195" t="s">
        <v>79</v>
      </c>
      <c r="F242" s="196" t="s">
        <v>927</v>
      </c>
      <c r="G242" s="194"/>
      <c r="H242" s="197">
        <v>11</v>
      </c>
      <c r="I242" s="198"/>
      <c r="J242" s="194"/>
      <c r="K242" s="194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157</v>
      </c>
      <c r="AU242" s="203" t="s">
        <v>91</v>
      </c>
      <c r="AV242" s="13" t="s">
        <v>91</v>
      </c>
      <c r="AW242" s="13" t="s">
        <v>42</v>
      </c>
      <c r="AX242" s="13" t="s">
        <v>89</v>
      </c>
      <c r="AY242" s="203" t="s">
        <v>146</v>
      </c>
    </row>
    <row r="243" spans="1:65" s="2" customFormat="1" ht="24.2" customHeight="1">
      <c r="A243" s="35"/>
      <c r="B243" s="36"/>
      <c r="C243" s="175" t="s">
        <v>378</v>
      </c>
      <c r="D243" s="175" t="s">
        <v>148</v>
      </c>
      <c r="E243" s="176" t="s">
        <v>934</v>
      </c>
      <c r="F243" s="177" t="s">
        <v>935</v>
      </c>
      <c r="G243" s="178" t="s">
        <v>289</v>
      </c>
      <c r="H243" s="179">
        <v>2</v>
      </c>
      <c r="I243" s="180"/>
      <c r="J243" s="181">
        <f>ROUND(I243*H243,2)</f>
        <v>0</v>
      </c>
      <c r="K243" s="177" t="s">
        <v>152</v>
      </c>
      <c r="L243" s="40"/>
      <c r="M243" s="182" t="s">
        <v>79</v>
      </c>
      <c r="N243" s="183" t="s">
        <v>51</v>
      </c>
      <c r="O243" s="65"/>
      <c r="P243" s="184">
        <f>O243*H243</f>
        <v>0</v>
      </c>
      <c r="Q243" s="184">
        <v>1.6000000000000001E-4</v>
      </c>
      <c r="R243" s="184">
        <f>Q243*H243</f>
        <v>3.2000000000000003E-4</v>
      </c>
      <c r="S243" s="184">
        <v>0</v>
      </c>
      <c r="T243" s="18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6" t="s">
        <v>153</v>
      </c>
      <c r="AT243" s="186" t="s">
        <v>148</v>
      </c>
      <c r="AU243" s="186" t="s">
        <v>91</v>
      </c>
      <c r="AY243" s="17" t="s">
        <v>146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7" t="s">
        <v>89</v>
      </c>
      <c r="BK243" s="187">
        <f>ROUND(I243*H243,2)</f>
        <v>0</v>
      </c>
      <c r="BL243" s="17" t="s">
        <v>153</v>
      </c>
      <c r="BM243" s="186" t="s">
        <v>936</v>
      </c>
    </row>
    <row r="244" spans="1:65" s="2" customFormat="1" ht="58.5">
      <c r="A244" s="35"/>
      <c r="B244" s="36"/>
      <c r="C244" s="37"/>
      <c r="D244" s="188" t="s">
        <v>155</v>
      </c>
      <c r="E244" s="37"/>
      <c r="F244" s="189" t="s">
        <v>923</v>
      </c>
      <c r="G244" s="37"/>
      <c r="H244" s="37"/>
      <c r="I244" s="190"/>
      <c r="J244" s="37"/>
      <c r="K244" s="37"/>
      <c r="L244" s="40"/>
      <c r="M244" s="191"/>
      <c r="N244" s="192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7" t="s">
        <v>155</v>
      </c>
      <c r="AU244" s="17" t="s">
        <v>91</v>
      </c>
    </row>
    <row r="245" spans="1:65" s="2" customFormat="1" ht="24.2" customHeight="1">
      <c r="A245" s="35"/>
      <c r="B245" s="36"/>
      <c r="C245" s="215" t="s">
        <v>384</v>
      </c>
      <c r="D245" s="215" t="s">
        <v>193</v>
      </c>
      <c r="E245" s="216" t="s">
        <v>937</v>
      </c>
      <c r="F245" s="217" t="s">
        <v>938</v>
      </c>
      <c r="G245" s="218" t="s">
        <v>289</v>
      </c>
      <c r="H245" s="219">
        <v>2</v>
      </c>
      <c r="I245" s="220"/>
      <c r="J245" s="221">
        <f>ROUND(I245*H245,2)</f>
        <v>0</v>
      </c>
      <c r="K245" s="217" t="s">
        <v>152</v>
      </c>
      <c r="L245" s="222"/>
      <c r="M245" s="223" t="s">
        <v>79</v>
      </c>
      <c r="N245" s="224" t="s">
        <v>51</v>
      </c>
      <c r="O245" s="65"/>
      <c r="P245" s="184">
        <f>O245*H245</f>
        <v>0</v>
      </c>
      <c r="Q245" s="184">
        <v>0.06</v>
      </c>
      <c r="R245" s="184">
        <f>Q245*H245</f>
        <v>0.12</v>
      </c>
      <c r="S245" s="184">
        <v>0</v>
      </c>
      <c r="T245" s="18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6" t="s">
        <v>192</v>
      </c>
      <c r="AT245" s="186" t="s">
        <v>193</v>
      </c>
      <c r="AU245" s="186" t="s">
        <v>91</v>
      </c>
      <c r="AY245" s="17" t="s">
        <v>146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7" t="s">
        <v>89</v>
      </c>
      <c r="BK245" s="187">
        <f>ROUND(I245*H245,2)</f>
        <v>0</v>
      </c>
      <c r="BL245" s="17" t="s">
        <v>153</v>
      </c>
      <c r="BM245" s="186" t="s">
        <v>939</v>
      </c>
    </row>
    <row r="246" spans="1:65" s="13" customFormat="1" ht="11.25">
      <c r="B246" s="193"/>
      <c r="C246" s="194"/>
      <c r="D246" s="188" t="s">
        <v>157</v>
      </c>
      <c r="E246" s="195" t="s">
        <v>79</v>
      </c>
      <c r="F246" s="196" t="s">
        <v>940</v>
      </c>
      <c r="G246" s="194"/>
      <c r="H246" s="197">
        <v>2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157</v>
      </c>
      <c r="AU246" s="203" t="s">
        <v>91</v>
      </c>
      <c r="AV246" s="13" t="s">
        <v>91</v>
      </c>
      <c r="AW246" s="13" t="s">
        <v>42</v>
      </c>
      <c r="AX246" s="13" t="s">
        <v>89</v>
      </c>
      <c r="AY246" s="203" t="s">
        <v>146</v>
      </c>
    </row>
    <row r="247" spans="1:65" s="2" customFormat="1" ht="24.2" customHeight="1">
      <c r="A247" s="35"/>
      <c r="B247" s="36"/>
      <c r="C247" s="175" t="s">
        <v>391</v>
      </c>
      <c r="D247" s="175" t="s">
        <v>148</v>
      </c>
      <c r="E247" s="176" t="s">
        <v>941</v>
      </c>
      <c r="F247" s="177" t="s">
        <v>942</v>
      </c>
      <c r="G247" s="178" t="s">
        <v>289</v>
      </c>
      <c r="H247" s="179">
        <v>7</v>
      </c>
      <c r="I247" s="180"/>
      <c r="J247" s="181">
        <f>ROUND(I247*H247,2)</f>
        <v>0</v>
      </c>
      <c r="K247" s="177" t="s">
        <v>152</v>
      </c>
      <c r="L247" s="40"/>
      <c r="M247" s="182" t="s">
        <v>79</v>
      </c>
      <c r="N247" s="183" t="s">
        <v>51</v>
      </c>
      <c r="O247" s="65"/>
      <c r="P247" s="184">
        <f>O247*H247</f>
        <v>0</v>
      </c>
      <c r="Q247" s="184">
        <v>1.7000000000000001E-4</v>
      </c>
      <c r="R247" s="184">
        <f>Q247*H247</f>
        <v>1.1900000000000001E-3</v>
      </c>
      <c r="S247" s="184">
        <v>0</v>
      </c>
      <c r="T247" s="18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6" t="s">
        <v>153</v>
      </c>
      <c r="AT247" s="186" t="s">
        <v>148</v>
      </c>
      <c r="AU247" s="186" t="s">
        <v>91</v>
      </c>
      <c r="AY247" s="17" t="s">
        <v>146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7" t="s">
        <v>89</v>
      </c>
      <c r="BK247" s="187">
        <f>ROUND(I247*H247,2)</f>
        <v>0</v>
      </c>
      <c r="BL247" s="17" t="s">
        <v>153</v>
      </c>
      <c r="BM247" s="186" t="s">
        <v>943</v>
      </c>
    </row>
    <row r="248" spans="1:65" s="2" customFormat="1" ht="58.5">
      <c r="A248" s="35"/>
      <c r="B248" s="36"/>
      <c r="C248" s="37"/>
      <c r="D248" s="188" t="s">
        <v>155</v>
      </c>
      <c r="E248" s="37"/>
      <c r="F248" s="189" t="s">
        <v>923</v>
      </c>
      <c r="G248" s="37"/>
      <c r="H248" s="37"/>
      <c r="I248" s="190"/>
      <c r="J248" s="37"/>
      <c r="K248" s="37"/>
      <c r="L248" s="40"/>
      <c r="M248" s="191"/>
      <c r="N248" s="192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7" t="s">
        <v>155</v>
      </c>
      <c r="AU248" s="17" t="s">
        <v>91</v>
      </c>
    </row>
    <row r="249" spans="1:65" s="2" customFormat="1" ht="14.45" customHeight="1">
      <c r="A249" s="35"/>
      <c r="B249" s="36"/>
      <c r="C249" s="215" t="s">
        <v>396</v>
      </c>
      <c r="D249" s="215" t="s">
        <v>193</v>
      </c>
      <c r="E249" s="216" t="s">
        <v>944</v>
      </c>
      <c r="F249" s="217" t="s">
        <v>945</v>
      </c>
      <c r="G249" s="218" t="s">
        <v>289</v>
      </c>
      <c r="H249" s="219">
        <v>7</v>
      </c>
      <c r="I249" s="220"/>
      <c r="J249" s="221">
        <f>ROUND(I249*H249,2)</f>
        <v>0</v>
      </c>
      <c r="K249" s="217" t="s">
        <v>79</v>
      </c>
      <c r="L249" s="222"/>
      <c r="M249" s="223" t="s">
        <v>79</v>
      </c>
      <c r="N249" s="224" t="s">
        <v>51</v>
      </c>
      <c r="O249" s="65"/>
      <c r="P249" s="184">
        <f>O249*H249</f>
        <v>0</v>
      </c>
      <c r="Q249" s="184">
        <v>0.14499999999999999</v>
      </c>
      <c r="R249" s="184">
        <f>Q249*H249</f>
        <v>1.0149999999999999</v>
      </c>
      <c r="S249" s="184">
        <v>0</v>
      </c>
      <c r="T249" s="18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6" t="s">
        <v>192</v>
      </c>
      <c r="AT249" s="186" t="s">
        <v>193</v>
      </c>
      <c r="AU249" s="186" t="s">
        <v>91</v>
      </c>
      <c r="AY249" s="17" t="s">
        <v>146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7" t="s">
        <v>89</v>
      </c>
      <c r="BK249" s="187">
        <f>ROUND(I249*H249,2)</f>
        <v>0</v>
      </c>
      <c r="BL249" s="17" t="s">
        <v>153</v>
      </c>
      <c r="BM249" s="186" t="s">
        <v>946</v>
      </c>
    </row>
    <row r="250" spans="1:65" s="13" customFormat="1" ht="11.25">
      <c r="B250" s="193"/>
      <c r="C250" s="194"/>
      <c r="D250" s="188" t="s">
        <v>157</v>
      </c>
      <c r="E250" s="195" t="s">
        <v>79</v>
      </c>
      <c r="F250" s="196" t="s">
        <v>947</v>
      </c>
      <c r="G250" s="194"/>
      <c r="H250" s="197">
        <v>7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157</v>
      </c>
      <c r="AU250" s="203" t="s">
        <v>91</v>
      </c>
      <c r="AV250" s="13" t="s">
        <v>91</v>
      </c>
      <c r="AW250" s="13" t="s">
        <v>42</v>
      </c>
      <c r="AX250" s="13" t="s">
        <v>89</v>
      </c>
      <c r="AY250" s="203" t="s">
        <v>146</v>
      </c>
    </row>
    <row r="251" spans="1:65" s="2" customFormat="1" ht="14.45" customHeight="1">
      <c r="A251" s="35"/>
      <c r="B251" s="36"/>
      <c r="C251" s="175" t="s">
        <v>401</v>
      </c>
      <c r="D251" s="175" t="s">
        <v>148</v>
      </c>
      <c r="E251" s="176" t="s">
        <v>948</v>
      </c>
      <c r="F251" s="177" t="s">
        <v>949</v>
      </c>
      <c r="G251" s="178" t="s">
        <v>289</v>
      </c>
      <c r="H251" s="179">
        <v>2</v>
      </c>
      <c r="I251" s="180"/>
      <c r="J251" s="181">
        <f>ROUND(I251*H251,2)</f>
        <v>0</v>
      </c>
      <c r="K251" s="177" t="s">
        <v>79</v>
      </c>
      <c r="L251" s="40"/>
      <c r="M251" s="182" t="s">
        <v>79</v>
      </c>
      <c r="N251" s="183" t="s">
        <v>51</v>
      </c>
      <c r="O251" s="65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6" t="s">
        <v>153</v>
      </c>
      <c r="AT251" s="186" t="s">
        <v>148</v>
      </c>
      <c r="AU251" s="186" t="s">
        <v>91</v>
      </c>
      <c r="AY251" s="17" t="s">
        <v>146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7" t="s">
        <v>89</v>
      </c>
      <c r="BK251" s="187">
        <f>ROUND(I251*H251,2)</f>
        <v>0</v>
      </c>
      <c r="BL251" s="17" t="s">
        <v>153</v>
      </c>
      <c r="BM251" s="186" t="s">
        <v>950</v>
      </c>
    </row>
    <row r="252" spans="1:65" s="2" customFormat="1" ht="39">
      <c r="A252" s="35"/>
      <c r="B252" s="36"/>
      <c r="C252" s="37"/>
      <c r="D252" s="188" t="s">
        <v>215</v>
      </c>
      <c r="E252" s="37"/>
      <c r="F252" s="189" t="s">
        <v>951</v>
      </c>
      <c r="G252" s="37"/>
      <c r="H252" s="37"/>
      <c r="I252" s="190"/>
      <c r="J252" s="37"/>
      <c r="K252" s="37"/>
      <c r="L252" s="40"/>
      <c r="M252" s="191"/>
      <c r="N252" s="192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7" t="s">
        <v>215</v>
      </c>
      <c r="AU252" s="17" t="s">
        <v>91</v>
      </c>
    </row>
    <row r="253" spans="1:65" s="13" customFormat="1" ht="11.25">
      <c r="B253" s="193"/>
      <c r="C253" s="194"/>
      <c r="D253" s="188" t="s">
        <v>157</v>
      </c>
      <c r="E253" s="195" t="s">
        <v>79</v>
      </c>
      <c r="F253" s="196" t="s">
        <v>940</v>
      </c>
      <c r="G253" s="194"/>
      <c r="H253" s="197">
        <v>2</v>
      </c>
      <c r="I253" s="198"/>
      <c r="J253" s="194"/>
      <c r="K253" s="194"/>
      <c r="L253" s="199"/>
      <c r="M253" s="200"/>
      <c r="N253" s="201"/>
      <c r="O253" s="201"/>
      <c r="P253" s="201"/>
      <c r="Q253" s="201"/>
      <c r="R253" s="201"/>
      <c r="S253" s="201"/>
      <c r="T253" s="202"/>
      <c r="AT253" s="203" t="s">
        <v>157</v>
      </c>
      <c r="AU253" s="203" t="s">
        <v>91</v>
      </c>
      <c r="AV253" s="13" t="s">
        <v>91</v>
      </c>
      <c r="AW253" s="13" t="s">
        <v>42</v>
      </c>
      <c r="AX253" s="13" t="s">
        <v>89</v>
      </c>
      <c r="AY253" s="203" t="s">
        <v>146</v>
      </c>
    </row>
    <row r="254" spans="1:65" s="2" customFormat="1" ht="14.45" customHeight="1">
      <c r="A254" s="35"/>
      <c r="B254" s="36"/>
      <c r="C254" s="175" t="s">
        <v>406</v>
      </c>
      <c r="D254" s="175" t="s">
        <v>148</v>
      </c>
      <c r="E254" s="176" t="s">
        <v>952</v>
      </c>
      <c r="F254" s="177" t="s">
        <v>953</v>
      </c>
      <c r="G254" s="178" t="s">
        <v>289</v>
      </c>
      <c r="H254" s="179">
        <v>1</v>
      </c>
      <c r="I254" s="180"/>
      <c r="J254" s="181">
        <f>ROUND(I254*H254,2)</f>
        <v>0</v>
      </c>
      <c r="K254" s="177" t="s">
        <v>79</v>
      </c>
      <c r="L254" s="40"/>
      <c r="M254" s="182" t="s">
        <v>79</v>
      </c>
      <c r="N254" s="183" t="s">
        <v>51</v>
      </c>
      <c r="O254" s="65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6" t="s">
        <v>153</v>
      </c>
      <c r="AT254" s="186" t="s">
        <v>148</v>
      </c>
      <c r="AU254" s="186" t="s">
        <v>91</v>
      </c>
      <c r="AY254" s="17" t="s">
        <v>146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7" t="s">
        <v>89</v>
      </c>
      <c r="BK254" s="187">
        <f>ROUND(I254*H254,2)</f>
        <v>0</v>
      </c>
      <c r="BL254" s="17" t="s">
        <v>153</v>
      </c>
      <c r="BM254" s="186" t="s">
        <v>954</v>
      </c>
    </row>
    <row r="255" spans="1:65" s="2" customFormat="1" ht="39">
      <c r="A255" s="35"/>
      <c r="B255" s="36"/>
      <c r="C255" s="37"/>
      <c r="D255" s="188" t="s">
        <v>215</v>
      </c>
      <c r="E255" s="37"/>
      <c r="F255" s="189" t="s">
        <v>955</v>
      </c>
      <c r="G255" s="37"/>
      <c r="H255" s="37"/>
      <c r="I255" s="190"/>
      <c r="J255" s="37"/>
      <c r="K255" s="37"/>
      <c r="L255" s="40"/>
      <c r="M255" s="191"/>
      <c r="N255" s="192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7" t="s">
        <v>215</v>
      </c>
      <c r="AU255" s="17" t="s">
        <v>91</v>
      </c>
    </row>
    <row r="256" spans="1:65" s="13" customFormat="1" ht="11.25">
      <c r="B256" s="193"/>
      <c r="C256" s="194"/>
      <c r="D256" s="188" t="s">
        <v>157</v>
      </c>
      <c r="E256" s="195" t="s">
        <v>79</v>
      </c>
      <c r="F256" s="196" t="s">
        <v>956</v>
      </c>
      <c r="G256" s="194"/>
      <c r="H256" s="197">
        <v>1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157</v>
      </c>
      <c r="AU256" s="203" t="s">
        <v>91</v>
      </c>
      <c r="AV256" s="13" t="s">
        <v>91</v>
      </c>
      <c r="AW256" s="13" t="s">
        <v>42</v>
      </c>
      <c r="AX256" s="13" t="s">
        <v>89</v>
      </c>
      <c r="AY256" s="203" t="s">
        <v>146</v>
      </c>
    </row>
    <row r="257" spans="1:65" s="2" customFormat="1" ht="14.45" customHeight="1">
      <c r="A257" s="35"/>
      <c r="B257" s="36"/>
      <c r="C257" s="175" t="s">
        <v>412</v>
      </c>
      <c r="D257" s="175" t="s">
        <v>148</v>
      </c>
      <c r="E257" s="176" t="s">
        <v>957</v>
      </c>
      <c r="F257" s="177" t="s">
        <v>958</v>
      </c>
      <c r="G257" s="178" t="s">
        <v>289</v>
      </c>
      <c r="H257" s="179">
        <v>1</v>
      </c>
      <c r="I257" s="180"/>
      <c r="J257" s="181">
        <f>ROUND(I257*H257,2)</f>
        <v>0</v>
      </c>
      <c r="K257" s="177" t="s">
        <v>79</v>
      </c>
      <c r="L257" s="40"/>
      <c r="M257" s="182" t="s">
        <v>79</v>
      </c>
      <c r="N257" s="183" t="s">
        <v>51</v>
      </c>
      <c r="O257" s="65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6" t="s">
        <v>153</v>
      </c>
      <c r="AT257" s="186" t="s">
        <v>148</v>
      </c>
      <c r="AU257" s="186" t="s">
        <v>91</v>
      </c>
      <c r="AY257" s="17" t="s">
        <v>146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7" t="s">
        <v>89</v>
      </c>
      <c r="BK257" s="187">
        <f>ROUND(I257*H257,2)</f>
        <v>0</v>
      </c>
      <c r="BL257" s="17" t="s">
        <v>153</v>
      </c>
      <c r="BM257" s="186" t="s">
        <v>959</v>
      </c>
    </row>
    <row r="258" spans="1:65" s="2" customFormat="1" ht="19.5">
      <c r="A258" s="35"/>
      <c r="B258" s="36"/>
      <c r="C258" s="37"/>
      <c r="D258" s="188" t="s">
        <v>215</v>
      </c>
      <c r="E258" s="37"/>
      <c r="F258" s="189" t="s">
        <v>960</v>
      </c>
      <c r="G258" s="37"/>
      <c r="H258" s="37"/>
      <c r="I258" s="190"/>
      <c r="J258" s="37"/>
      <c r="K258" s="37"/>
      <c r="L258" s="40"/>
      <c r="M258" s="191"/>
      <c r="N258" s="192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7" t="s">
        <v>215</v>
      </c>
      <c r="AU258" s="17" t="s">
        <v>91</v>
      </c>
    </row>
    <row r="259" spans="1:65" s="13" customFormat="1" ht="11.25">
      <c r="B259" s="193"/>
      <c r="C259" s="194"/>
      <c r="D259" s="188" t="s">
        <v>157</v>
      </c>
      <c r="E259" s="195" t="s">
        <v>79</v>
      </c>
      <c r="F259" s="196" t="s">
        <v>961</v>
      </c>
      <c r="G259" s="194"/>
      <c r="H259" s="197">
        <v>1</v>
      </c>
      <c r="I259" s="198"/>
      <c r="J259" s="194"/>
      <c r="K259" s="194"/>
      <c r="L259" s="199"/>
      <c r="M259" s="200"/>
      <c r="N259" s="201"/>
      <c r="O259" s="201"/>
      <c r="P259" s="201"/>
      <c r="Q259" s="201"/>
      <c r="R259" s="201"/>
      <c r="S259" s="201"/>
      <c r="T259" s="202"/>
      <c r="AT259" s="203" t="s">
        <v>157</v>
      </c>
      <c r="AU259" s="203" t="s">
        <v>91</v>
      </c>
      <c r="AV259" s="13" t="s">
        <v>91</v>
      </c>
      <c r="AW259" s="13" t="s">
        <v>42</v>
      </c>
      <c r="AX259" s="13" t="s">
        <v>89</v>
      </c>
      <c r="AY259" s="203" t="s">
        <v>146</v>
      </c>
    </row>
    <row r="260" spans="1:65" s="2" customFormat="1" ht="14.45" customHeight="1">
      <c r="A260" s="35"/>
      <c r="B260" s="36"/>
      <c r="C260" s="175" t="s">
        <v>419</v>
      </c>
      <c r="D260" s="175" t="s">
        <v>148</v>
      </c>
      <c r="E260" s="176" t="s">
        <v>962</v>
      </c>
      <c r="F260" s="177" t="s">
        <v>963</v>
      </c>
      <c r="G260" s="178" t="s">
        <v>296</v>
      </c>
      <c r="H260" s="179">
        <v>37.26</v>
      </c>
      <c r="I260" s="180"/>
      <c r="J260" s="181">
        <f>ROUND(I260*H260,2)</f>
        <v>0</v>
      </c>
      <c r="K260" s="177" t="s">
        <v>152</v>
      </c>
      <c r="L260" s="40"/>
      <c r="M260" s="182" t="s">
        <v>79</v>
      </c>
      <c r="N260" s="183" t="s">
        <v>51</v>
      </c>
      <c r="O260" s="65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6" t="s">
        <v>153</v>
      </c>
      <c r="AT260" s="186" t="s">
        <v>148</v>
      </c>
      <c r="AU260" s="186" t="s">
        <v>91</v>
      </c>
      <c r="AY260" s="17" t="s">
        <v>146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7" t="s">
        <v>89</v>
      </c>
      <c r="BK260" s="187">
        <f>ROUND(I260*H260,2)</f>
        <v>0</v>
      </c>
      <c r="BL260" s="17" t="s">
        <v>153</v>
      </c>
      <c r="BM260" s="186" t="s">
        <v>964</v>
      </c>
    </row>
    <row r="261" spans="1:65" s="2" customFormat="1" ht="87.75">
      <c r="A261" s="35"/>
      <c r="B261" s="36"/>
      <c r="C261" s="37"/>
      <c r="D261" s="188" t="s">
        <v>155</v>
      </c>
      <c r="E261" s="37"/>
      <c r="F261" s="189" t="s">
        <v>965</v>
      </c>
      <c r="G261" s="37"/>
      <c r="H261" s="37"/>
      <c r="I261" s="190"/>
      <c r="J261" s="37"/>
      <c r="K261" s="37"/>
      <c r="L261" s="40"/>
      <c r="M261" s="191"/>
      <c r="N261" s="192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7" t="s">
        <v>155</v>
      </c>
      <c r="AU261" s="17" t="s">
        <v>91</v>
      </c>
    </row>
    <row r="262" spans="1:65" s="13" customFormat="1" ht="11.25">
      <c r="B262" s="193"/>
      <c r="C262" s="194"/>
      <c r="D262" s="188" t="s">
        <v>157</v>
      </c>
      <c r="E262" s="195" t="s">
        <v>79</v>
      </c>
      <c r="F262" s="196" t="s">
        <v>966</v>
      </c>
      <c r="G262" s="194"/>
      <c r="H262" s="197">
        <v>37.26</v>
      </c>
      <c r="I262" s="198"/>
      <c r="J262" s="194"/>
      <c r="K262" s="194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157</v>
      </c>
      <c r="AU262" s="203" t="s">
        <v>91</v>
      </c>
      <c r="AV262" s="13" t="s">
        <v>91</v>
      </c>
      <c r="AW262" s="13" t="s">
        <v>42</v>
      </c>
      <c r="AX262" s="13" t="s">
        <v>89</v>
      </c>
      <c r="AY262" s="203" t="s">
        <v>146</v>
      </c>
    </row>
    <row r="263" spans="1:65" s="2" customFormat="1" ht="14.45" customHeight="1">
      <c r="A263" s="35"/>
      <c r="B263" s="36"/>
      <c r="C263" s="175" t="s">
        <v>428</v>
      </c>
      <c r="D263" s="175" t="s">
        <v>148</v>
      </c>
      <c r="E263" s="176" t="s">
        <v>967</v>
      </c>
      <c r="F263" s="177" t="s">
        <v>968</v>
      </c>
      <c r="G263" s="178" t="s">
        <v>289</v>
      </c>
      <c r="H263" s="179">
        <v>1</v>
      </c>
      <c r="I263" s="180"/>
      <c r="J263" s="181">
        <f>ROUND(I263*H263,2)</f>
        <v>0</v>
      </c>
      <c r="K263" s="177" t="s">
        <v>152</v>
      </c>
      <c r="L263" s="40"/>
      <c r="M263" s="182" t="s">
        <v>79</v>
      </c>
      <c r="N263" s="183" t="s">
        <v>51</v>
      </c>
      <c r="O263" s="65"/>
      <c r="P263" s="184">
        <f>O263*H263</f>
        <v>0</v>
      </c>
      <c r="Q263" s="184">
        <v>0.45937</v>
      </c>
      <c r="R263" s="184">
        <f>Q263*H263</f>
        <v>0.45937</v>
      </c>
      <c r="S263" s="184">
        <v>0</v>
      </c>
      <c r="T263" s="18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6" t="s">
        <v>153</v>
      </c>
      <c r="AT263" s="186" t="s">
        <v>148</v>
      </c>
      <c r="AU263" s="186" t="s">
        <v>91</v>
      </c>
      <c r="AY263" s="17" t="s">
        <v>146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7" t="s">
        <v>89</v>
      </c>
      <c r="BK263" s="187">
        <f>ROUND(I263*H263,2)</f>
        <v>0</v>
      </c>
      <c r="BL263" s="17" t="s">
        <v>153</v>
      </c>
      <c r="BM263" s="186" t="s">
        <v>969</v>
      </c>
    </row>
    <row r="264" spans="1:65" s="2" customFormat="1" ht="87.75">
      <c r="A264" s="35"/>
      <c r="B264" s="36"/>
      <c r="C264" s="37"/>
      <c r="D264" s="188" t="s">
        <v>155</v>
      </c>
      <c r="E264" s="37"/>
      <c r="F264" s="189" t="s">
        <v>965</v>
      </c>
      <c r="G264" s="37"/>
      <c r="H264" s="37"/>
      <c r="I264" s="190"/>
      <c r="J264" s="37"/>
      <c r="K264" s="37"/>
      <c r="L264" s="40"/>
      <c r="M264" s="191"/>
      <c r="N264" s="192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7" t="s">
        <v>155</v>
      </c>
      <c r="AU264" s="17" t="s">
        <v>91</v>
      </c>
    </row>
    <row r="265" spans="1:65" s="13" customFormat="1" ht="11.25">
      <c r="B265" s="193"/>
      <c r="C265" s="194"/>
      <c r="D265" s="188" t="s">
        <v>157</v>
      </c>
      <c r="E265" s="195" t="s">
        <v>79</v>
      </c>
      <c r="F265" s="196" t="s">
        <v>970</v>
      </c>
      <c r="G265" s="194"/>
      <c r="H265" s="197">
        <v>1</v>
      </c>
      <c r="I265" s="198"/>
      <c r="J265" s="194"/>
      <c r="K265" s="194"/>
      <c r="L265" s="199"/>
      <c r="M265" s="200"/>
      <c r="N265" s="201"/>
      <c r="O265" s="201"/>
      <c r="P265" s="201"/>
      <c r="Q265" s="201"/>
      <c r="R265" s="201"/>
      <c r="S265" s="201"/>
      <c r="T265" s="202"/>
      <c r="AT265" s="203" t="s">
        <v>157</v>
      </c>
      <c r="AU265" s="203" t="s">
        <v>91</v>
      </c>
      <c r="AV265" s="13" t="s">
        <v>91</v>
      </c>
      <c r="AW265" s="13" t="s">
        <v>42</v>
      </c>
      <c r="AX265" s="13" t="s">
        <v>89</v>
      </c>
      <c r="AY265" s="203" t="s">
        <v>146</v>
      </c>
    </row>
    <row r="266" spans="1:65" s="2" customFormat="1" ht="14.45" customHeight="1">
      <c r="A266" s="35"/>
      <c r="B266" s="36"/>
      <c r="C266" s="175" t="s">
        <v>433</v>
      </c>
      <c r="D266" s="175" t="s">
        <v>148</v>
      </c>
      <c r="E266" s="176" t="s">
        <v>971</v>
      </c>
      <c r="F266" s="177" t="s">
        <v>972</v>
      </c>
      <c r="G266" s="178" t="s">
        <v>296</v>
      </c>
      <c r="H266" s="179">
        <v>59.03</v>
      </c>
      <c r="I266" s="180"/>
      <c r="J266" s="181">
        <f>ROUND(I266*H266,2)</f>
        <v>0</v>
      </c>
      <c r="K266" s="177" t="s">
        <v>152</v>
      </c>
      <c r="L266" s="40"/>
      <c r="M266" s="182" t="s">
        <v>79</v>
      </c>
      <c r="N266" s="183" t="s">
        <v>51</v>
      </c>
      <c r="O266" s="65"/>
      <c r="P266" s="184">
        <f>O266*H266</f>
        <v>0</v>
      </c>
      <c r="Q266" s="184">
        <v>0</v>
      </c>
      <c r="R266" s="184">
        <f>Q266*H266</f>
        <v>0</v>
      </c>
      <c r="S266" s="184">
        <v>0</v>
      </c>
      <c r="T266" s="18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6" t="s">
        <v>153</v>
      </c>
      <c r="AT266" s="186" t="s">
        <v>148</v>
      </c>
      <c r="AU266" s="186" t="s">
        <v>91</v>
      </c>
      <c r="AY266" s="17" t="s">
        <v>146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7" t="s">
        <v>89</v>
      </c>
      <c r="BK266" s="187">
        <f>ROUND(I266*H266,2)</f>
        <v>0</v>
      </c>
      <c r="BL266" s="17" t="s">
        <v>153</v>
      </c>
      <c r="BM266" s="186" t="s">
        <v>973</v>
      </c>
    </row>
    <row r="267" spans="1:65" s="2" customFormat="1" ht="87.75">
      <c r="A267" s="35"/>
      <c r="B267" s="36"/>
      <c r="C267" s="37"/>
      <c r="D267" s="188" t="s">
        <v>155</v>
      </c>
      <c r="E267" s="37"/>
      <c r="F267" s="189" t="s">
        <v>965</v>
      </c>
      <c r="G267" s="37"/>
      <c r="H267" s="37"/>
      <c r="I267" s="190"/>
      <c r="J267" s="37"/>
      <c r="K267" s="37"/>
      <c r="L267" s="40"/>
      <c r="M267" s="191"/>
      <c r="N267" s="192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7" t="s">
        <v>155</v>
      </c>
      <c r="AU267" s="17" t="s">
        <v>91</v>
      </c>
    </row>
    <row r="268" spans="1:65" s="13" customFormat="1" ht="11.25">
      <c r="B268" s="193"/>
      <c r="C268" s="194"/>
      <c r="D268" s="188" t="s">
        <v>157</v>
      </c>
      <c r="E268" s="195" t="s">
        <v>79</v>
      </c>
      <c r="F268" s="196" t="s">
        <v>974</v>
      </c>
      <c r="G268" s="194"/>
      <c r="H268" s="197">
        <v>59.03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157</v>
      </c>
      <c r="AU268" s="203" t="s">
        <v>91</v>
      </c>
      <c r="AV268" s="13" t="s">
        <v>91</v>
      </c>
      <c r="AW268" s="13" t="s">
        <v>42</v>
      </c>
      <c r="AX268" s="13" t="s">
        <v>89</v>
      </c>
      <c r="AY268" s="203" t="s">
        <v>146</v>
      </c>
    </row>
    <row r="269" spans="1:65" s="2" customFormat="1" ht="14.45" customHeight="1">
      <c r="A269" s="35"/>
      <c r="B269" s="36"/>
      <c r="C269" s="175" t="s">
        <v>439</v>
      </c>
      <c r="D269" s="175" t="s">
        <v>148</v>
      </c>
      <c r="E269" s="176" t="s">
        <v>975</v>
      </c>
      <c r="F269" s="177" t="s">
        <v>976</v>
      </c>
      <c r="G269" s="178" t="s">
        <v>296</v>
      </c>
      <c r="H269" s="179">
        <v>173.87</v>
      </c>
      <c r="I269" s="180"/>
      <c r="J269" s="181">
        <f>ROUND(I269*H269,2)</f>
        <v>0</v>
      </c>
      <c r="K269" s="177" t="s">
        <v>152</v>
      </c>
      <c r="L269" s="40"/>
      <c r="M269" s="182" t="s">
        <v>79</v>
      </c>
      <c r="N269" s="183" t="s">
        <v>51</v>
      </c>
      <c r="O269" s="65"/>
      <c r="P269" s="184">
        <f>O269*H269</f>
        <v>0</v>
      </c>
      <c r="Q269" s="184">
        <v>0</v>
      </c>
      <c r="R269" s="184">
        <f>Q269*H269</f>
        <v>0</v>
      </c>
      <c r="S269" s="184">
        <v>0</v>
      </c>
      <c r="T269" s="18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6" t="s">
        <v>153</v>
      </c>
      <c r="AT269" s="186" t="s">
        <v>148</v>
      </c>
      <c r="AU269" s="186" t="s">
        <v>91</v>
      </c>
      <c r="AY269" s="17" t="s">
        <v>146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7" t="s">
        <v>89</v>
      </c>
      <c r="BK269" s="187">
        <f>ROUND(I269*H269,2)</f>
        <v>0</v>
      </c>
      <c r="BL269" s="17" t="s">
        <v>153</v>
      </c>
      <c r="BM269" s="186" t="s">
        <v>977</v>
      </c>
    </row>
    <row r="270" spans="1:65" s="2" customFormat="1" ht="87.75">
      <c r="A270" s="35"/>
      <c r="B270" s="36"/>
      <c r="C270" s="37"/>
      <c r="D270" s="188" t="s">
        <v>155</v>
      </c>
      <c r="E270" s="37"/>
      <c r="F270" s="189" t="s">
        <v>965</v>
      </c>
      <c r="G270" s="37"/>
      <c r="H270" s="37"/>
      <c r="I270" s="190"/>
      <c r="J270" s="37"/>
      <c r="K270" s="37"/>
      <c r="L270" s="40"/>
      <c r="M270" s="191"/>
      <c r="N270" s="192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7" t="s">
        <v>155</v>
      </c>
      <c r="AU270" s="17" t="s">
        <v>91</v>
      </c>
    </row>
    <row r="271" spans="1:65" s="13" customFormat="1" ht="11.25">
      <c r="B271" s="193"/>
      <c r="C271" s="194"/>
      <c r="D271" s="188" t="s">
        <v>157</v>
      </c>
      <c r="E271" s="195" t="s">
        <v>79</v>
      </c>
      <c r="F271" s="196" t="s">
        <v>978</v>
      </c>
      <c r="G271" s="194"/>
      <c r="H271" s="197">
        <v>173.87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157</v>
      </c>
      <c r="AU271" s="203" t="s">
        <v>91</v>
      </c>
      <c r="AV271" s="13" t="s">
        <v>91</v>
      </c>
      <c r="AW271" s="13" t="s">
        <v>42</v>
      </c>
      <c r="AX271" s="13" t="s">
        <v>89</v>
      </c>
      <c r="AY271" s="203" t="s">
        <v>146</v>
      </c>
    </row>
    <row r="272" spans="1:65" s="2" customFormat="1" ht="14.45" customHeight="1">
      <c r="A272" s="35"/>
      <c r="B272" s="36"/>
      <c r="C272" s="175" t="s">
        <v>444</v>
      </c>
      <c r="D272" s="175" t="s">
        <v>148</v>
      </c>
      <c r="E272" s="176" t="s">
        <v>979</v>
      </c>
      <c r="F272" s="177" t="s">
        <v>980</v>
      </c>
      <c r="G272" s="178" t="s">
        <v>296</v>
      </c>
      <c r="H272" s="179">
        <v>55.3</v>
      </c>
      <c r="I272" s="180"/>
      <c r="J272" s="181">
        <f>ROUND(I272*H272,2)</f>
        <v>0</v>
      </c>
      <c r="K272" s="177" t="s">
        <v>152</v>
      </c>
      <c r="L272" s="40"/>
      <c r="M272" s="182" t="s">
        <v>79</v>
      </c>
      <c r="N272" s="183" t="s">
        <v>51</v>
      </c>
      <c r="O272" s="65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6" t="s">
        <v>153</v>
      </c>
      <c r="AT272" s="186" t="s">
        <v>148</v>
      </c>
      <c r="AU272" s="186" t="s">
        <v>91</v>
      </c>
      <c r="AY272" s="17" t="s">
        <v>146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7" t="s">
        <v>89</v>
      </c>
      <c r="BK272" s="187">
        <f>ROUND(I272*H272,2)</f>
        <v>0</v>
      </c>
      <c r="BL272" s="17" t="s">
        <v>153</v>
      </c>
      <c r="BM272" s="186" t="s">
        <v>981</v>
      </c>
    </row>
    <row r="273" spans="1:65" s="2" customFormat="1" ht="87.75">
      <c r="A273" s="35"/>
      <c r="B273" s="36"/>
      <c r="C273" s="37"/>
      <c r="D273" s="188" t="s">
        <v>155</v>
      </c>
      <c r="E273" s="37"/>
      <c r="F273" s="189" t="s">
        <v>965</v>
      </c>
      <c r="G273" s="37"/>
      <c r="H273" s="37"/>
      <c r="I273" s="190"/>
      <c r="J273" s="37"/>
      <c r="K273" s="37"/>
      <c r="L273" s="40"/>
      <c r="M273" s="191"/>
      <c r="N273" s="192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7" t="s">
        <v>155</v>
      </c>
      <c r="AU273" s="17" t="s">
        <v>91</v>
      </c>
    </row>
    <row r="274" spans="1:65" s="13" customFormat="1" ht="11.25">
      <c r="B274" s="193"/>
      <c r="C274" s="194"/>
      <c r="D274" s="188" t="s">
        <v>157</v>
      </c>
      <c r="E274" s="195" t="s">
        <v>79</v>
      </c>
      <c r="F274" s="196" t="s">
        <v>982</v>
      </c>
      <c r="G274" s="194"/>
      <c r="H274" s="197">
        <v>55.3</v>
      </c>
      <c r="I274" s="198"/>
      <c r="J274" s="194"/>
      <c r="K274" s="194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157</v>
      </c>
      <c r="AU274" s="203" t="s">
        <v>91</v>
      </c>
      <c r="AV274" s="13" t="s">
        <v>91</v>
      </c>
      <c r="AW274" s="13" t="s">
        <v>42</v>
      </c>
      <c r="AX274" s="13" t="s">
        <v>89</v>
      </c>
      <c r="AY274" s="203" t="s">
        <v>146</v>
      </c>
    </row>
    <row r="275" spans="1:65" s="2" customFormat="1" ht="14.45" customHeight="1">
      <c r="A275" s="35"/>
      <c r="B275" s="36"/>
      <c r="C275" s="175" t="s">
        <v>449</v>
      </c>
      <c r="D275" s="175" t="s">
        <v>148</v>
      </c>
      <c r="E275" s="176" t="s">
        <v>983</v>
      </c>
      <c r="F275" s="177" t="s">
        <v>984</v>
      </c>
      <c r="G275" s="178" t="s">
        <v>289</v>
      </c>
      <c r="H275" s="179">
        <v>1</v>
      </c>
      <c r="I275" s="180"/>
      <c r="J275" s="181">
        <f>ROUND(I275*H275,2)</f>
        <v>0</v>
      </c>
      <c r="K275" s="177" t="s">
        <v>79</v>
      </c>
      <c r="L275" s="40"/>
      <c r="M275" s="182" t="s">
        <v>79</v>
      </c>
      <c r="N275" s="183" t="s">
        <v>51</v>
      </c>
      <c r="O275" s="65"/>
      <c r="P275" s="184">
        <f>O275*H275</f>
        <v>0</v>
      </c>
      <c r="Q275" s="184">
        <v>12</v>
      </c>
      <c r="R275" s="184">
        <f>Q275*H275</f>
        <v>12</v>
      </c>
      <c r="S275" s="184">
        <v>0</v>
      </c>
      <c r="T275" s="18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6" t="s">
        <v>153</v>
      </c>
      <c r="AT275" s="186" t="s">
        <v>148</v>
      </c>
      <c r="AU275" s="186" t="s">
        <v>91</v>
      </c>
      <c r="AY275" s="17" t="s">
        <v>146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7" t="s">
        <v>89</v>
      </c>
      <c r="BK275" s="187">
        <f>ROUND(I275*H275,2)</f>
        <v>0</v>
      </c>
      <c r="BL275" s="17" t="s">
        <v>153</v>
      </c>
      <c r="BM275" s="186" t="s">
        <v>985</v>
      </c>
    </row>
    <row r="276" spans="1:65" s="2" customFormat="1" ht="29.25">
      <c r="A276" s="35"/>
      <c r="B276" s="36"/>
      <c r="C276" s="37"/>
      <c r="D276" s="188" t="s">
        <v>215</v>
      </c>
      <c r="E276" s="37"/>
      <c r="F276" s="189" t="s">
        <v>986</v>
      </c>
      <c r="G276" s="37"/>
      <c r="H276" s="37"/>
      <c r="I276" s="190"/>
      <c r="J276" s="37"/>
      <c r="K276" s="37"/>
      <c r="L276" s="40"/>
      <c r="M276" s="191"/>
      <c r="N276" s="192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7" t="s">
        <v>215</v>
      </c>
      <c r="AU276" s="17" t="s">
        <v>91</v>
      </c>
    </row>
    <row r="277" spans="1:65" s="13" customFormat="1" ht="11.25">
      <c r="B277" s="193"/>
      <c r="C277" s="194"/>
      <c r="D277" s="188" t="s">
        <v>157</v>
      </c>
      <c r="E277" s="195" t="s">
        <v>79</v>
      </c>
      <c r="F277" s="196" t="s">
        <v>987</v>
      </c>
      <c r="G277" s="194"/>
      <c r="H277" s="197">
        <v>1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157</v>
      </c>
      <c r="AU277" s="203" t="s">
        <v>91</v>
      </c>
      <c r="AV277" s="13" t="s">
        <v>91</v>
      </c>
      <c r="AW277" s="13" t="s">
        <v>42</v>
      </c>
      <c r="AX277" s="13" t="s">
        <v>89</v>
      </c>
      <c r="AY277" s="203" t="s">
        <v>146</v>
      </c>
    </row>
    <row r="278" spans="1:65" s="2" customFormat="1" ht="14.45" customHeight="1">
      <c r="A278" s="35"/>
      <c r="B278" s="36"/>
      <c r="C278" s="175" t="s">
        <v>454</v>
      </c>
      <c r="D278" s="175" t="s">
        <v>148</v>
      </c>
      <c r="E278" s="176" t="s">
        <v>988</v>
      </c>
      <c r="F278" s="177" t="s">
        <v>989</v>
      </c>
      <c r="G278" s="178" t="s">
        <v>289</v>
      </c>
      <c r="H278" s="179">
        <v>20</v>
      </c>
      <c r="I278" s="180"/>
      <c r="J278" s="181">
        <f>ROUND(I278*H278,2)</f>
        <v>0</v>
      </c>
      <c r="K278" s="177" t="s">
        <v>152</v>
      </c>
      <c r="L278" s="40"/>
      <c r="M278" s="182" t="s">
        <v>79</v>
      </c>
      <c r="N278" s="183" t="s">
        <v>51</v>
      </c>
      <c r="O278" s="65"/>
      <c r="P278" s="184">
        <f>O278*H278</f>
        <v>0</v>
      </c>
      <c r="Q278" s="184">
        <v>1.0189999999999999E-2</v>
      </c>
      <c r="R278" s="184">
        <f>Q278*H278</f>
        <v>0.20379999999999998</v>
      </c>
      <c r="S278" s="184">
        <v>0</v>
      </c>
      <c r="T278" s="18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6" t="s">
        <v>153</v>
      </c>
      <c r="AT278" s="186" t="s">
        <v>148</v>
      </c>
      <c r="AU278" s="186" t="s">
        <v>91</v>
      </c>
      <c r="AY278" s="17" t="s">
        <v>146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7" t="s">
        <v>89</v>
      </c>
      <c r="BK278" s="187">
        <f>ROUND(I278*H278,2)</f>
        <v>0</v>
      </c>
      <c r="BL278" s="17" t="s">
        <v>153</v>
      </c>
      <c r="BM278" s="186" t="s">
        <v>990</v>
      </c>
    </row>
    <row r="279" spans="1:65" s="2" customFormat="1" ht="39">
      <c r="A279" s="35"/>
      <c r="B279" s="36"/>
      <c r="C279" s="37"/>
      <c r="D279" s="188" t="s">
        <v>155</v>
      </c>
      <c r="E279" s="37"/>
      <c r="F279" s="189" t="s">
        <v>991</v>
      </c>
      <c r="G279" s="37"/>
      <c r="H279" s="37"/>
      <c r="I279" s="190"/>
      <c r="J279" s="37"/>
      <c r="K279" s="37"/>
      <c r="L279" s="40"/>
      <c r="M279" s="191"/>
      <c r="N279" s="192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7" t="s">
        <v>155</v>
      </c>
      <c r="AU279" s="17" t="s">
        <v>91</v>
      </c>
    </row>
    <row r="280" spans="1:65" s="2" customFormat="1" ht="14.45" customHeight="1">
      <c r="A280" s="35"/>
      <c r="B280" s="36"/>
      <c r="C280" s="215" t="s">
        <v>460</v>
      </c>
      <c r="D280" s="215" t="s">
        <v>193</v>
      </c>
      <c r="E280" s="216" t="s">
        <v>992</v>
      </c>
      <c r="F280" s="217" t="s">
        <v>993</v>
      </c>
      <c r="G280" s="218" t="s">
        <v>289</v>
      </c>
      <c r="H280" s="219">
        <v>2</v>
      </c>
      <c r="I280" s="220"/>
      <c r="J280" s="221">
        <f>ROUND(I280*H280,2)</f>
        <v>0</v>
      </c>
      <c r="K280" s="217" t="s">
        <v>79</v>
      </c>
      <c r="L280" s="222"/>
      <c r="M280" s="223" t="s">
        <v>79</v>
      </c>
      <c r="N280" s="224" t="s">
        <v>51</v>
      </c>
      <c r="O280" s="65"/>
      <c r="P280" s="184">
        <f>O280*H280</f>
        <v>0</v>
      </c>
      <c r="Q280" s="184">
        <v>0.22500000000000001</v>
      </c>
      <c r="R280" s="184">
        <f>Q280*H280</f>
        <v>0.45</v>
      </c>
      <c r="S280" s="184">
        <v>0</v>
      </c>
      <c r="T280" s="18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6" t="s">
        <v>192</v>
      </c>
      <c r="AT280" s="186" t="s">
        <v>193</v>
      </c>
      <c r="AU280" s="186" t="s">
        <v>91</v>
      </c>
      <c r="AY280" s="17" t="s">
        <v>146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7" t="s">
        <v>89</v>
      </c>
      <c r="BK280" s="187">
        <f>ROUND(I280*H280,2)</f>
        <v>0</v>
      </c>
      <c r="BL280" s="17" t="s">
        <v>153</v>
      </c>
      <c r="BM280" s="186" t="s">
        <v>994</v>
      </c>
    </row>
    <row r="281" spans="1:65" s="13" customFormat="1" ht="11.25">
      <c r="B281" s="193"/>
      <c r="C281" s="194"/>
      <c r="D281" s="188" t="s">
        <v>157</v>
      </c>
      <c r="E281" s="195" t="s">
        <v>79</v>
      </c>
      <c r="F281" s="196" t="s">
        <v>852</v>
      </c>
      <c r="G281" s="194"/>
      <c r="H281" s="197">
        <v>2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157</v>
      </c>
      <c r="AU281" s="203" t="s">
        <v>91</v>
      </c>
      <c r="AV281" s="13" t="s">
        <v>91</v>
      </c>
      <c r="AW281" s="13" t="s">
        <v>42</v>
      </c>
      <c r="AX281" s="13" t="s">
        <v>89</v>
      </c>
      <c r="AY281" s="203" t="s">
        <v>146</v>
      </c>
    </row>
    <row r="282" spans="1:65" s="2" customFormat="1" ht="14.45" customHeight="1">
      <c r="A282" s="35"/>
      <c r="B282" s="36"/>
      <c r="C282" s="215" t="s">
        <v>464</v>
      </c>
      <c r="D282" s="215" t="s">
        <v>193</v>
      </c>
      <c r="E282" s="216" t="s">
        <v>995</v>
      </c>
      <c r="F282" s="217" t="s">
        <v>996</v>
      </c>
      <c r="G282" s="218" t="s">
        <v>289</v>
      </c>
      <c r="H282" s="219">
        <v>1</v>
      </c>
      <c r="I282" s="220"/>
      <c r="J282" s="221">
        <f>ROUND(I282*H282,2)</f>
        <v>0</v>
      </c>
      <c r="K282" s="217" t="s">
        <v>79</v>
      </c>
      <c r="L282" s="222"/>
      <c r="M282" s="223" t="s">
        <v>79</v>
      </c>
      <c r="N282" s="224" t="s">
        <v>51</v>
      </c>
      <c r="O282" s="65"/>
      <c r="P282" s="184">
        <f>O282*H282</f>
        <v>0</v>
      </c>
      <c r="Q282" s="184">
        <v>0.45</v>
      </c>
      <c r="R282" s="184">
        <f>Q282*H282</f>
        <v>0.45</v>
      </c>
      <c r="S282" s="184">
        <v>0</v>
      </c>
      <c r="T282" s="18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6" t="s">
        <v>192</v>
      </c>
      <c r="AT282" s="186" t="s">
        <v>193</v>
      </c>
      <c r="AU282" s="186" t="s">
        <v>91</v>
      </c>
      <c r="AY282" s="17" t="s">
        <v>146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7" t="s">
        <v>89</v>
      </c>
      <c r="BK282" s="187">
        <f>ROUND(I282*H282,2)</f>
        <v>0</v>
      </c>
      <c r="BL282" s="17" t="s">
        <v>153</v>
      </c>
      <c r="BM282" s="186" t="s">
        <v>997</v>
      </c>
    </row>
    <row r="283" spans="1:65" s="13" customFormat="1" ht="11.25">
      <c r="B283" s="193"/>
      <c r="C283" s="194"/>
      <c r="D283" s="188" t="s">
        <v>157</v>
      </c>
      <c r="E283" s="195" t="s">
        <v>79</v>
      </c>
      <c r="F283" s="196" t="s">
        <v>859</v>
      </c>
      <c r="G283" s="194"/>
      <c r="H283" s="197">
        <v>1</v>
      </c>
      <c r="I283" s="198"/>
      <c r="J283" s="194"/>
      <c r="K283" s="194"/>
      <c r="L283" s="199"/>
      <c r="M283" s="200"/>
      <c r="N283" s="201"/>
      <c r="O283" s="201"/>
      <c r="P283" s="201"/>
      <c r="Q283" s="201"/>
      <c r="R283" s="201"/>
      <c r="S283" s="201"/>
      <c r="T283" s="202"/>
      <c r="AT283" s="203" t="s">
        <v>157</v>
      </c>
      <c r="AU283" s="203" t="s">
        <v>91</v>
      </c>
      <c r="AV283" s="13" t="s">
        <v>91</v>
      </c>
      <c r="AW283" s="13" t="s">
        <v>42</v>
      </c>
      <c r="AX283" s="13" t="s">
        <v>89</v>
      </c>
      <c r="AY283" s="203" t="s">
        <v>146</v>
      </c>
    </row>
    <row r="284" spans="1:65" s="2" customFormat="1" ht="14.45" customHeight="1">
      <c r="A284" s="35"/>
      <c r="B284" s="36"/>
      <c r="C284" s="215" t="s">
        <v>470</v>
      </c>
      <c r="D284" s="215" t="s">
        <v>193</v>
      </c>
      <c r="E284" s="216" t="s">
        <v>998</v>
      </c>
      <c r="F284" s="217" t="s">
        <v>999</v>
      </c>
      <c r="G284" s="218" t="s">
        <v>289</v>
      </c>
      <c r="H284" s="219">
        <v>1</v>
      </c>
      <c r="I284" s="220"/>
      <c r="J284" s="221">
        <f>ROUND(I284*H284,2)</f>
        <v>0</v>
      </c>
      <c r="K284" s="217" t="s">
        <v>79</v>
      </c>
      <c r="L284" s="222"/>
      <c r="M284" s="223" t="s">
        <v>79</v>
      </c>
      <c r="N284" s="224" t="s">
        <v>51</v>
      </c>
      <c r="O284" s="65"/>
      <c r="P284" s="184">
        <f>O284*H284</f>
        <v>0</v>
      </c>
      <c r="Q284" s="184">
        <v>0.9</v>
      </c>
      <c r="R284" s="184">
        <f>Q284*H284</f>
        <v>0.9</v>
      </c>
      <c r="S284" s="184">
        <v>0</v>
      </c>
      <c r="T284" s="18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6" t="s">
        <v>192</v>
      </c>
      <c r="AT284" s="186" t="s">
        <v>193</v>
      </c>
      <c r="AU284" s="186" t="s">
        <v>91</v>
      </c>
      <c r="AY284" s="17" t="s">
        <v>146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7" t="s">
        <v>89</v>
      </c>
      <c r="BK284" s="187">
        <f>ROUND(I284*H284,2)</f>
        <v>0</v>
      </c>
      <c r="BL284" s="17" t="s">
        <v>153</v>
      </c>
      <c r="BM284" s="186" t="s">
        <v>1000</v>
      </c>
    </row>
    <row r="285" spans="1:65" s="13" customFormat="1" ht="11.25">
      <c r="B285" s="193"/>
      <c r="C285" s="194"/>
      <c r="D285" s="188" t="s">
        <v>157</v>
      </c>
      <c r="E285" s="195" t="s">
        <v>79</v>
      </c>
      <c r="F285" s="196" t="s">
        <v>859</v>
      </c>
      <c r="G285" s="194"/>
      <c r="H285" s="197">
        <v>1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157</v>
      </c>
      <c r="AU285" s="203" t="s">
        <v>91</v>
      </c>
      <c r="AV285" s="13" t="s">
        <v>91</v>
      </c>
      <c r="AW285" s="13" t="s">
        <v>42</v>
      </c>
      <c r="AX285" s="13" t="s">
        <v>89</v>
      </c>
      <c r="AY285" s="203" t="s">
        <v>146</v>
      </c>
    </row>
    <row r="286" spans="1:65" s="2" customFormat="1" ht="14.45" customHeight="1">
      <c r="A286" s="35"/>
      <c r="B286" s="36"/>
      <c r="C286" s="215" t="s">
        <v>476</v>
      </c>
      <c r="D286" s="215" t="s">
        <v>193</v>
      </c>
      <c r="E286" s="216" t="s">
        <v>1001</v>
      </c>
      <c r="F286" s="217" t="s">
        <v>1002</v>
      </c>
      <c r="G286" s="218" t="s">
        <v>289</v>
      </c>
      <c r="H286" s="219">
        <v>3</v>
      </c>
      <c r="I286" s="220"/>
      <c r="J286" s="221">
        <f>ROUND(I286*H286,2)</f>
        <v>0</v>
      </c>
      <c r="K286" s="217" t="s">
        <v>152</v>
      </c>
      <c r="L286" s="222"/>
      <c r="M286" s="223" t="s">
        <v>79</v>
      </c>
      <c r="N286" s="224" t="s">
        <v>51</v>
      </c>
      <c r="O286" s="65"/>
      <c r="P286" s="184">
        <f>O286*H286</f>
        <v>0</v>
      </c>
      <c r="Q286" s="184">
        <v>0.254</v>
      </c>
      <c r="R286" s="184">
        <f>Q286*H286</f>
        <v>0.76200000000000001</v>
      </c>
      <c r="S286" s="184">
        <v>0</v>
      </c>
      <c r="T286" s="18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6" t="s">
        <v>192</v>
      </c>
      <c r="AT286" s="186" t="s">
        <v>193</v>
      </c>
      <c r="AU286" s="186" t="s">
        <v>91</v>
      </c>
      <c r="AY286" s="17" t="s">
        <v>146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7" t="s">
        <v>89</v>
      </c>
      <c r="BK286" s="187">
        <f>ROUND(I286*H286,2)</f>
        <v>0</v>
      </c>
      <c r="BL286" s="17" t="s">
        <v>153</v>
      </c>
      <c r="BM286" s="186" t="s">
        <v>1003</v>
      </c>
    </row>
    <row r="287" spans="1:65" s="13" customFormat="1" ht="11.25">
      <c r="B287" s="193"/>
      <c r="C287" s="194"/>
      <c r="D287" s="188" t="s">
        <v>157</v>
      </c>
      <c r="E287" s="195" t="s">
        <v>79</v>
      </c>
      <c r="F287" s="196" t="s">
        <v>848</v>
      </c>
      <c r="G287" s="194"/>
      <c r="H287" s="197">
        <v>3</v>
      </c>
      <c r="I287" s="198"/>
      <c r="J287" s="194"/>
      <c r="K287" s="194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157</v>
      </c>
      <c r="AU287" s="203" t="s">
        <v>91</v>
      </c>
      <c r="AV287" s="13" t="s">
        <v>91</v>
      </c>
      <c r="AW287" s="13" t="s">
        <v>42</v>
      </c>
      <c r="AX287" s="13" t="s">
        <v>89</v>
      </c>
      <c r="AY287" s="203" t="s">
        <v>146</v>
      </c>
    </row>
    <row r="288" spans="1:65" s="2" customFormat="1" ht="14.45" customHeight="1">
      <c r="A288" s="35"/>
      <c r="B288" s="36"/>
      <c r="C288" s="215" t="s">
        <v>481</v>
      </c>
      <c r="D288" s="215" t="s">
        <v>193</v>
      </c>
      <c r="E288" s="216" t="s">
        <v>1004</v>
      </c>
      <c r="F288" s="217" t="s">
        <v>1005</v>
      </c>
      <c r="G288" s="218" t="s">
        <v>289</v>
      </c>
      <c r="H288" s="219">
        <v>3</v>
      </c>
      <c r="I288" s="220"/>
      <c r="J288" s="221">
        <f>ROUND(I288*H288,2)</f>
        <v>0</v>
      </c>
      <c r="K288" s="217" t="s">
        <v>152</v>
      </c>
      <c r="L288" s="222"/>
      <c r="M288" s="223" t="s">
        <v>79</v>
      </c>
      <c r="N288" s="224" t="s">
        <v>51</v>
      </c>
      <c r="O288" s="65"/>
      <c r="P288" s="184">
        <f>O288*H288</f>
        <v>0</v>
      </c>
      <c r="Q288" s="184">
        <v>0.50600000000000001</v>
      </c>
      <c r="R288" s="184">
        <f>Q288*H288</f>
        <v>1.518</v>
      </c>
      <c r="S288" s="184">
        <v>0</v>
      </c>
      <c r="T288" s="18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6" t="s">
        <v>192</v>
      </c>
      <c r="AT288" s="186" t="s">
        <v>193</v>
      </c>
      <c r="AU288" s="186" t="s">
        <v>91</v>
      </c>
      <c r="AY288" s="17" t="s">
        <v>146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7" t="s">
        <v>89</v>
      </c>
      <c r="BK288" s="187">
        <f>ROUND(I288*H288,2)</f>
        <v>0</v>
      </c>
      <c r="BL288" s="17" t="s">
        <v>153</v>
      </c>
      <c r="BM288" s="186" t="s">
        <v>1006</v>
      </c>
    </row>
    <row r="289" spans="1:65" s="13" customFormat="1" ht="11.25">
      <c r="B289" s="193"/>
      <c r="C289" s="194"/>
      <c r="D289" s="188" t="s">
        <v>157</v>
      </c>
      <c r="E289" s="195" t="s">
        <v>79</v>
      </c>
      <c r="F289" s="196" t="s">
        <v>848</v>
      </c>
      <c r="G289" s="194"/>
      <c r="H289" s="197">
        <v>3</v>
      </c>
      <c r="I289" s="198"/>
      <c r="J289" s="194"/>
      <c r="K289" s="194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157</v>
      </c>
      <c r="AU289" s="203" t="s">
        <v>91</v>
      </c>
      <c r="AV289" s="13" t="s">
        <v>91</v>
      </c>
      <c r="AW289" s="13" t="s">
        <v>42</v>
      </c>
      <c r="AX289" s="13" t="s">
        <v>89</v>
      </c>
      <c r="AY289" s="203" t="s">
        <v>146</v>
      </c>
    </row>
    <row r="290" spans="1:65" s="2" customFormat="1" ht="14.45" customHeight="1">
      <c r="A290" s="35"/>
      <c r="B290" s="36"/>
      <c r="C290" s="215" t="s">
        <v>485</v>
      </c>
      <c r="D290" s="215" t="s">
        <v>193</v>
      </c>
      <c r="E290" s="216" t="s">
        <v>1007</v>
      </c>
      <c r="F290" s="217" t="s">
        <v>1008</v>
      </c>
      <c r="G290" s="218" t="s">
        <v>289</v>
      </c>
      <c r="H290" s="219">
        <v>8</v>
      </c>
      <c r="I290" s="220"/>
      <c r="J290" s="221">
        <f>ROUND(I290*H290,2)</f>
        <v>0</v>
      </c>
      <c r="K290" s="217" t="s">
        <v>152</v>
      </c>
      <c r="L290" s="222"/>
      <c r="M290" s="223" t="s">
        <v>79</v>
      </c>
      <c r="N290" s="224" t="s">
        <v>51</v>
      </c>
      <c r="O290" s="65"/>
      <c r="P290" s="184">
        <f>O290*H290</f>
        <v>0</v>
      </c>
      <c r="Q290" s="184">
        <v>1.0129999999999999</v>
      </c>
      <c r="R290" s="184">
        <f>Q290*H290</f>
        <v>8.1039999999999992</v>
      </c>
      <c r="S290" s="184">
        <v>0</v>
      </c>
      <c r="T290" s="18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6" t="s">
        <v>192</v>
      </c>
      <c r="AT290" s="186" t="s">
        <v>193</v>
      </c>
      <c r="AU290" s="186" t="s">
        <v>91</v>
      </c>
      <c r="AY290" s="17" t="s">
        <v>146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7" t="s">
        <v>89</v>
      </c>
      <c r="BK290" s="187">
        <f>ROUND(I290*H290,2)</f>
        <v>0</v>
      </c>
      <c r="BL290" s="17" t="s">
        <v>153</v>
      </c>
      <c r="BM290" s="186" t="s">
        <v>1009</v>
      </c>
    </row>
    <row r="291" spans="1:65" s="13" customFormat="1" ht="11.25">
      <c r="B291" s="193"/>
      <c r="C291" s="194"/>
      <c r="D291" s="188" t="s">
        <v>157</v>
      </c>
      <c r="E291" s="195" t="s">
        <v>79</v>
      </c>
      <c r="F291" s="196" t="s">
        <v>1010</v>
      </c>
      <c r="G291" s="194"/>
      <c r="H291" s="197">
        <v>8</v>
      </c>
      <c r="I291" s="198"/>
      <c r="J291" s="194"/>
      <c r="K291" s="194"/>
      <c r="L291" s="199"/>
      <c r="M291" s="200"/>
      <c r="N291" s="201"/>
      <c r="O291" s="201"/>
      <c r="P291" s="201"/>
      <c r="Q291" s="201"/>
      <c r="R291" s="201"/>
      <c r="S291" s="201"/>
      <c r="T291" s="202"/>
      <c r="AT291" s="203" t="s">
        <v>157</v>
      </c>
      <c r="AU291" s="203" t="s">
        <v>91</v>
      </c>
      <c r="AV291" s="13" t="s">
        <v>91</v>
      </c>
      <c r="AW291" s="13" t="s">
        <v>42</v>
      </c>
      <c r="AX291" s="13" t="s">
        <v>89</v>
      </c>
      <c r="AY291" s="203" t="s">
        <v>146</v>
      </c>
    </row>
    <row r="292" spans="1:65" s="2" customFormat="1" ht="14.45" customHeight="1">
      <c r="A292" s="35"/>
      <c r="B292" s="36"/>
      <c r="C292" s="215" t="s">
        <v>490</v>
      </c>
      <c r="D292" s="215" t="s">
        <v>193</v>
      </c>
      <c r="E292" s="216" t="s">
        <v>1011</v>
      </c>
      <c r="F292" s="217" t="s">
        <v>1012</v>
      </c>
      <c r="G292" s="218" t="s">
        <v>289</v>
      </c>
      <c r="H292" s="219">
        <v>2</v>
      </c>
      <c r="I292" s="220"/>
      <c r="J292" s="221">
        <f>ROUND(I292*H292,2)</f>
        <v>0</v>
      </c>
      <c r="K292" s="217" t="s">
        <v>79</v>
      </c>
      <c r="L292" s="222"/>
      <c r="M292" s="223" t="s">
        <v>79</v>
      </c>
      <c r="N292" s="224" t="s">
        <v>51</v>
      </c>
      <c r="O292" s="65"/>
      <c r="P292" s="184">
        <f>O292*H292</f>
        <v>0</v>
      </c>
      <c r="Q292" s="184">
        <v>1</v>
      </c>
      <c r="R292" s="184">
        <f>Q292*H292</f>
        <v>2</v>
      </c>
      <c r="S292" s="184">
        <v>0</v>
      </c>
      <c r="T292" s="18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6" t="s">
        <v>192</v>
      </c>
      <c r="AT292" s="186" t="s">
        <v>193</v>
      </c>
      <c r="AU292" s="186" t="s">
        <v>91</v>
      </c>
      <c r="AY292" s="17" t="s">
        <v>146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7" t="s">
        <v>89</v>
      </c>
      <c r="BK292" s="187">
        <f>ROUND(I292*H292,2)</f>
        <v>0</v>
      </c>
      <c r="BL292" s="17" t="s">
        <v>153</v>
      </c>
      <c r="BM292" s="186" t="s">
        <v>1013</v>
      </c>
    </row>
    <row r="293" spans="1:65" s="13" customFormat="1" ht="11.25">
      <c r="B293" s="193"/>
      <c r="C293" s="194"/>
      <c r="D293" s="188" t="s">
        <v>157</v>
      </c>
      <c r="E293" s="195" t="s">
        <v>79</v>
      </c>
      <c r="F293" s="196" t="s">
        <v>852</v>
      </c>
      <c r="G293" s="194"/>
      <c r="H293" s="197">
        <v>2</v>
      </c>
      <c r="I293" s="198"/>
      <c r="J293" s="194"/>
      <c r="K293" s="194"/>
      <c r="L293" s="199"/>
      <c r="M293" s="200"/>
      <c r="N293" s="201"/>
      <c r="O293" s="201"/>
      <c r="P293" s="201"/>
      <c r="Q293" s="201"/>
      <c r="R293" s="201"/>
      <c r="S293" s="201"/>
      <c r="T293" s="202"/>
      <c r="AT293" s="203" t="s">
        <v>157</v>
      </c>
      <c r="AU293" s="203" t="s">
        <v>91</v>
      </c>
      <c r="AV293" s="13" t="s">
        <v>91</v>
      </c>
      <c r="AW293" s="13" t="s">
        <v>42</v>
      </c>
      <c r="AX293" s="13" t="s">
        <v>89</v>
      </c>
      <c r="AY293" s="203" t="s">
        <v>146</v>
      </c>
    </row>
    <row r="294" spans="1:65" s="2" customFormat="1" ht="14.45" customHeight="1">
      <c r="A294" s="35"/>
      <c r="B294" s="36"/>
      <c r="C294" s="215" t="s">
        <v>497</v>
      </c>
      <c r="D294" s="215" t="s">
        <v>193</v>
      </c>
      <c r="E294" s="216" t="s">
        <v>1014</v>
      </c>
      <c r="F294" s="217" t="s">
        <v>1015</v>
      </c>
      <c r="G294" s="218" t="s">
        <v>289</v>
      </c>
      <c r="H294" s="219">
        <v>6</v>
      </c>
      <c r="I294" s="220"/>
      <c r="J294" s="221">
        <f>ROUND(I294*H294,2)</f>
        <v>0</v>
      </c>
      <c r="K294" s="217" t="s">
        <v>152</v>
      </c>
      <c r="L294" s="222"/>
      <c r="M294" s="223" t="s">
        <v>79</v>
      </c>
      <c r="N294" s="224" t="s">
        <v>51</v>
      </c>
      <c r="O294" s="65"/>
      <c r="P294" s="184">
        <f>O294*H294</f>
        <v>0</v>
      </c>
      <c r="Q294" s="184">
        <v>2E-3</v>
      </c>
      <c r="R294" s="184">
        <f>Q294*H294</f>
        <v>1.2E-2</v>
      </c>
      <c r="S294" s="184">
        <v>0</v>
      </c>
      <c r="T294" s="18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6" t="s">
        <v>192</v>
      </c>
      <c r="AT294" s="186" t="s">
        <v>193</v>
      </c>
      <c r="AU294" s="186" t="s">
        <v>91</v>
      </c>
      <c r="AY294" s="17" t="s">
        <v>146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7" t="s">
        <v>89</v>
      </c>
      <c r="BK294" s="187">
        <f>ROUND(I294*H294,2)</f>
        <v>0</v>
      </c>
      <c r="BL294" s="17" t="s">
        <v>153</v>
      </c>
      <c r="BM294" s="186" t="s">
        <v>1016</v>
      </c>
    </row>
    <row r="295" spans="1:65" s="13" customFormat="1" ht="11.25">
      <c r="B295" s="193"/>
      <c r="C295" s="194"/>
      <c r="D295" s="188" t="s">
        <v>157</v>
      </c>
      <c r="E295" s="195" t="s">
        <v>79</v>
      </c>
      <c r="F295" s="196" t="s">
        <v>1017</v>
      </c>
      <c r="G295" s="194"/>
      <c r="H295" s="197">
        <v>6</v>
      </c>
      <c r="I295" s="198"/>
      <c r="J295" s="194"/>
      <c r="K295" s="194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157</v>
      </c>
      <c r="AU295" s="203" t="s">
        <v>91</v>
      </c>
      <c r="AV295" s="13" t="s">
        <v>91</v>
      </c>
      <c r="AW295" s="13" t="s">
        <v>42</v>
      </c>
      <c r="AX295" s="13" t="s">
        <v>89</v>
      </c>
      <c r="AY295" s="203" t="s">
        <v>146</v>
      </c>
    </row>
    <row r="296" spans="1:65" s="2" customFormat="1" ht="14.45" customHeight="1">
      <c r="A296" s="35"/>
      <c r="B296" s="36"/>
      <c r="C296" s="215" t="s">
        <v>502</v>
      </c>
      <c r="D296" s="215" t="s">
        <v>193</v>
      </c>
      <c r="E296" s="216" t="s">
        <v>1018</v>
      </c>
      <c r="F296" s="217" t="s">
        <v>1019</v>
      </c>
      <c r="G296" s="218" t="s">
        <v>289</v>
      </c>
      <c r="H296" s="219">
        <v>21</v>
      </c>
      <c r="I296" s="220"/>
      <c r="J296" s="221">
        <f>ROUND(I296*H296,2)</f>
        <v>0</v>
      </c>
      <c r="K296" s="217" t="s">
        <v>152</v>
      </c>
      <c r="L296" s="222"/>
      <c r="M296" s="223" t="s">
        <v>79</v>
      </c>
      <c r="N296" s="224" t="s">
        <v>51</v>
      </c>
      <c r="O296" s="65"/>
      <c r="P296" s="184">
        <f>O296*H296</f>
        <v>0</v>
      </c>
      <c r="Q296" s="184">
        <v>2E-3</v>
      </c>
      <c r="R296" s="184">
        <f>Q296*H296</f>
        <v>4.2000000000000003E-2</v>
      </c>
      <c r="S296" s="184">
        <v>0</v>
      </c>
      <c r="T296" s="18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6" t="s">
        <v>192</v>
      </c>
      <c r="AT296" s="186" t="s">
        <v>193</v>
      </c>
      <c r="AU296" s="186" t="s">
        <v>91</v>
      </c>
      <c r="AY296" s="17" t="s">
        <v>146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7" t="s">
        <v>89</v>
      </c>
      <c r="BK296" s="187">
        <f>ROUND(I296*H296,2)</f>
        <v>0</v>
      </c>
      <c r="BL296" s="17" t="s">
        <v>153</v>
      </c>
      <c r="BM296" s="186" t="s">
        <v>1020</v>
      </c>
    </row>
    <row r="297" spans="1:65" s="13" customFormat="1" ht="11.25">
      <c r="B297" s="193"/>
      <c r="C297" s="194"/>
      <c r="D297" s="188" t="s">
        <v>157</v>
      </c>
      <c r="E297" s="195" t="s">
        <v>79</v>
      </c>
      <c r="F297" s="196" t="s">
        <v>1021</v>
      </c>
      <c r="G297" s="194"/>
      <c r="H297" s="197">
        <v>21</v>
      </c>
      <c r="I297" s="198"/>
      <c r="J297" s="194"/>
      <c r="K297" s="194"/>
      <c r="L297" s="199"/>
      <c r="M297" s="200"/>
      <c r="N297" s="201"/>
      <c r="O297" s="201"/>
      <c r="P297" s="201"/>
      <c r="Q297" s="201"/>
      <c r="R297" s="201"/>
      <c r="S297" s="201"/>
      <c r="T297" s="202"/>
      <c r="AT297" s="203" t="s">
        <v>157</v>
      </c>
      <c r="AU297" s="203" t="s">
        <v>91</v>
      </c>
      <c r="AV297" s="13" t="s">
        <v>91</v>
      </c>
      <c r="AW297" s="13" t="s">
        <v>42</v>
      </c>
      <c r="AX297" s="13" t="s">
        <v>89</v>
      </c>
      <c r="AY297" s="203" t="s">
        <v>146</v>
      </c>
    </row>
    <row r="298" spans="1:65" s="2" customFormat="1" ht="14.45" customHeight="1">
      <c r="A298" s="35"/>
      <c r="B298" s="36"/>
      <c r="C298" s="215" t="s">
        <v>508</v>
      </c>
      <c r="D298" s="215" t="s">
        <v>193</v>
      </c>
      <c r="E298" s="216" t="s">
        <v>1022</v>
      </c>
      <c r="F298" s="217" t="s">
        <v>1023</v>
      </c>
      <c r="G298" s="218" t="s">
        <v>289</v>
      </c>
      <c r="H298" s="219">
        <v>4</v>
      </c>
      <c r="I298" s="220"/>
      <c r="J298" s="221">
        <f>ROUND(I298*H298,2)</f>
        <v>0</v>
      </c>
      <c r="K298" s="217" t="s">
        <v>79</v>
      </c>
      <c r="L298" s="222"/>
      <c r="M298" s="223" t="s">
        <v>79</v>
      </c>
      <c r="N298" s="224" t="s">
        <v>51</v>
      </c>
      <c r="O298" s="65"/>
      <c r="P298" s="184">
        <f>O298*H298</f>
        <v>0</v>
      </c>
      <c r="Q298" s="184">
        <v>4.0000000000000001E-3</v>
      </c>
      <c r="R298" s="184">
        <f>Q298*H298</f>
        <v>1.6E-2</v>
      </c>
      <c r="S298" s="184">
        <v>0</v>
      </c>
      <c r="T298" s="185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6" t="s">
        <v>192</v>
      </c>
      <c r="AT298" s="186" t="s">
        <v>193</v>
      </c>
      <c r="AU298" s="186" t="s">
        <v>91</v>
      </c>
      <c r="AY298" s="17" t="s">
        <v>146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7" t="s">
        <v>89</v>
      </c>
      <c r="BK298" s="187">
        <f>ROUND(I298*H298,2)</f>
        <v>0</v>
      </c>
      <c r="BL298" s="17" t="s">
        <v>153</v>
      </c>
      <c r="BM298" s="186" t="s">
        <v>1024</v>
      </c>
    </row>
    <row r="299" spans="1:65" s="13" customFormat="1" ht="11.25">
      <c r="B299" s="193"/>
      <c r="C299" s="194"/>
      <c r="D299" s="188" t="s">
        <v>157</v>
      </c>
      <c r="E299" s="195" t="s">
        <v>79</v>
      </c>
      <c r="F299" s="196" t="s">
        <v>1025</v>
      </c>
      <c r="G299" s="194"/>
      <c r="H299" s="197">
        <v>4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157</v>
      </c>
      <c r="AU299" s="203" t="s">
        <v>91</v>
      </c>
      <c r="AV299" s="13" t="s">
        <v>91</v>
      </c>
      <c r="AW299" s="13" t="s">
        <v>42</v>
      </c>
      <c r="AX299" s="13" t="s">
        <v>89</v>
      </c>
      <c r="AY299" s="203" t="s">
        <v>146</v>
      </c>
    </row>
    <row r="300" spans="1:65" s="2" customFormat="1" ht="14.45" customHeight="1">
      <c r="A300" s="35"/>
      <c r="B300" s="36"/>
      <c r="C300" s="175" t="s">
        <v>513</v>
      </c>
      <c r="D300" s="175" t="s">
        <v>148</v>
      </c>
      <c r="E300" s="176" t="s">
        <v>1026</v>
      </c>
      <c r="F300" s="177" t="s">
        <v>1027</v>
      </c>
      <c r="G300" s="178" t="s">
        <v>289</v>
      </c>
      <c r="H300" s="179">
        <v>9</v>
      </c>
      <c r="I300" s="180"/>
      <c r="J300" s="181">
        <f>ROUND(I300*H300,2)</f>
        <v>0</v>
      </c>
      <c r="K300" s="177" t="s">
        <v>152</v>
      </c>
      <c r="L300" s="40"/>
      <c r="M300" s="182" t="s">
        <v>79</v>
      </c>
      <c r="N300" s="183" t="s">
        <v>51</v>
      </c>
      <c r="O300" s="65"/>
      <c r="P300" s="184">
        <f>O300*H300</f>
        <v>0</v>
      </c>
      <c r="Q300" s="184">
        <v>1.248E-2</v>
      </c>
      <c r="R300" s="184">
        <f>Q300*H300</f>
        <v>0.11232</v>
      </c>
      <c r="S300" s="184">
        <v>0</v>
      </c>
      <c r="T300" s="18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6" t="s">
        <v>153</v>
      </c>
      <c r="AT300" s="186" t="s">
        <v>148</v>
      </c>
      <c r="AU300" s="186" t="s">
        <v>91</v>
      </c>
      <c r="AY300" s="17" t="s">
        <v>146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7" t="s">
        <v>89</v>
      </c>
      <c r="BK300" s="187">
        <f>ROUND(I300*H300,2)</f>
        <v>0</v>
      </c>
      <c r="BL300" s="17" t="s">
        <v>153</v>
      </c>
      <c r="BM300" s="186" t="s">
        <v>1028</v>
      </c>
    </row>
    <row r="301" spans="1:65" s="2" customFormat="1" ht="39">
      <c r="A301" s="35"/>
      <c r="B301" s="36"/>
      <c r="C301" s="37"/>
      <c r="D301" s="188" t="s">
        <v>155</v>
      </c>
      <c r="E301" s="37"/>
      <c r="F301" s="189" t="s">
        <v>991</v>
      </c>
      <c r="G301" s="37"/>
      <c r="H301" s="37"/>
      <c r="I301" s="190"/>
      <c r="J301" s="37"/>
      <c r="K301" s="37"/>
      <c r="L301" s="40"/>
      <c r="M301" s="191"/>
      <c r="N301" s="192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7" t="s">
        <v>155</v>
      </c>
      <c r="AU301" s="17" t="s">
        <v>91</v>
      </c>
    </row>
    <row r="302" spans="1:65" s="2" customFormat="1" ht="14.45" customHeight="1">
      <c r="A302" s="35"/>
      <c r="B302" s="36"/>
      <c r="C302" s="215" t="s">
        <v>519</v>
      </c>
      <c r="D302" s="215" t="s">
        <v>193</v>
      </c>
      <c r="E302" s="216" t="s">
        <v>1029</v>
      </c>
      <c r="F302" s="217" t="s">
        <v>1030</v>
      </c>
      <c r="G302" s="218" t="s">
        <v>289</v>
      </c>
      <c r="H302" s="219">
        <v>3</v>
      </c>
      <c r="I302" s="220"/>
      <c r="J302" s="221">
        <f>ROUND(I302*H302,2)</f>
        <v>0</v>
      </c>
      <c r="K302" s="217" t="s">
        <v>79</v>
      </c>
      <c r="L302" s="222"/>
      <c r="M302" s="223" t="s">
        <v>79</v>
      </c>
      <c r="N302" s="224" t="s">
        <v>51</v>
      </c>
      <c r="O302" s="65"/>
      <c r="P302" s="184">
        <f>O302*H302</f>
        <v>0</v>
      </c>
      <c r="Q302" s="184">
        <v>0.5</v>
      </c>
      <c r="R302" s="184">
        <f>Q302*H302</f>
        <v>1.5</v>
      </c>
      <c r="S302" s="184">
        <v>0</v>
      </c>
      <c r="T302" s="18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6" t="s">
        <v>192</v>
      </c>
      <c r="AT302" s="186" t="s">
        <v>193</v>
      </c>
      <c r="AU302" s="186" t="s">
        <v>91</v>
      </c>
      <c r="AY302" s="17" t="s">
        <v>146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7" t="s">
        <v>89</v>
      </c>
      <c r="BK302" s="187">
        <f>ROUND(I302*H302,2)</f>
        <v>0</v>
      </c>
      <c r="BL302" s="17" t="s">
        <v>153</v>
      </c>
      <c r="BM302" s="186" t="s">
        <v>1031</v>
      </c>
    </row>
    <row r="303" spans="1:65" s="13" customFormat="1" ht="11.25">
      <c r="B303" s="193"/>
      <c r="C303" s="194"/>
      <c r="D303" s="188" t="s">
        <v>157</v>
      </c>
      <c r="E303" s="195" t="s">
        <v>79</v>
      </c>
      <c r="F303" s="196" t="s">
        <v>848</v>
      </c>
      <c r="G303" s="194"/>
      <c r="H303" s="197">
        <v>3</v>
      </c>
      <c r="I303" s="198"/>
      <c r="J303" s="194"/>
      <c r="K303" s="194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157</v>
      </c>
      <c r="AU303" s="203" t="s">
        <v>91</v>
      </c>
      <c r="AV303" s="13" t="s">
        <v>91</v>
      </c>
      <c r="AW303" s="13" t="s">
        <v>42</v>
      </c>
      <c r="AX303" s="13" t="s">
        <v>89</v>
      </c>
      <c r="AY303" s="203" t="s">
        <v>146</v>
      </c>
    </row>
    <row r="304" spans="1:65" s="2" customFormat="1" ht="14.45" customHeight="1">
      <c r="A304" s="35"/>
      <c r="B304" s="36"/>
      <c r="C304" s="215" t="s">
        <v>526</v>
      </c>
      <c r="D304" s="215" t="s">
        <v>193</v>
      </c>
      <c r="E304" s="216" t="s">
        <v>1032</v>
      </c>
      <c r="F304" s="217" t="s">
        <v>1033</v>
      </c>
      <c r="G304" s="218" t="s">
        <v>289</v>
      </c>
      <c r="H304" s="219">
        <v>4</v>
      </c>
      <c r="I304" s="220"/>
      <c r="J304" s="221">
        <f>ROUND(I304*H304,2)</f>
        <v>0</v>
      </c>
      <c r="K304" s="217" t="s">
        <v>152</v>
      </c>
      <c r="L304" s="222"/>
      <c r="M304" s="223" t="s">
        <v>79</v>
      </c>
      <c r="N304" s="224" t="s">
        <v>51</v>
      </c>
      <c r="O304" s="65"/>
      <c r="P304" s="184">
        <f>O304*H304</f>
        <v>0</v>
      </c>
      <c r="Q304" s="184">
        <v>0.54800000000000004</v>
      </c>
      <c r="R304" s="184">
        <f>Q304*H304</f>
        <v>2.1920000000000002</v>
      </c>
      <c r="S304" s="184">
        <v>0</v>
      </c>
      <c r="T304" s="18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6" t="s">
        <v>192</v>
      </c>
      <c r="AT304" s="186" t="s">
        <v>193</v>
      </c>
      <c r="AU304" s="186" t="s">
        <v>91</v>
      </c>
      <c r="AY304" s="17" t="s">
        <v>146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7" t="s">
        <v>89</v>
      </c>
      <c r="BK304" s="187">
        <f>ROUND(I304*H304,2)</f>
        <v>0</v>
      </c>
      <c r="BL304" s="17" t="s">
        <v>153</v>
      </c>
      <c r="BM304" s="186" t="s">
        <v>1034</v>
      </c>
    </row>
    <row r="305" spans="1:65" s="13" customFormat="1" ht="11.25">
      <c r="B305" s="193"/>
      <c r="C305" s="194"/>
      <c r="D305" s="188" t="s">
        <v>157</v>
      </c>
      <c r="E305" s="195" t="s">
        <v>79</v>
      </c>
      <c r="F305" s="196" t="s">
        <v>1025</v>
      </c>
      <c r="G305" s="194"/>
      <c r="H305" s="197">
        <v>4</v>
      </c>
      <c r="I305" s="198"/>
      <c r="J305" s="194"/>
      <c r="K305" s="194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157</v>
      </c>
      <c r="AU305" s="203" t="s">
        <v>91</v>
      </c>
      <c r="AV305" s="13" t="s">
        <v>91</v>
      </c>
      <c r="AW305" s="13" t="s">
        <v>42</v>
      </c>
      <c r="AX305" s="13" t="s">
        <v>89</v>
      </c>
      <c r="AY305" s="203" t="s">
        <v>146</v>
      </c>
    </row>
    <row r="306" spans="1:65" s="2" customFormat="1" ht="14.45" customHeight="1">
      <c r="A306" s="35"/>
      <c r="B306" s="36"/>
      <c r="C306" s="215" t="s">
        <v>530</v>
      </c>
      <c r="D306" s="215" t="s">
        <v>193</v>
      </c>
      <c r="E306" s="216" t="s">
        <v>1035</v>
      </c>
      <c r="F306" s="217" t="s">
        <v>1036</v>
      </c>
      <c r="G306" s="218" t="s">
        <v>289</v>
      </c>
      <c r="H306" s="219">
        <v>2</v>
      </c>
      <c r="I306" s="220"/>
      <c r="J306" s="221">
        <f>ROUND(I306*H306,2)</f>
        <v>0</v>
      </c>
      <c r="K306" s="217" t="s">
        <v>79</v>
      </c>
      <c r="L306" s="222"/>
      <c r="M306" s="223" t="s">
        <v>79</v>
      </c>
      <c r="N306" s="224" t="s">
        <v>51</v>
      </c>
      <c r="O306" s="65"/>
      <c r="P306" s="184">
        <f>O306*H306</f>
        <v>0</v>
      </c>
      <c r="Q306" s="184">
        <v>0.6</v>
      </c>
      <c r="R306" s="184">
        <f>Q306*H306</f>
        <v>1.2</v>
      </c>
      <c r="S306" s="184">
        <v>0</v>
      </c>
      <c r="T306" s="18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6" t="s">
        <v>192</v>
      </c>
      <c r="AT306" s="186" t="s">
        <v>193</v>
      </c>
      <c r="AU306" s="186" t="s">
        <v>91</v>
      </c>
      <c r="AY306" s="17" t="s">
        <v>146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7" t="s">
        <v>89</v>
      </c>
      <c r="BK306" s="187">
        <f>ROUND(I306*H306,2)</f>
        <v>0</v>
      </c>
      <c r="BL306" s="17" t="s">
        <v>153</v>
      </c>
      <c r="BM306" s="186" t="s">
        <v>1037</v>
      </c>
    </row>
    <row r="307" spans="1:65" s="13" customFormat="1" ht="11.25">
      <c r="B307" s="193"/>
      <c r="C307" s="194"/>
      <c r="D307" s="188" t="s">
        <v>157</v>
      </c>
      <c r="E307" s="195" t="s">
        <v>79</v>
      </c>
      <c r="F307" s="196" t="s">
        <v>852</v>
      </c>
      <c r="G307" s="194"/>
      <c r="H307" s="197">
        <v>2</v>
      </c>
      <c r="I307" s="198"/>
      <c r="J307" s="194"/>
      <c r="K307" s="194"/>
      <c r="L307" s="199"/>
      <c r="M307" s="200"/>
      <c r="N307" s="201"/>
      <c r="O307" s="201"/>
      <c r="P307" s="201"/>
      <c r="Q307" s="201"/>
      <c r="R307" s="201"/>
      <c r="S307" s="201"/>
      <c r="T307" s="202"/>
      <c r="AT307" s="203" t="s">
        <v>157</v>
      </c>
      <c r="AU307" s="203" t="s">
        <v>91</v>
      </c>
      <c r="AV307" s="13" t="s">
        <v>91</v>
      </c>
      <c r="AW307" s="13" t="s">
        <v>42</v>
      </c>
      <c r="AX307" s="13" t="s">
        <v>89</v>
      </c>
      <c r="AY307" s="203" t="s">
        <v>146</v>
      </c>
    </row>
    <row r="308" spans="1:65" s="2" customFormat="1" ht="14.45" customHeight="1">
      <c r="A308" s="35"/>
      <c r="B308" s="36"/>
      <c r="C308" s="175" t="s">
        <v>536</v>
      </c>
      <c r="D308" s="175" t="s">
        <v>148</v>
      </c>
      <c r="E308" s="176" t="s">
        <v>1038</v>
      </c>
      <c r="F308" s="177" t="s">
        <v>1039</v>
      </c>
      <c r="G308" s="178" t="s">
        <v>289</v>
      </c>
      <c r="H308" s="179">
        <v>7</v>
      </c>
      <c r="I308" s="180"/>
      <c r="J308" s="181">
        <f>ROUND(I308*H308,2)</f>
        <v>0</v>
      </c>
      <c r="K308" s="177" t="s">
        <v>152</v>
      </c>
      <c r="L308" s="40"/>
      <c r="M308" s="182" t="s">
        <v>79</v>
      </c>
      <c r="N308" s="183" t="s">
        <v>51</v>
      </c>
      <c r="O308" s="65"/>
      <c r="P308" s="184">
        <f>O308*H308</f>
        <v>0</v>
      </c>
      <c r="Q308" s="184">
        <v>2.8539999999999999E-2</v>
      </c>
      <c r="R308" s="184">
        <f>Q308*H308</f>
        <v>0.19977999999999999</v>
      </c>
      <c r="S308" s="184">
        <v>0</v>
      </c>
      <c r="T308" s="18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6" t="s">
        <v>153</v>
      </c>
      <c r="AT308" s="186" t="s">
        <v>148</v>
      </c>
      <c r="AU308" s="186" t="s">
        <v>91</v>
      </c>
      <c r="AY308" s="17" t="s">
        <v>146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7" t="s">
        <v>89</v>
      </c>
      <c r="BK308" s="187">
        <f>ROUND(I308*H308,2)</f>
        <v>0</v>
      </c>
      <c r="BL308" s="17" t="s">
        <v>153</v>
      </c>
      <c r="BM308" s="186" t="s">
        <v>1040</v>
      </c>
    </row>
    <row r="309" spans="1:65" s="2" customFormat="1" ht="39">
      <c r="A309" s="35"/>
      <c r="B309" s="36"/>
      <c r="C309" s="37"/>
      <c r="D309" s="188" t="s">
        <v>155</v>
      </c>
      <c r="E309" s="37"/>
      <c r="F309" s="189" t="s">
        <v>991</v>
      </c>
      <c r="G309" s="37"/>
      <c r="H309" s="37"/>
      <c r="I309" s="190"/>
      <c r="J309" s="37"/>
      <c r="K309" s="37"/>
      <c r="L309" s="40"/>
      <c r="M309" s="191"/>
      <c r="N309" s="192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7" t="s">
        <v>155</v>
      </c>
      <c r="AU309" s="17" t="s">
        <v>91</v>
      </c>
    </row>
    <row r="310" spans="1:65" s="2" customFormat="1" ht="14.45" customHeight="1">
      <c r="A310" s="35"/>
      <c r="B310" s="36"/>
      <c r="C310" s="215" t="s">
        <v>542</v>
      </c>
      <c r="D310" s="215" t="s">
        <v>193</v>
      </c>
      <c r="E310" s="216" t="s">
        <v>1041</v>
      </c>
      <c r="F310" s="217" t="s">
        <v>1042</v>
      </c>
      <c r="G310" s="218" t="s">
        <v>289</v>
      </c>
      <c r="H310" s="219">
        <v>2</v>
      </c>
      <c r="I310" s="220"/>
      <c r="J310" s="221">
        <f>ROUND(I310*H310,2)</f>
        <v>0</v>
      </c>
      <c r="K310" s="217" t="s">
        <v>79</v>
      </c>
      <c r="L310" s="222"/>
      <c r="M310" s="223" t="s">
        <v>79</v>
      </c>
      <c r="N310" s="224" t="s">
        <v>51</v>
      </c>
      <c r="O310" s="65"/>
      <c r="P310" s="184">
        <f>O310*H310</f>
        <v>0</v>
      </c>
      <c r="Q310" s="184">
        <v>1.7</v>
      </c>
      <c r="R310" s="184">
        <f>Q310*H310</f>
        <v>3.4</v>
      </c>
      <c r="S310" s="184">
        <v>0</v>
      </c>
      <c r="T310" s="18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6" t="s">
        <v>192</v>
      </c>
      <c r="AT310" s="186" t="s">
        <v>193</v>
      </c>
      <c r="AU310" s="186" t="s">
        <v>91</v>
      </c>
      <c r="AY310" s="17" t="s">
        <v>146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7" t="s">
        <v>89</v>
      </c>
      <c r="BK310" s="187">
        <f>ROUND(I310*H310,2)</f>
        <v>0</v>
      </c>
      <c r="BL310" s="17" t="s">
        <v>153</v>
      </c>
      <c r="BM310" s="186" t="s">
        <v>1043</v>
      </c>
    </row>
    <row r="311" spans="1:65" s="13" customFormat="1" ht="11.25">
      <c r="B311" s="193"/>
      <c r="C311" s="194"/>
      <c r="D311" s="188" t="s">
        <v>157</v>
      </c>
      <c r="E311" s="195" t="s">
        <v>79</v>
      </c>
      <c r="F311" s="196" t="s">
        <v>852</v>
      </c>
      <c r="G311" s="194"/>
      <c r="H311" s="197">
        <v>2</v>
      </c>
      <c r="I311" s="198"/>
      <c r="J311" s="194"/>
      <c r="K311" s="194"/>
      <c r="L311" s="199"/>
      <c r="M311" s="200"/>
      <c r="N311" s="201"/>
      <c r="O311" s="201"/>
      <c r="P311" s="201"/>
      <c r="Q311" s="201"/>
      <c r="R311" s="201"/>
      <c r="S311" s="201"/>
      <c r="T311" s="202"/>
      <c r="AT311" s="203" t="s">
        <v>157</v>
      </c>
      <c r="AU311" s="203" t="s">
        <v>91</v>
      </c>
      <c r="AV311" s="13" t="s">
        <v>91</v>
      </c>
      <c r="AW311" s="13" t="s">
        <v>42</v>
      </c>
      <c r="AX311" s="13" t="s">
        <v>89</v>
      </c>
      <c r="AY311" s="203" t="s">
        <v>146</v>
      </c>
    </row>
    <row r="312" spans="1:65" s="2" customFormat="1" ht="14.45" customHeight="1">
      <c r="A312" s="35"/>
      <c r="B312" s="36"/>
      <c r="C312" s="215" t="s">
        <v>546</v>
      </c>
      <c r="D312" s="215" t="s">
        <v>193</v>
      </c>
      <c r="E312" s="216" t="s">
        <v>1044</v>
      </c>
      <c r="F312" s="217" t="s">
        <v>1045</v>
      </c>
      <c r="G312" s="218" t="s">
        <v>289</v>
      </c>
      <c r="H312" s="219">
        <v>5</v>
      </c>
      <c r="I312" s="220"/>
      <c r="J312" s="221">
        <f>ROUND(I312*H312,2)</f>
        <v>0</v>
      </c>
      <c r="K312" s="217" t="s">
        <v>79</v>
      </c>
      <c r="L312" s="222"/>
      <c r="M312" s="223" t="s">
        <v>79</v>
      </c>
      <c r="N312" s="224" t="s">
        <v>51</v>
      </c>
      <c r="O312" s="65"/>
      <c r="P312" s="184">
        <f>O312*H312</f>
        <v>0</v>
      </c>
      <c r="Q312" s="184">
        <v>1.3</v>
      </c>
      <c r="R312" s="184">
        <f>Q312*H312</f>
        <v>6.5</v>
      </c>
      <c r="S312" s="184">
        <v>0</v>
      </c>
      <c r="T312" s="185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6" t="s">
        <v>192</v>
      </c>
      <c r="AT312" s="186" t="s">
        <v>193</v>
      </c>
      <c r="AU312" s="186" t="s">
        <v>91</v>
      </c>
      <c r="AY312" s="17" t="s">
        <v>146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7" t="s">
        <v>89</v>
      </c>
      <c r="BK312" s="187">
        <f>ROUND(I312*H312,2)</f>
        <v>0</v>
      </c>
      <c r="BL312" s="17" t="s">
        <v>153</v>
      </c>
      <c r="BM312" s="186" t="s">
        <v>1046</v>
      </c>
    </row>
    <row r="313" spans="1:65" s="13" customFormat="1" ht="11.25">
      <c r="B313" s="193"/>
      <c r="C313" s="194"/>
      <c r="D313" s="188" t="s">
        <v>157</v>
      </c>
      <c r="E313" s="195" t="s">
        <v>79</v>
      </c>
      <c r="F313" s="196" t="s">
        <v>1047</v>
      </c>
      <c r="G313" s="194"/>
      <c r="H313" s="197">
        <v>5</v>
      </c>
      <c r="I313" s="198"/>
      <c r="J313" s="194"/>
      <c r="K313" s="194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157</v>
      </c>
      <c r="AU313" s="203" t="s">
        <v>91</v>
      </c>
      <c r="AV313" s="13" t="s">
        <v>91</v>
      </c>
      <c r="AW313" s="13" t="s">
        <v>42</v>
      </c>
      <c r="AX313" s="13" t="s">
        <v>89</v>
      </c>
      <c r="AY313" s="203" t="s">
        <v>146</v>
      </c>
    </row>
    <row r="314" spans="1:65" s="2" customFormat="1" ht="14.45" customHeight="1">
      <c r="A314" s="35"/>
      <c r="B314" s="36"/>
      <c r="C314" s="175" t="s">
        <v>552</v>
      </c>
      <c r="D314" s="175" t="s">
        <v>148</v>
      </c>
      <c r="E314" s="176" t="s">
        <v>1048</v>
      </c>
      <c r="F314" s="177" t="s">
        <v>1049</v>
      </c>
      <c r="G314" s="178" t="s">
        <v>289</v>
      </c>
      <c r="H314" s="179">
        <v>4</v>
      </c>
      <c r="I314" s="180"/>
      <c r="J314" s="181">
        <f>ROUND(I314*H314,2)</f>
        <v>0</v>
      </c>
      <c r="K314" s="177" t="s">
        <v>152</v>
      </c>
      <c r="L314" s="40"/>
      <c r="M314" s="182" t="s">
        <v>79</v>
      </c>
      <c r="N314" s="183" t="s">
        <v>51</v>
      </c>
      <c r="O314" s="65"/>
      <c r="P314" s="184">
        <f>O314*H314</f>
        <v>0</v>
      </c>
      <c r="Q314" s="184">
        <v>3.9269999999999999E-2</v>
      </c>
      <c r="R314" s="184">
        <f>Q314*H314</f>
        <v>0.15708</v>
      </c>
      <c r="S314" s="184">
        <v>0</v>
      </c>
      <c r="T314" s="18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6" t="s">
        <v>153</v>
      </c>
      <c r="AT314" s="186" t="s">
        <v>148</v>
      </c>
      <c r="AU314" s="186" t="s">
        <v>91</v>
      </c>
      <c r="AY314" s="17" t="s">
        <v>146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7" t="s">
        <v>89</v>
      </c>
      <c r="BK314" s="187">
        <f>ROUND(I314*H314,2)</f>
        <v>0</v>
      </c>
      <c r="BL314" s="17" t="s">
        <v>153</v>
      </c>
      <c r="BM314" s="186" t="s">
        <v>1050</v>
      </c>
    </row>
    <row r="315" spans="1:65" s="2" customFormat="1" ht="39">
      <c r="A315" s="35"/>
      <c r="B315" s="36"/>
      <c r="C315" s="37"/>
      <c r="D315" s="188" t="s">
        <v>155</v>
      </c>
      <c r="E315" s="37"/>
      <c r="F315" s="189" t="s">
        <v>991</v>
      </c>
      <c r="G315" s="37"/>
      <c r="H315" s="37"/>
      <c r="I315" s="190"/>
      <c r="J315" s="37"/>
      <c r="K315" s="37"/>
      <c r="L315" s="40"/>
      <c r="M315" s="191"/>
      <c r="N315" s="192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7" t="s">
        <v>155</v>
      </c>
      <c r="AU315" s="17" t="s">
        <v>91</v>
      </c>
    </row>
    <row r="316" spans="1:65" s="2" customFormat="1" ht="14.45" customHeight="1">
      <c r="A316" s="35"/>
      <c r="B316" s="36"/>
      <c r="C316" s="215" t="s">
        <v>556</v>
      </c>
      <c r="D316" s="215" t="s">
        <v>193</v>
      </c>
      <c r="E316" s="216" t="s">
        <v>1051</v>
      </c>
      <c r="F316" s="217" t="s">
        <v>1052</v>
      </c>
      <c r="G316" s="218" t="s">
        <v>289</v>
      </c>
      <c r="H316" s="219">
        <v>2</v>
      </c>
      <c r="I316" s="220"/>
      <c r="J316" s="221">
        <f>ROUND(I316*H316,2)</f>
        <v>0</v>
      </c>
      <c r="K316" s="217" t="s">
        <v>79</v>
      </c>
      <c r="L316" s="222"/>
      <c r="M316" s="223" t="s">
        <v>79</v>
      </c>
      <c r="N316" s="224" t="s">
        <v>51</v>
      </c>
      <c r="O316" s="65"/>
      <c r="P316" s="184">
        <f>O316*H316</f>
        <v>0</v>
      </c>
      <c r="Q316" s="184">
        <v>1</v>
      </c>
      <c r="R316" s="184">
        <f>Q316*H316</f>
        <v>2</v>
      </c>
      <c r="S316" s="184">
        <v>0</v>
      </c>
      <c r="T316" s="18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6" t="s">
        <v>192</v>
      </c>
      <c r="AT316" s="186" t="s">
        <v>193</v>
      </c>
      <c r="AU316" s="186" t="s">
        <v>91</v>
      </c>
      <c r="AY316" s="17" t="s">
        <v>146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7" t="s">
        <v>89</v>
      </c>
      <c r="BK316" s="187">
        <f>ROUND(I316*H316,2)</f>
        <v>0</v>
      </c>
      <c r="BL316" s="17" t="s">
        <v>153</v>
      </c>
      <c r="BM316" s="186" t="s">
        <v>1053</v>
      </c>
    </row>
    <row r="317" spans="1:65" s="13" customFormat="1" ht="11.25">
      <c r="B317" s="193"/>
      <c r="C317" s="194"/>
      <c r="D317" s="188" t="s">
        <v>157</v>
      </c>
      <c r="E317" s="195" t="s">
        <v>79</v>
      </c>
      <c r="F317" s="196" t="s">
        <v>852</v>
      </c>
      <c r="G317" s="194"/>
      <c r="H317" s="197">
        <v>2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157</v>
      </c>
      <c r="AU317" s="203" t="s">
        <v>91</v>
      </c>
      <c r="AV317" s="13" t="s">
        <v>91</v>
      </c>
      <c r="AW317" s="13" t="s">
        <v>42</v>
      </c>
      <c r="AX317" s="13" t="s">
        <v>89</v>
      </c>
      <c r="AY317" s="203" t="s">
        <v>146</v>
      </c>
    </row>
    <row r="318" spans="1:65" s="2" customFormat="1" ht="14.45" customHeight="1">
      <c r="A318" s="35"/>
      <c r="B318" s="36"/>
      <c r="C318" s="215" t="s">
        <v>562</v>
      </c>
      <c r="D318" s="215" t="s">
        <v>193</v>
      </c>
      <c r="E318" s="216" t="s">
        <v>1054</v>
      </c>
      <c r="F318" s="217" t="s">
        <v>1055</v>
      </c>
      <c r="G318" s="218" t="s">
        <v>289</v>
      </c>
      <c r="H318" s="219">
        <v>1</v>
      </c>
      <c r="I318" s="220"/>
      <c r="J318" s="221">
        <f>ROUND(I318*H318,2)</f>
        <v>0</v>
      </c>
      <c r="K318" s="217" t="s">
        <v>79</v>
      </c>
      <c r="L318" s="222"/>
      <c r="M318" s="223" t="s">
        <v>79</v>
      </c>
      <c r="N318" s="224" t="s">
        <v>51</v>
      </c>
      <c r="O318" s="65"/>
      <c r="P318" s="184">
        <f>O318*H318</f>
        <v>0</v>
      </c>
      <c r="Q318" s="184">
        <v>0.2</v>
      </c>
      <c r="R318" s="184">
        <f>Q318*H318</f>
        <v>0.2</v>
      </c>
      <c r="S318" s="184">
        <v>0</v>
      </c>
      <c r="T318" s="18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6" t="s">
        <v>192</v>
      </c>
      <c r="AT318" s="186" t="s">
        <v>193</v>
      </c>
      <c r="AU318" s="186" t="s">
        <v>91</v>
      </c>
      <c r="AY318" s="17" t="s">
        <v>146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7" t="s">
        <v>89</v>
      </c>
      <c r="BK318" s="187">
        <f>ROUND(I318*H318,2)</f>
        <v>0</v>
      </c>
      <c r="BL318" s="17" t="s">
        <v>153</v>
      </c>
      <c r="BM318" s="186" t="s">
        <v>1056</v>
      </c>
    </row>
    <row r="319" spans="1:65" s="13" customFormat="1" ht="11.25">
      <c r="B319" s="193"/>
      <c r="C319" s="194"/>
      <c r="D319" s="188" t="s">
        <v>157</v>
      </c>
      <c r="E319" s="195" t="s">
        <v>79</v>
      </c>
      <c r="F319" s="196" t="s">
        <v>859</v>
      </c>
      <c r="G319" s="194"/>
      <c r="H319" s="197">
        <v>1</v>
      </c>
      <c r="I319" s="198"/>
      <c r="J319" s="194"/>
      <c r="K319" s="194"/>
      <c r="L319" s="199"/>
      <c r="M319" s="200"/>
      <c r="N319" s="201"/>
      <c r="O319" s="201"/>
      <c r="P319" s="201"/>
      <c r="Q319" s="201"/>
      <c r="R319" s="201"/>
      <c r="S319" s="201"/>
      <c r="T319" s="202"/>
      <c r="AT319" s="203" t="s">
        <v>157</v>
      </c>
      <c r="AU319" s="203" t="s">
        <v>91</v>
      </c>
      <c r="AV319" s="13" t="s">
        <v>91</v>
      </c>
      <c r="AW319" s="13" t="s">
        <v>42</v>
      </c>
      <c r="AX319" s="13" t="s">
        <v>89</v>
      </c>
      <c r="AY319" s="203" t="s">
        <v>146</v>
      </c>
    </row>
    <row r="320" spans="1:65" s="2" customFormat="1" ht="14.45" customHeight="1">
      <c r="A320" s="35"/>
      <c r="B320" s="36"/>
      <c r="C320" s="215" t="s">
        <v>567</v>
      </c>
      <c r="D320" s="215" t="s">
        <v>193</v>
      </c>
      <c r="E320" s="216" t="s">
        <v>1057</v>
      </c>
      <c r="F320" s="217" t="s">
        <v>1058</v>
      </c>
      <c r="G320" s="218" t="s">
        <v>289</v>
      </c>
      <c r="H320" s="219">
        <v>1</v>
      </c>
      <c r="I320" s="220"/>
      <c r="J320" s="221">
        <f>ROUND(I320*H320,2)</f>
        <v>0</v>
      </c>
      <c r="K320" s="217" t="s">
        <v>79</v>
      </c>
      <c r="L320" s="222"/>
      <c r="M320" s="223" t="s">
        <v>79</v>
      </c>
      <c r="N320" s="224" t="s">
        <v>51</v>
      </c>
      <c r="O320" s="65"/>
      <c r="P320" s="184">
        <f>O320*H320</f>
        <v>0</v>
      </c>
      <c r="Q320" s="184">
        <v>0.25</v>
      </c>
      <c r="R320" s="184">
        <f>Q320*H320</f>
        <v>0.25</v>
      </c>
      <c r="S320" s="184">
        <v>0</v>
      </c>
      <c r="T320" s="18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6" t="s">
        <v>192</v>
      </c>
      <c r="AT320" s="186" t="s">
        <v>193</v>
      </c>
      <c r="AU320" s="186" t="s">
        <v>91</v>
      </c>
      <c r="AY320" s="17" t="s">
        <v>146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7" t="s">
        <v>89</v>
      </c>
      <c r="BK320" s="187">
        <f>ROUND(I320*H320,2)</f>
        <v>0</v>
      </c>
      <c r="BL320" s="17" t="s">
        <v>153</v>
      </c>
      <c r="BM320" s="186" t="s">
        <v>1059</v>
      </c>
    </row>
    <row r="321" spans="1:65" s="13" customFormat="1" ht="11.25">
      <c r="B321" s="193"/>
      <c r="C321" s="194"/>
      <c r="D321" s="188" t="s">
        <v>157</v>
      </c>
      <c r="E321" s="195" t="s">
        <v>79</v>
      </c>
      <c r="F321" s="196" t="s">
        <v>859</v>
      </c>
      <c r="G321" s="194"/>
      <c r="H321" s="197">
        <v>1</v>
      </c>
      <c r="I321" s="198"/>
      <c r="J321" s="194"/>
      <c r="K321" s="194"/>
      <c r="L321" s="199"/>
      <c r="M321" s="200"/>
      <c r="N321" s="201"/>
      <c r="O321" s="201"/>
      <c r="P321" s="201"/>
      <c r="Q321" s="201"/>
      <c r="R321" s="201"/>
      <c r="S321" s="201"/>
      <c r="T321" s="202"/>
      <c r="AT321" s="203" t="s">
        <v>157</v>
      </c>
      <c r="AU321" s="203" t="s">
        <v>91</v>
      </c>
      <c r="AV321" s="13" t="s">
        <v>91</v>
      </c>
      <c r="AW321" s="13" t="s">
        <v>42</v>
      </c>
      <c r="AX321" s="13" t="s">
        <v>89</v>
      </c>
      <c r="AY321" s="203" t="s">
        <v>146</v>
      </c>
    </row>
    <row r="322" spans="1:65" s="2" customFormat="1" ht="14.45" customHeight="1">
      <c r="A322" s="35"/>
      <c r="B322" s="36"/>
      <c r="C322" s="175" t="s">
        <v>573</v>
      </c>
      <c r="D322" s="175" t="s">
        <v>148</v>
      </c>
      <c r="E322" s="176" t="s">
        <v>1060</v>
      </c>
      <c r="F322" s="177" t="s">
        <v>1061</v>
      </c>
      <c r="G322" s="178" t="s">
        <v>289</v>
      </c>
      <c r="H322" s="179">
        <v>9</v>
      </c>
      <c r="I322" s="180"/>
      <c r="J322" s="181">
        <f>ROUND(I322*H322,2)</f>
        <v>0</v>
      </c>
      <c r="K322" s="177" t="s">
        <v>152</v>
      </c>
      <c r="L322" s="40"/>
      <c r="M322" s="182" t="s">
        <v>79</v>
      </c>
      <c r="N322" s="183" t="s">
        <v>51</v>
      </c>
      <c r="O322" s="65"/>
      <c r="P322" s="184">
        <f>O322*H322</f>
        <v>0</v>
      </c>
      <c r="Q322" s="184">
        <v>0.21734000000000001</v>
      </c>
      <c r="R322" s="184">
        <f>Q322*H322</f>
        <v>1.9560600000000001</v>
      </c>
      <c r="S322" s="184">
        <v>0</v>
      </c>
      <c r="T322" s="18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6" t="s">
        <v>153</v>
      </c>
      <c r="AT322" s="186" t="s">
        <v>148</v>
      </c>
      <c r="AU322" s="186" t="s">
        <v>91</v>
      </c>
      <c r="AY322" s="17" t="s">
        <v>146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7" t="s">
        <v>89</v>
      </c>
      <c r="BK322" s="187">
        <f>ROUND(I322*H322,2)</f>
        <v>0</v>
      </c>
      <c r="BL322" s="17" t="s">
        <v>153</v>
      </c>
      <c r="BM322" s="186" t="s">
        <v>1062</v>
      </c>
    </row>
    <row r="323" spans="1:65" s="2" customFormat="1" ht="136.5">
      <c r="A323" s="35"/>
      <c r="B323" s="36"/>
      <c r="C323" s="37"/>
      <c r="D323" s="188" t="s">
        <v>155</v>
      </c>
      <c r="E323" s="37"/>
      <c r="F323" s="189" t="s">
        <v>1063</v>
      </c>
      <c r="G323" s="37"/>
      <c r="H323" s="37"/>
      <c r="I323" s="190"/>
      <c r="J323" s="37"/>
      <c r="K323" s="37"/>
      <c r="L323" s="40"/>
      <c r="M323" s="191"/>
      <c r="N323" s="192"/>
      <c r="O323" s="65"/>
      <c r="P323" s="65"/>
      <c r="Q323" s="65"/>
      <c r="R323" s="65"/>
      <c r="S323" s="65"/>
      <c r="T323" s="6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7" t="s">
        <v>155</v>
      </c>
      <c r="AU323" s="17" t="s">
        <v>91</v>
      </c>
    </row>
    <row r="324" spans="1:65" s="2" customFormat="1" ht="14.45" customHeight="1">
      <c r="A324" s="35"/>
      <c r="B324" s="36"/>
      <c r="C324" s="215" t="s">
        <v>580</v>
      </c>
      <c r="D324" s="215" t="s">
        <v>193</v>
      </c>
      <c r="E324" s="216" t="s">
        <v>1064</v>
      </c>
      <c r="F324" s="217" t="s">
        <v>1065</v>
      </c>
      <c r="G324" s="218" t="s">
        <v>289</v>
      </c>
      <c r="H324" s="219">
        <v>8</v>
      </c>
      <c r="I324" s="220"/>
      <c r="J324" s="221">
        <f>ROUND(I324*H324,2)</f>
        <v>0</v>
      </c>
      <c r="K324" s="217" t="s">
        <v>152</v>
      </c>
      <c r="L324" s="222"/>
      <c r="M324" s="223" t="s">
        <v>79</v>
      </c>
      <c r="N324" s="224" t="s">
        <v>51</v>
      </c>
      <c r="O324" s="65"/>
      <c r="P324" s="184">
        <f>O324*H324</f>
        <v>0</v>
      </c>
      <c r="Q324" s="184">
        <v>0.19600000000000001</v>
      </c>
      <c r="R324" s="184">
        <f>Q324*H324</f>
        <v>1.5680000000000001</v>
      </c>
      <c r="S324" s="184">
        <v>0</v>
      </c>
      <c r="T324" s="18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6" t="s">
        <v>192</v>
      </c>
      <c r="AT324" s="186" t="s">
        <v>193</v>
      </c>
      <c r="AU324" s="186" t="s">
        <v>91</v>
      </c>
      <c r="AY324" s="17" t="s">
        <v>146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7" t="s">
        <v>89</v>
      </c>
      <c r="BK324" s="187">
        <f>ROUND(I324*H324,2)</f>
        <v>0</v>
      </c>
      <c r="BL324" s="17" t="s">
        <v>153</v>
      </c>
      <c r="BM324" s="186" t="s">
        <v>1066</v>
      </c>
    </row>
    <row r="325" spans="1:65" s="13" customFormat="1" ht="11.25">
      <c r="B325" s="193"/>
      <c r="C325" s="194"/>
      <c r="D325" s="188" t="s">
        <v>157</v>
      </c>
      <c r="E325" s="195" t="s">
        <v>79</v>
      </c>
      <c r="F325" s="196" t="s">
        <v>1010</v>
      </c>
      <c r="G325" s="194"/>
      <c r="H325" s="197">
        <v>8</v>
      </c>
      <c r="I325" s="198"/>
      <c r="J325" s="194"/>
      <c r="K325" s="194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157</v>
      </c>
      <c r="AU325" s="203" t="s">
        <v>91</v>
      </c>
      <c r="AV325" s="13" t="s">
        <v>91</v>
      </c>
      <c r="AW325" s="13" t="s">
        <v>42</v>
      </c>
      <c r="AX325" s="13" t="s">
        <v>89</v>
      </c>
      <c r="AY325" s="203" t="s">
        <v>146</v>
      </c>
    </row>
    <row r="326" spans="1:65" s="2" customFormat="1" ht="14.45" customHeight="1">
      <c r="A326" s="35"/>
      <c r="B326" s="36"/>
      <c r="C326" s="215" t="s">
        <v>585</v>
      </c>
      <c r="D326" s="215" t="s">
        <v>193</v>
      </c>
      <c r="E326" s="216" t="s">
        <v>1067</v>
      </c>
      <c r="F326" s="217" t="s">
        <v>1068</v>
      </c>
      <c r="G326" s="218" t="s">
        <v>289</v>
      </c>
      <c r="H326" s="219">
        <v>1</v>
      </c>
      <c r="I326" s="220"/>
      <c r="J326" s="221">
        <f>ROUND(I326*H326,2)</f>
        <v>0</v>
      </c>
      <c r="K326" s="217" t="s">
        <v>79</v>
      </c>
      <c r="L326" s="222"/>
      <c r="M326" s="223" t="s">
        <v>79</v>
      </c>
      <c r="N326" s="224" t="s">
        <v>51</v>
      </c>
      <c r="O326" s="65"/>
      <c r="P326" s="184">
        <f>O326*H326</f>
        <v>0</v>
      </c>
      <c r="Q326" s="184">
        <v>0.24</v>
      </c>
      <c r="R326" s="184">
        <f>Q326*H326</f>
        <v>0.24</v>
      </c>
      <c r="S326" s="184">
        <v>0</v>
      </c>
      <c r="T326" s="18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6" t="s">
        <v>192</v>
      </c>
      <c r="AT326" s="186" t="s">
        <v>193</v>
      </c>
      <c r="AU326" s="186" t="s">
        <v>91</v>
      </c>
      <c r="AY326" s="17" t="s">
        <v>146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7" t="s">
        <v>89</v>
      </c>
      <c r="BK326" s="187">
        <f>ROUND(I326*H326,2)</f>
        <v>0</v>
      </c>
      <c r="BL326" s="17" t="s">
        <v>153</v>
      </c>
      <c r="BM326" s="186" t="s">
        <v>1069</v>
      </c>
    </row>
    <row r="327" spans="1:65" s="13" customFormat="1" ht="11.25">
      <c r="B327" s="193"/>
      <c r="C327" s="194"/>
      <c r="D327" s="188" t="s">
        <v>157</v>
      </c>
      <c r="E327" s="195" t="s">
        <v>79</v>
      </c>
      <c r="F327" s="196" t="s">
        <v>859</v>
      </c>
      <c r="G327" s="194"/>
      <c r="H327" s="197">
        <v>1</v>
      </c>
      <c r="I327" s="198"/>
      <c r="J327" s="194"/>
      <c r="K327" s="194"/>
      <c r="L327" s="199"/>
      <c r="M327" s="200"/>
      <c r="N327" s="201"/>
      <c r="O327" s="201"/>
      <c r="P327" s="201"/>
      <c r="Q327" s="201"/>
      <c r="R327" s="201"/>
      <c r="S327" s="201"/>
      <c r="T327" s="202"/>
      <c r="AT327" s="203" t="s">
        <v>157</v>
      </c>
      <c r="AU327" s="203" t="s">
        <v>91</v>
      </c>
      <c r="AV327" s="13" t="s">
        <v>91</v>
      </c>
      <c r="AW327" s="13" t="s">
        <v>42</v>
      </c>
      <c r="AX327" s="13" t="s">
        <v>89</v>
      </c>
      <c r="AY327" s="203" t="s">
        <v>146</v>
      </c>
    </row>
    <row r="328" spans="1:65" s="2" customFormat="1" ht="14.45" customHeight="1">
      <c r="A328" s="35"/>
      <c r="B328" s="36"/>
      <c r="C328" s="175" t="s">
        <v>591</v>
      </c>
      <c r="D328" s="175" t="s">
        <v>148</v>
      </c>
      <c r="E328" s="176" t="s">
        <v>1070</v>
      </c>
      <c r="F328" s="177" t="s">
        <v>1071</v>
      </c>
      <c r="G328" s="178" t="s">
        <v>108</v>
      </c>
      <c r="H328" s="179">
        <v>2.1219999999999999</v>
      </c>
      <c r="I328" s="180"/>
      <c r="J328" s="181">
        <f>ROUND(I328*H328,2)</f>
        <v>0</v>
      </c>
      <c r="K328" s="177" t="s">
        <v>152</v>
      </c>
      <c r="L328" s="40"/>
      <c r="M328" s="182" t="s">
        <v>79</v>
      </c>
      <c r="N328" s="183" t="s">
        <v>51</v>
      </c>
      <c r="O328" s="65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6" t="s">
        <v>153</v>
      </c>
      <c r="AT328" s="186" t="s">
        <v>148</v>
      </c>
      <c r="AU328" s="186" t="s">
        <v>91</v>
      </c>
      <c r="AY328" s="17" t="s">
        <v>146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7" t="s">
        <v>89</v>
      </c>
      <c r="BK328" s="187">
        <f>ROUND(I328*H328,2)</f>
        <v>0</v>
      </c>
      <c r="BL328" s="17" t="s">
        <v>153</v>
      </c>
      <c r="BM328" s="186" t="s">
        <v>1072</v>
      </c>
    </row>
    <row r="329" spans="1:65" s="2" customFormat="1" ht="39">
      <c r="A329" s="35"/>
      <c r="B329" s="36"/>
      <c r="C329" s="37"/>
      <c r="D329" s="188" t="s">
        <v>155</v>
      </c>
      <c r="E329" s="37"/>
      <c r="F329" s="189" t="s">
        <v>1073</v>
      </c>
      <c r="G329" s="37"/>
      <c r="H329" s="37"/>
      <c r="I329" s="190"/>
      <c r="J329" s="37"/>
      <c r="K329" s="37"/>
      <c r="L329" s="40"/>
      <c r="M329" s="191"/>
      <c r="N329" s="192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7" t="s">
        <v>155</v>
      </c>
      <c r="AU329" s="17" t="s">
        <v>91</v>
      </c>
    </row>
    <row r="330" spans="1:65" s="15" customFormat="1" ht="22.5">
      <c r="B330" s="225"/>
      <c r="C330" s="226"/>
      <c r="D330" s="188" t="s">
        <v>157</v>
      </c>
      <c r="E330" s="227" t="s">
        <v>79</v>
      </c>
      <c r="F330" s="228" t="s">
        <v>1074</v>
      </c>
      <c r="G330" s="226"/>
      <c r="H330" s="227" t="s">
        <v>79</v>
      </c>
      <c r="I330" s="229"/>
      <c r="J330" s="226"/>
      <c r="K330" s="226"/>
      <c r="L330" s="230"/>
      <c r="M330" s="231"/>
      <c r="N330" s="232"/>
      <c r="O330" s="232"/>
      <c r="P330" s="232"/>
      <c r="Q330" s="232"/>
      <c r="R330" s="232"/>
      <c r="S330" s="232"/>
      <c r="T330" s="233"/>
      <c r="AT330" s="234" t="s">
        <v>157</v>
      </c>
      <c r="AU330" s="234" t="s">
        <v>91</v>
      </c>
      <c r="AV330" s="15" t="s">
        <v>89</v>
      </c>
      <c r="AW330" s="15" t="s">
        <v>42</v>
      </c>
      <c r="AX330" s="15" t="s">
        <v>81</v>
      </c>
      <c r="AY330" s="234" t="s">
        <v>146</v>
      </c>
    </row>
    <row r="331" spans="1:65" s="13" customFormat="1" ht="11.25">
      <c r="B331" s="193"/>
      <c r="C331" s="194"/>
      <c r="D331" s="188" t="s">
        <v>157</v>
      </c>
      <c r="E331" s="195" t="s">
        <v>79</v>
      </c>
      <c r="F331" s="196" t="s">
        <v>1075</v>
      </c>
      <c r="G331" s="194"/>
      <c r="H331" s="197">
        <v>2.1219999999999999</v>
      </c>
      <c r="I331" s="198"/>
      <c r="J331" s="194"/>
      <c r="K331" s="194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157</v>
      </c>
      <c r="AU331" s="203" t="s">
        <v>91</v>
      </c>
      <c r="AV331" s="13" t="s">
        <v>91</v>
      </c>
      <c r="AW331" s="13" t="s">
        <v>42</v>
      </c>
      <c r="AX331" s="13" t="s">
        <v>89</v>
      </c>
      <c r="AY331" s="203" t="s">
        <v>146</v>
      </c>
    </row>
    <row r="332" spans="1:65" s="2" customFormat="1" ht="14.45" customHeight="1">
      <c r="A332" s="35"/>
      <c r="B332" s="36"/>
      <c r="C332" s="175" t="s">
        <v>598</v>
      </c>
      <c r="D332" s="175" t="s">
        <v>148</v>
      </c>
      <c r="E332" s="176" t="s">
        <v>1076</v>
      </c>
      <c r="F332" s="177" t="s">
        <v>1077</v>
      </c>
      <c r="G332" s="178" t="s">
        <v>108</v>
      </c>
      <c r="H332" s="179">
        <v>71.251999999999995</v>
      </c>
      <c r="I332" s="180"/>
      <c r="J332" s="181">
        <f>ROUND(I332*H332,2)</f>
        <v>0</v>
      </c>
      <c r="K332" s="177" t="s">
        <v>152</v>
      </c>
      <c r="L332" s="40"/>
      <c r="M332" s="182" t="s">
        <v>79</v>
      </c>
      <c r="N332" s="183" t="s">
        <v>51</v>
      </c>
      <c r="O332" s="65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6" t="s">
        <v>153</v>
      </c>
      <c r="AT332" s="186" t="s">
        <v>148</v>
      </c>
      <c r="AU332" s="186" t="s">
        <v>91</v>
      </c>
      <c r="AY332" s="17" t="s">
        <v>146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7" t="s">
        <v>89</v>
      </c>
      <c r="BK332" s="187">
        <f>ROUND(I332*H332,2)</f>
        <v>0</v>
      </c>
      <c r="BL332" s="17" t="s">
        <v>153</v>
      </c>
      <c r="BM332" s="186" t="s">
        <v>1078</v>
      </c>
    </row>
    <row r="333" spans="1:65" s="2" customFormat="1" ht="39">
      <c r="A333" s="35"/>
      <c r="B333" s="36"/>
      <c r="C333" s="37"/>
      <c r="D333" s="188" t="s">
        <v>155</v>
      </c>
      <c r="E333" s="37"/>
      <c r="F333" s="189" t="s">
        <v>1073</v>
      </c>
      <c r="G333" s="37"/>
      <c r="H333" s="37"/>
      <c r="I333" s="190"/>
      <c r="J333" s="37"/>
      <c r="K333" s="37"/>
      <c r="L333" s="40"/>
      <c r="M333" s="191"/>
      <c r="N333" s="192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7" t="s">
        <v>155</v>
      </c>
      <c r="AU333" s="17" t="s">
        <v>91</v>
      </c>
    </row>
    <row r="334" spans="1:65" s="15" customFormat="1" ht="11.25">
      <c r="B334" s="225"/>
      <c r="C334" s="226"/>
      <c r="D334" s="188" t="s">
        <v>157</v>
      </c>
      <c r="E334" s="227" t="s">
        <v>79</v>
      </c>
      <c r="F334" s="228" t="s">
        <v>760</v>
      </c>
      <c r="G334" s="226"/>
      <c r="H334" s="227" t="s">
        <v>79</v>
      </c>
      <c r="I334" s="229"/>
      <c r="J334" s="226"/>
      <c r="K334" s="226"/>
      <c r="L334" s="230"/>
      <c r="M334" s="231"/>
      <c r="N334" s="232"/>
      <c r="O334" s="232"/>
      <c r="P334" s="232"/>
      <c r="Q334" s="232"/>
      <c r="R334" s="232"/>
      <c r="S334" s="232"/>
      <c r="T334" s="233"/>
      <c r="AT334" s="234" t="s">
        <v>157</v>
      </c>
      <c r="AU334" s="234" t="s">
        <v>91</v>
      </c>
      <c r="AV334" s="15" t="s">
        <v>89</v>
      </c>
      <c r="AW334" s="15" t="s">
        <v>42</v>
      </c>
      <c r="AX334" s="15" t="s">
        <v>81</v>
      </c>
      <c r="AY334" s="234" t="s">
        <v>146</v>
      </c>
    </row>
    <row r="335" spans="1:65" s="15" customFormat="1" ht="11.25">
      <c r="B335" s="225"/>
      <c r="C335" s="226"/>
      <c r="D335" s="188" t="s">
        <v>157</v>
      </c>
      <c r="E335" s="227" t="s">
        <v>79</v>
      </c>
      <c r="F335" s="228" t="s">
        <v>830</v>
      </c>
      <c r="G335" s="226"/>
      <c r="H335" s="227" t="s">
        <v>79</v>
      </c>
      <c r="I335" s="229"/>
      <c r="J335" s="226"/>
      <c r="K335" s="226"/>
      <c r="L335" s="230"/>
      <c r="M335" s="231"/>
      <c r="N335" s="232"/>
      <c r="O335" s="232"/>
      <c r="P335" s="232"/>
      <c r="Q335" s="232"/>
      <c r="R335" s="232"/>
      <c r="S335" s="232"/>
      <c r="T335" s="233"/>
      <c r="AT335" s="234" t="s">
        <v>157</v>
      </c>
      <c r="AU335" s="234" t="s">
        <v>91</v>
      </c>
      <c r="AV335" s="15" t="s">
        <v>89</v>
      </c>
      <c r="AW335" s="15" t="s">
        <v>42</v>
      </c>
      <c r="AX335" s="15" t="s">
        <v>81</v>
      </c>
      <c r="AY335" s="234" t="s">
        <v>146</v>
      </c>
    </row>
    <row r="336" spans="1:65" s="13" customFormat="1" ht="11.25">
      <c r="B336" s="193"/>
      <c r="C336" s="194"/>
      <c r="D336" s="188" t="s">
        <v>157</v>
      </c>
      <c r="E336" s="195" t="s">
        <v>79</v>
      </c>
      <c r="F336" s="196" t="s">
        <v>1079</v>
      </c>
      <c r="G336" s="194"/>
      <c r="H336" s="197">
        <v>14.048999999999999</v>
      </c>
      <c r="I336" s="198"/>
      <c r="J336" s="194"/>
      <c r="K336" s="194"/>
      <c r="L336" s="199"/>
      <c r="M336" s="200"/>
      <c r="N336" s="201"/>
      <c r="O336" s="201"/>
      <c r="P336" s="201"/>
      <c r="Q336" s="201"/>
      <c r="R336" s="201"/>
      <c r="S336" s="201"/>
      <c r="T336" s="202"/>
      <c r="AT336" s="203" t="s">
        <v>157</v>
      </c>
      <c r="AU336" s="203" t="s">
        <v>91</v>
      </c>
      <c r="AV336" s="13" t="s">
        <v>91</v>
      </c>
      <c r="AW336" s="13" t="s">
        <v>42</v>
      </c>
      <c r="AX336" s="13" t="s">
        <v>81</v>
      </c>
      <c r="AY336" s="203" t="s">
        <v>146</v>
      </c>
    </row>
    <row r="337" spans="1:65" s="15" customFormat="1" ht="11.25">
      <c r="B337" s="225"/>
      <c r="C337" s="226"/>
      <c r="D337" s="188" t="s">
        <v>157</v>
      </c>
      <c r="E337" s="227" t="s">
        <v>79</v>
      </c>
      <c r="F337" s="228" t="s">
        <v>832</v>
      </c>
      <c r="G337" s="226"/>
      <c r="H337" s="227" t="s">
        <v>79</v>
      </c>
      <c r="I337" s="229"/>
      <c r="J337" s="226"/>
      <c r="K337" s="226"/>
      <c r="L337" s="230"/>
      <c r="M337" s="231"/>
      <c r="N337" s="232"/>
      <c r="O337" s="232"/>
      <c r="P337" s="232"/>
      <c r="Q337" s="232"/>
      <c r="R337" s="232"/>
      <c r="S337" s="232"/>
      <c r="T337" s="233"/>
      <c r="AT337" s="234" t="s">
        <v>157</v>
      </c>
      <c r="AU337" s="234" t="s">
        <v>91</v>
      </c>
      <c r="AV337" s="15" t="s">
        <v>89</v>
      </c>
      <c r="AW337" s="15" t="s">
        <v>42</v>
      </c>
      <c r="AX337" s="15" t="s">
        <v>81</v>
      </c>
      <c r="AY337" s="234" t="s">
        <v>146</v>
      </c>
    </row>
    <row r="338" spans="1:65" s="13" customFormat="1" ht="11.25">
      <c r="B338" s="193"/>
      <c r="C338" s="194"/>
      <c r="D338" s="188" t="s">
        <v>157</v>
      </c>
      <c r="E338" s="195" t="s">
        <v>79</v>
      </c>
      <c r="F338" s="196" t="s">
        <v>1080</v>
      </c>
      <c r="G338" s="194"/>
      <c r="H338" s="197">
        <v>57.203000000000003</v>
      </c>
      <c r="I338" s="198"/>
      <c r="J338" s="194"/>
      <c r="K338" s="194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157</v>
      </c>
      <c r="AU338" s="203" t="s">
        <v>91</v>
      </c>
      <c r="AV338" s="13" t="s">
        <v>91</v>
      </c>
      <c r="AW338" s="13" t="s">
        <v>42</v>
      </c>
      <c r="AX338" s="13" t="s">
        <v>81</v>
      </c>
      <c r="AY338" s="203" t="s">
        <v>146</v>
      </c>
    </row>
    <row r="339" spans="1:65" s="14" customFormat="1" ht="11.25">
      <c r="B339" s="204"/>
      <c r="C339" s="205"/>
      <c r="D339" s="188" t="s">
        <v>157</v>
      </c>
      <c r="E339" s="206" t="s">
        <v>79</v>
      </c>
      <c r="F339" s="207" t="s">
        <v>175</v>
      </c>
      <c r="G339" s="205"/>
      <c r="H339" s="208">
        <v>71.251999999999995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157</v>
      </c>
      <c r="AU339" s="214" t="s">
        <v>91</v>
      </c>
      <c r="AV339" s="14" t="s">
        <v>153</v>
      </c>
      <c r="AW339" s="14" t="s">
        <v>42</v>
      </c>
      <c r="AX339" s="14" t="s">
        <v>89</v>
      </c>
      <c r="AY339" s="214" t="s">
        <v>146</v>
      </c>
    </row>
    <row r="340" spans="1:65" s="12" customFormat="1" ht="22.9" customHeight="1">
      <c r="B340" s="159"/>
      <c r="C340" s="160"/>
      <c r="D340" s="161" t="s">
        <v>80</v>
      </c>
      <c r="E340" s="173" t="s">
        <v>603</v>
      </c>
      <c r="F340" s="173" t="s">
        <v>604</v>
      </c>
      <c r="G340" s="160"/>
      <c r="H340" s="160"/>
      <c r="I340" s="163"/>
      <c r="J340" s="174">
        <f>BK340</f>
        <v>0</v>
      </c>
      <c r="K340" s="160"/>
      <c r="L340" s="165"/>
      <c r="M340" s="166"/>
      <c r="N340" s="167"/>
      <c r="O340" s="167"/>
      <c r="P340" s="168">
        <f>SUM(P341:P344)</f>
        <v>0</v>
      </c>
      <c r="Q340" s="167"/>
      <c r="R340" s="168">
        <f>SUM(R341:R344)</f>
        <v>0</v>
      </c>
      <c r="S340" s="167"/>
      <c r="T340" s="169">
        <f>SUM(T341:T344)</f>
        <v>0</v>
      </c>
      <c r="AR340" s="170" t="s">
        <v>89</v>
      </c>
      <c r="AT340" s="171" t="s">
        <v>80</v>
      </c>
      <c r="AU340" s="171" t="s">
        <v>89</v>
      </c>
      <c r="AY340" s="170" t="s">
        <v>146</v>
      </c>
      <c r="BK340" s="172">
        <f>SUM(BK341:BK344)</f>
        <v>0</v>
      </c>
    </row>
    <row r="341" spans="1:65" s="2" customFormat="1" ht="24.2" customHeight="1">
      <c r="A341" s="35"/>
      <c r="B341" s="36"/>
      <c r="C341" s="175" t="s">
        <v>605</v>
      </c>
      <c r="D341" s="175" t="s">
        <v>148</v>
      </c>
      <c r="E341" s="176" t="s">
        <v>1081</v>
      </c>
      <c r="F341" s="177" t="s">
        <v>1082</v>
      </c>
      <c r="G341" s="178" t="s">
        <v>196</v>
      </c>
      <c r="H341" s="179">
        <v>164.87100000000001</v>
      </c>
      <c r="I341" s="180"/>
      <c r="J341" s="181">
        <f>ROUND(I341*H341,2)</f>
        <v>0</v>
      </c>
      <c r="K341" s="177" t="s">
        <v>152</v>
      </c>
      <c r="L341" s="40"/>
      <c r="M341" s="182" t="s">
        <v>79</v>
      </c>
      <c r="N341" s="183" t="s">
        <v>51</v>
      </c>
      <c r="O341" s="65"/>
      <c r="P341" s="184">
        <f>O341*H341</f>
        <v>0</v>
      </c>
      <c r="Q341" s="184">
        <v>0</v>
      </c>
      <c r="R341" s="184">
        <f>Q341*H341</f>
        <v>0</v>
      </c>
      <c r="S341" s="184">
        <v>0</v>
      </c>
      <c r="T341" s="185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6" t="s">
        <v>153</v>
      </c>
      <c r="AT341" s="186" t="s">
        <v>148</v>
      </c>
      <c r="AU341" s="186" t="s">
        <v>91</v>
      </c>
      <c r="AY341" s="17" t="s">
        <v>146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7" t="s">
        <v>89</v>
      </c>
      <c r="BK341" s="187">
        <f>ROUND(I341*H341,2)</f>
        <v>0</v>
      </c>
      <c r="BL341" s="17" t="s">
        <v>153</v>
      </c>
      <c r="BM341" s="186" t="s">
        <v>1083</v>
      </c>
    </row>
    <row r="342" spans="1:65" s="2" customFormat="1" ht="39">
      <c r="A342" s="35"/>
      <c r="B342" s="36"/>
      <c r="C342" s="37"/>
      <c r="D342" s="188" t="s">
        <v>155</v>
      </c>
      <c r="E342" s="37"/>
      <c r="F342" s="189" t="s">
        <v>1084</v>
      </c>
      <c r="G342" s="37"/>
      <c r="H342" s="37"/>
      <c r="I342" s="190"/>
      <c r="J342" s="37"/>
      <c r="K342" s="37"/>
      <c r="L342" s="40"/>
      <c r="M342" s="191"/>
      <c r="N342" s="192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7" t="s">
        <v>155</v>
      </c>
      <c r="AU342" s="17" t="s">
        <v>91</v>
      </c>
    </row>
    <row r="343" spans="1:65" s="2" customFormat="1" ht="24.2" customHeight="1">
      <c r="A343" s="35"/>
      <c r="B343" s="36"/>
      <c r="C343" s="175" t="s">
        <v>609</v>
      </c>
      <c r="D343" s="175" t="s">
        <v>148</v>
      </c>
      <c r="E343" s="176" t="s">
        <v>1085</v>
      </c>
      <c r="F343" s="177" t="s">
        <v>1086</v>
      </c>
      <c r="G343" s="178" t="s">
        <v>196</v>
      </c>
      <c r="H343" s="179">
        <v>164.87100000000001</v>
      </c>
      <c r="I343" s="180"/>
      <c r="J343" s="181">
        <f>ROUND(I343*H343,2)</f>
        <v>0</v>
      </c>
      <c r="K343" s="177" t="s">
        <v>152</v>
      </c>
      <c r="L343" s="40"/>
      <c r="M343" s="182" t="s">
        <v>79</v>
      </c>
      <c r="N343" s="183" t="s">
        <v>51</v>
      </c>
      <c r="O343" s="65"/>
      <c r="P343" s="184">
        <f>O343*H343</f>
        <v>0</v>
      </c>
      <c r="Q343" s="184">
        <v>0</v>
      </c>
      <c r="R343" s="184">
        <f>Q343*H343</f>
        <v>0</v>
      </c>
      <c r="S343" s="184">
        <v>0</v>
      </c>
      <c r="T343" s="185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6" t="s">
        <v>153</v>
      </c>
      <c r="AT343" s="186" t="s">
        <v>148</v>
      </c>
      <c r="AU343" s="186" t="s">
        <v>91</v>
      </c>
      <c r="AY343" s="17" t="s">
        <v>146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7" t="s">
        <v>89</v>
      </c>
      <c r="BK343" s="187">
        <f>ROUND(I343*H343,2)</f>
        <v>0</v>
      </c>
      <c r="BL343" s="17" t="s">
        <v>153</v>
      </c>
      <c r="BM343" s="186" t="s">
        <v>1087</v>
      </c>
    </row>
    <row r="344" spans="1:65" s="2" customFormat="1" ht="39">
      <c r="A344" s="35"/>
      <c r="B344" s="36"/>
      <c r="C344" s="37"/>
      <c r="D344" s="188" t="s">
        <v>155</v>
      </c>
      <c r="E344" s="37"/>
      <c r="F344" s="189" t="s">
        <v>1084</v>
      </c>
      <c r="G344" s="37"/>
      <c r="H344" s="37"/>
      <c r="I344" s="190"/>
      <c r="J344" s="37"/>
      <c r="K344" s="37"/>
      <c r="L344" s="40"/>
      <c r="M344" s="242"/>
      <c r="N344" s="243"/>
      <c r="O344" s="237"/>
      <c r="P344" s="237"/>
      <c r="Q344" s="237"/>
      <c r="R344" s="237"/>
      <c r="S344" s="237"/>
      <c r="T344" s="244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7" t="s">
        <v>155</v>
      </c>
      <c r="AU344" s="17" t="s">
        <v>91</v>
      </c>
    </row>
    <row r="345" spans="1:65" s="2" customFormat="1" ht="6.95" customHeight="1">
      <c r="A345" s="35"/>
      <c r="B345" s="48"/>
      <c r="C345" s="49"/>
      <c r="D345" s="49"/>
      <c r="E345" s="49"/>
      <c r="F345" s="49"/>
      <c r="G345" s="49"/>
      <c r="H345" s="49"/>
      <c r="I345" s="49"/>
      <c r="J345" s="49"/>
      <c r="K345" s="49"/>
      <c r="L345" s="40"/>
      <c r="M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</row>
  </sheetData>
  <sheetProtection algorithmName="SHA-512" hashValue="LWqrLSijBU91d7elLgE7ApOIEltYa+mZsg+UtfTGNlCK+9ph6js1eFfjWmGgRkORBZnG5OxHkg9ktOaToV1XIQ==" saltValue="u7trMv8K96x4m+RjlwMW1rJZyQeJD/pVMobjfvj8HjnVvd+73H/ypy54lazJ5jrJZmw6CRhoYA7RLbAiGHn21Q==" spinCount="100000" sheet="1" objects="1" scenarios="1" formatColumns="0" formatRows="0" autoFilter="0"/>
  <autoFilter ref="C84:K34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/>
  </sheetViews>
  <sheetFormatPr defaultRowHeight="12.7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100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</row>
    <row r="4" spans="1:4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7" t="s">
        <v>16</v>
      </c>
      <c r="L6" s="20"/>
    </row>
    <row r="7" spans="1:4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4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1088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13. 10. 2020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ROUND(J91,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ROUND((SUM(BE91:BE155)),  2)</f>
        <v>0</v>
      </c>
      <c r="G33" s="35"/>
      <c r="H33" s="35"/>
      <c r="I33" s="120">
        <v>0.21</v>
      </c>
      <c r="J33" s="119">
        <f>ROUND(((SUM(BE91:BE155))*I33),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ROUND((SUM(BF91:BF155)),  2)</f>
        <v>0</v>
      </c>
      <c r="G34" s="35"/>
      <c r="H34" s="35"/>
      <c r="I34" s="120">
        <v>0.15</v>
      </c>
      <c r="J34" s="119">
        <f>ROUND(((SUM(BF91:BF155))*I34),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ROUND((SUM(BG91:BG155)),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ROUND((SUM(BH91:BH155)),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ROUND((SUM(BI91:BI155)),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SO 496, 497 - Sčítač dopravy, Kamerový dohled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13. 10. 2020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126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1:47" s="9" customFormat="1" ht="24.95" customHeight="1">
      <c r="B62" s="136"/>
      <c r="C62" s="137"/>
      <c r="D62" s="138" t="s">
        <v>1089</v>
      </c>
      <c r="E62" s="139"/>
      <c r="F62" s="139"/>
      <c r="G62" s="139"/>
      <c r="H62" s="139"/>
      <c r="I62" s="139"/>
      <c r="J62" s="140">
        <f>J102</f>
        <v>0</v>
      </c>
      <c r="K62" s="137"/>
      <c r="L62" s="141"/>
    </row>
    <row r="63" spans="1:47" s="10" customFormat="1" ht="19.899999999999999" customHeight="1">
      <c r="B63" s="142"/>
      <c r="C63" s="143"/>
      <c r="D63" s="144" t="s">
        <v>1090</v>
      </c>
      <c r="E63" s="145"/>
      <c r="F63" s="145"/>
      <c r="G63" s="145"/>
      <c r="H63" s="145"/>
      <c r="I63" s="145"/>
      <c r="J63" s="146">
        <f>J103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1091</v>
      </c>
      <c r="E64" s="145"/>
      <c r="F64" s="145"/>
      <c r="G64" s="145"/>
      <c r="H64" s="145"/>
      <c r="I64" s="145"/>
      <c r="J64" s="146">
        <f>J106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1092</v>
      </c>
      <c r="E65" s="145"/>
      <c r="F65" s="145"/>
      <c r="G65" s="145"/>
      <c r="H65" s="145"/>
      <c r="I65" s="145"/>
      <c r="J65" s="146">
        <f>J117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1093</v>
      </c>
      <c r="E66" s="145"/>
      <c r="F66" s="145"/>
      <c r="G66" s="145"/>
      <c r="H66" s="145"/>
      <c r="I66" s="145"/>
      <c r="J66" s="146">
        <f>J125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1094</v>
      </c>
      <c r="E67" s="145"/>
      <c r="F67" s="145"/>
      <c r="G67" s="145"/>
      <c r="H67" s="145"/>
      <c r="I67" s="145"/>
      <c r="J67" s="146">
        <f>J129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1095</v>
      </c>
      <c r="E68" s="145"/>
      <c r="F68" s="145"/>
      <c r="G68" s="145"/>
      <c r="H68" s="145"/>
      <c r="I68" s="145"/>
      <c r="J68" s="146">
        <f>J140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1096</v>
      </c>
      <c r="E69" s="145"/>
      <c r="F69" s="145"/>
      <c r="G69" s="145"/>
      <c r="H69" s="145"/>
      <c r="I69" s="145"/>
      <c r="J69" s="146">
        <f>J148</f>
        <v>0</v>
      </c>
      <c r="K69" s="143"/>
      <c r="L69" s="147"/>
    </row>
    <row r="70" spans="1:31" s="10" customFormat="1" ht="19.899999999999999" customHeight="1">
      <c r="B70" s="142"/>
      <c r="C70" s="143"/>
      <c r="D70" s="144" t="s">
        <v>1097</v>
      </c>
      <c r="E70" s="145"/>
      <c r="F70" s="145"/>
      <c r="G70" s="145"/>
      <c r="H70" s="145"/>
      <c r="I70" s="145"/>
      <c r="J70" s="146">
        <f>J151</f>
        <v>0</v>
      </c>
      <c r="K70" s="143"/>
      <c r="L70" s="147"/>
    </row>
    <row r="71" spans="1:31" s="10" customFormat="1" ht="19.899999999999999" customHeight="1">
      <c r="B71" s="142"/>
      <c r="C71" s="143"/>
      <c r="D71" s="144" t="s">
        <v>1098</v>
      </c>
      <c r="E71" s="145"/>
      <c r="F71" s="145"/>
      <c r="G71" s="145"/>
      <c r="H71" s="145"/>
      <c r="I71" s="145"/>
      <c r="J71" s="146">
        <f>J154</f>
        <v>0</v>
      </c>
      <c r="K71" s="143"/>
      <c r="L71" s="147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3" t="s">
        <v>131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16</v>
      </c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309" t="str">
        <f>E7</f>
        <v>P+R Hostivař 3 - sever</v>
      </c>
      <c r="F81" s="310"/>
      <c r="G81" s="310"/>
      <c r="H81" s="310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113</v>
      </c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6.5" customHeight="1">
      <c r="A83" s="35"/>
      <c r="B83" s="36"/>
      <c r="C83" s="37"/>
      <c r="D83" s="37"/>
      <c r="E83" s="262" t="str">
        <f>E9</f>
        <v>SO 496, 497 - Sčítač dopravy, Kamerový dohled</v>
      </c>
      <c r="F83" s="311"/>
      <c r="G83" s="311"/>
      <c r="H83" s="311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2" customHeight="1">
      <c r="A85" s="35"/>
      <c r="B85" s="36"/>
      <c r="C85" s="29" t="s">
        <v>22</v>
      </c>
      <c r="D85" s="37"/>
      <c r="E85" s="37"/>
      <c r="F85" s="27" t="str">
        <f>F12</f>
        <v>Praha 15 - Hostivař</v>
      </c>
      <c r="G85" s="37"/>
      <c r="H85" s="37"/>
      <c r="I85" s="29" t="s">
        <v>24</v>
      </c>
      <c r="J85" s="60" t="str">
        <f>IF(J12="","",J12)</f>
        <v>13. 10. 2020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25.7" customHeight="1">
      <c r="A87" s="35"/>
      <c r="B87" s="36"/>
      <c r="C87" s="29" t="s">
        <v>30</v>
      </c>
      <c r="D87" s="37"/>
      <c r="E87" s="37"/>
      <c r="F87" s="27" t="str">
        <f>E15</f>
        <v>Technická správa komunikací hl. m. Prahy, a.s.</v>
      </c>
      <c r="G87" s="37"/>
      <c r="H87" s="37"/>
      <c r="I87" s="29" t="s">
        <v>38</v>
      </c>
      <c r="J87" s="33" t="str">
        <f>E21</f>
        <v>METROPROJEKT Praha a.s.</v>
      </c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2" customFormat="1" ht="25.7" customHeight="1">
      <c r="A88" s="35"/>
      <c r="B88" s="36"/>
      <c r="C88" s="29" t="s">
        <v>36</v>
      </c>
      <c r="D88" s="37"/>
      <c r="E88" s="37"/>
      <c r="F88" s="27" t="str">
        <f>IF(E18="","",E18)</f>
        <v>Vyplň údaj</v>
      </c>
      <c r="G88" s="37"/>
      <c r="H88" s="37"/>
      <c r="I88" s="29" t="s">
        <v>43</v>
      </c>
      <c r="J88" s="33" t="str">
        <f>E24</f>
        <v>METROPROJEKT Praha a.s.</v>
      </c>
      <c r="K88" s="37"/>
      <c r="L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65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65" s="11" customFormat="1" ht="29.25" customHeight="1">
      <c r="A90" s="148"/>
      <c r="B90" s="149"/>
      <c r="C90" s="150" t="s">
        <v>132</v>
      </c>
      <c r="D90" s="151" t="s">
        <v>65</v>
      </c>
      <c r="E90" s="151" t="s">
        <v>61</v>
      </c>
      <c r="F90" s="151" t="s">
        <v>62</v>
      </c>
      <c r="G90" s="151" t="s">
        <v>133</v>
      </c>
      <c r="H90" s="151" t="s">
        <v>134</v>
      </c>
      <c r="I90" s="151" t="s">
        <v>135</v>
      </c>
      <c r="J90" s="151" t="s">
        <v>117</v>
      </c>
      <c r="K90" s="152" t="s">
        <v>136</v>
      </c>
      <c r="L90" s="153"/>
      <c r="M90" s="69" t="s">
        <v>79</v>
      </c>
      <c r="N90" s="70" t="s">
        <v>50</v>
      </c>
      <c r="O90" s="70" t="s">
        <v>137</v>
      </c>
      <c r="P90" s="70" t="s">
        <v>138</v>
      </c>
      <c r="Q90" s="70" t="s">
        <v>139</v>
      </c>
      <c r="R90" s="70" t="s">
        <v>140</v>
      </c>
      <c r="S90" s="70" t="s">
        <v>141</v>
      </c>
      <c r="T90" s="71" t="s">
        <v>142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5" s="2" customFormat="1" ht="22.9" customHeight="1">
      <c r="A91" s="35"/>
      <c r="B91" s="36"/>
      <c r="C91" s="76" t="s">
        <v>143</v>
      </c>
      <c r="D91" s="37"/>
      <c r="E91" s="37"/>
      <c r="F91" s="37"/>
      <c r="G91" s="37"/>
      <c r="H91" s="37"/>
      <c r="I91" s="37"/>
      <c r="J91" s="154">
        <f>BK91</f>
        <v>0</v>
      </c>
      <c r="K91" s="37"/>
      <c r="L91" s="40"/>
      <c r="M91" s="72"/>
      <c r="N91" s="155"/>
      <c r="O91" s="73"/>
      <c r="P91" s="156">
        <f>P92+P102</f>
        <v>0</v>
      </c>
      <c r="Q91" s="73"/>
      <c r="R91" s="156">
        <f>R92+R102</f>
        <v>0.24221999999999999</v>
      </c>
      <c r="S91" s="73"/>
      <c r="T91" s="157">
        <f>T92+T102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7" t="s">
        <v>80</v>
      </c>
      <c r="AU91" s="17" t="s">
        <v>118</v>
      </c>
      <c r="BK91" s="158">
        <f>BK92+BK102</f>
        <v>0</v>
      </c>
    </row>
    <row r="92" spans="1:65" s="12" customFormat="1" ht="25.9" customHeight="1">
      <c r="B92" s="159"/>
      <c r="C92" s="160"/>
      <c r="D92" s="161" t="s">
        <v>80</v>
      </c>
      <c r="E92" s="162" t="s">
        <v>144</v>
      </c>
      <c r="F92" s="162" t="s">
        <v>145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</f>
        <v>0</v>
      </c>
      <c r="Q92" s="167"/>
      <c r="R92" s="168">
        <f>R93</f>
        <v>0.24221999999999999</v>
      </c>
      <c r="S92" s="167"/>
      <c r="T92" s="169">
        <f>T93</f>
        <v>0</v>
      </c>
      <c r="AR92" s="170" t="s">
        <v>89</v>
      </c>
      <c r="AT92" s="171" t="s">
        <v>80</v>
      </c>
      <c r="AU92" s="171" t="s">
        <v>81</v>
      </c>
      <c r="AY92" s="170" t="s">
        <v>146</v>
      </c>
      <c r="BK92" s="172">
        <f>BK93</f>
        <v>0</v>
      </c>
    </row>
    <row r="93" spans="1:65" s="12" customFormat="1" ht="22.9" customHeight="1">
      <c r="B93" s="159"/>
      <c r="C93" s="160"/>
      <c r="D93" s="161" t="s">
        <v>80</v>
      </c>
      <c r="E93" s="173" t="s">
        <v>199</v>
      </c>
      <c r="F93" s="173" t="s">
        <v>535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SUM(P94:P101)</f>
        <v>0</v>
      </c>
      <c r="Q93" s="167"/>
      <c r="R93" s="168">
        <f>SUM(R94:R101)</f>
        <v>0.24221999999999999</v>
      </c>
      <c r="S93" s="167"/>
      <c r="T93" s="169">
        <f>SUM(T94:T101)</f>
        <v>0</v>
      </c>
      <c r="AR93" s="170" t="s">
        <v>89</v>
      </c>
      <c r="AT93" s="171" t="s">
        <v>80</v>
      </c>
      <c r="AU93" s="171" t="s">
        <v>89</v>
      </c>
      <c r="AY93" s="170" t="s">
        <v>146</v>
      </c>
      <c r="BK93" s="172">
        <f>SUM(BK94:BK101)</f>
        <v>0</v>
      </c>
    </row>
    <row r="94" spans="1:65" s="2" customFormat="1" ht="14.45" customHeight="1">
      <c r="A94" s="35"/>
      <c r="B94" s="36"/>
      <c r="C94" s="175" t="s">
        <v>89</v>
      </c>
      <c r="D94" s="175" t="s">
        <v>148</v>
      </c>
      <c r="E94" s="176" t="s">
        <v>648</v>
      </c>
      <c r="F94" s="177" t="s">
        <v>649</v>
      </c>
      <c r="G94" s="178" t="s">
        <v>289</v>
      </c>
      <c r="H94" s="179">
        <v>2</v>
      </c>
      <c r="I94" s="180"/>
      <c r="J94" s="181">
        <f>ROUND(I94*H94,2)</f>
        <v>0</v>
      </c>
      <c r="K94" s="177" t="s">
        <v>152</v>
      </c>
      <c r="L94" s="40"/>
      <c r="M94" s="182" t="s">
        <v>79</v>
      </c>
      <c r="N94" s="183" t="s">
        <v>51</v>
      </c>
      <c r="O94" s="65"/>
      <c r="P94" s="184">
        <f>O94*H94</f>
        <v>0</v>
      </c>
      <c r="Q94" s="184">
        <v>6.9999999999999999E-4</v>
      </c>
      <c r="R94" s="184">
        <f>Q94*H94</f>
        <v>1.4E-3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153</v>
      </c>
      <c r="AT94" s="186" t="s">
        <v>148</v>
      </c>
      <c r="AU94" s="186" t="s">
        <v>91</v>
      </c>
      <c r="AY94" s="17" t="s">
        <v>146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7" t="s">
        <v>89</v>
      </c>
      <c r="BK94" s="187">
        <f>ROUND(I94*H94,2)</f>
        <v>0</v>
      </c>
      <c r="BL94" s="17" t="s">
        <v>153</v>
      </c>
      <c r="BM94" s="186" t="s">
        <v>1099</v>
      </c>
    </row>
    <row r="95" spans="1:65" s="2" customFormat="1" ht="126.75">
      <c r="A95" s="35"/>
      <c r="B95" s="36"/>
      <c r="C95" s="37"/>
      <c r="D95" s="188" t="s">
        <v>155</v>
      </c>
      <c r="E95" s="37"/>
      <c r="F95" s="189" t="s">
        <v>651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7" t="s">
        <v>155</v>
      </c>
      <c r="AU95" s="17" t="s">
        <v>91</v>
      </c>
    </row>
    <row r="96" spans="1:65" s="2" customFormat="1" ht="14.45" customHeight="1">
      <c r="A96" s="35"/>
      <c r="B96" s="36"/>
      <c r="C96" s="215" t="s">
        <v>91</v>
      </c>
      <c r="D96" s="215" t="s">
        <v>193</v>
      </c>
      <c r="E96" s="216" t="s">
        <v>672</v>
      </c>
      <c r="F96" s="217" t="s">
        <v>673</v>
      </c>
      <c r="G96" s="218" t="s">
        <v>289</v>
      </c>
      <c r="H96" s="219">
        <v>2</v>
      </c>
      <c r="I96" s="220"/>
      <c r="J96" s="221">
        <f>ROUND(I96*H96,2)</f>
        <v>0</v>
      </c>
      <c r="K96" s="217" t="s">
        <v>152</v>
      </c>
      <c r="L96" s="222"/>
      <c r="M96" s="223" t="s">
        <v>79</v>
      </c>
      <c r="N96" s="224" t="s">
        <v>51</v>
      </c>
      <c r="O96" s="65"/>
      <c r="P96" s="184">
        <f>O96*H96</f>
        <v>0</v>
      </c>
      <c r="Q96" s="184">
        <v>4.4999999999999997E-3</v>
      </c>
      <c r="R96" s="184">
        <f>Q96*H96</f>
        <v>8.9999999999999993E-3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192</v>
      </c>
      <c r="AT96" s="186" t="s">
        <v>193</v>
      </c>
      <c r="AU96" s="186" t="s">
        <v>91</v>
      </c>
      <c r="AY96" s="17" t="s">
        <v>146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7" t="s">
        <v>89</v>
      </c>
      <c r="BK96" s="187">
        <f>ROUND(I96*H96,2)</f>
        <v>0</v>
      </c>
      <c r="BL96" s="17" t="s">
        <v>153</v>
      </c>
      <c r="BM96" s="186" t="s">
        <v>1100</v>
      </c>
    </row>
    <row r="97" spans="1:65" s="13" customFormat="1" ht="11.25">
      <c r="B97" s="193"/>
      <c r="C97" s="194"/>
      <c r="D97" s="188" t="s">
        <v>157</v>
      </c>
      <c r="E97" s="195" t="s">
        <v>79</v>
      </c>
      <c r="F97" s="196" t="s">
        <v>1101</v>
      </c>
      <c r="G97" s="194"/>
      <c r="H97" s="197">
        <v>2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157</v>
      </c>
      <c r="AU97" s="203" t="s">
        <v>91</v>
      </c>
      <c r="AV97" s="13" t="s">
        <v>91</v>
      </c>
      <c r="AW97" s="13" t="s">
        <v>42</v>
      </c>
      <c r="AX97" s="13" t="s">
        <v>89</v>
      </c>
      <c r="AY97" s="203" t="s">
        <v>146</v>
      </c>
    </row>
    <row r="98" spans="1:65" s="2" customFormat="1" ht="14.45" customHeight="1">
      <c r="A98" s="35"/>
      <c r="B98" s="36"/>
      <c r="C98" s="175" t="s">
        <v>164</v>
      </c>
      <c r="D98" s="175" t="s">
        <v>148</v>
      </c>
      <c r="E98" s="176" t="s">
        <v>683</v>
      </c>
      <c r="F98" s="177" t="s">
        <v>684</v>
      </c>
      <c r="G98" s="178" t="s">
        <v>289</v>
      </c>
      <c r="H98" s="179">
        <v>2</v>
      </c>
      <c r="I98" s="180"/>
      <c r="J98" s="181">
        <f>ROUND(I98*H98,2)</f>
        <v>0</v>
      </c>
      <c r="K98" s="177" t="s">
        <v>152</v>
      </c>
      <c r="L98" s="40"/>
      <c r="M98" s="182" t="s">
        <v>79</v>
      </c>
      <c r="N98" s="183" t="s">
        <v>51</v>
      </c>
      <c r="O98" s="65"/>
      <c r="P98" s="184">
        <f>O98*H98</f>
        <v>0</v>
      </c>
      <c r="Q98" s="184">
        <v>0.10940999999999999</v>
      </c>
      <c r="R98" s="184">
        <f>Q98*H98</f>
        <v>0.21881999999999999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153</v>
      </c>
      <c r="AT98" s="186" t="s">
        <v>148</v>
      </c>
      <c r="AU98" s="186" t="s">
        <v>91</v>
      </c>
      <c r="AY98" s="17" t="s">
        <v>146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7" t="s">
        <v>89</v>
      </c>
      <c r="BK98" s="187">
        <f>ROUND(I98*H98,2)</f>
        <v>0</v>
      </c>
      <c r="BL98" s="17" t="s">
        <v>153</v>
      </c>
      <c r="BM98" s="186" t="s">
        <v>1102</v>
      </c>
    </row>
    <row r="99" spans="1:65" s="2" customFormat="1" ht="97.5">
      <c r="A99" s="35"/>
      <c r="B99" s="36"/>
      <c r="C99" s="37"/>
      <c r="D99" s="188" t="s">
        <v>155</v>
      </c>
      <c r="E99" s="37"/>
      <c r="F99" s="189" t="s">
        <v>686</v>
      </c>
      <c r="G99" s="37"/>
      <c r="H99" s="37"/>
      <c r="I99" s="190"/>
      <c r="J99" s="37"/>
      <c r="K99" s="37"/>
      <c r="L99" s="40"/>
      <c r="M99" s="191"/>
      <c r="N99" s="192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155</v>
      </c>
      <c r="AU99" s="17" t="s">
        <v>91</v>
      </c>
    </row>
    <row r="100" spans="1:65" s="13" customFormat="1" ht="11.25">
      <c r="B100" s="193"/>
      <c r="C100" s="194"/>
      <c r="D100" s="188" t="s">
        <v>157</v>
      </c>
      <c r="E100" s="195" t="s">
        <v>79</v>
      </c>
      <c r="F100" s="196" t="s">
        <v>1103</v>
      </c>
      <c r="G100" s="194"/>
      <c r="H100" s="197">
        <v>2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157</v>
      </c>
      <c r="AU100" s="203" t="s">
        <v>91</v>
      </c>
      <c r="AV100" s="13" t="s">
        <v>91</v>
      </c>
      <c r="AW100" s="13" t="s">
        <v>42</v>
      </c>
      <c r="AX100" s="13" t="s">
        <v>89</v>
      </c>
      <c r="AY100" s="203" t="s">
        <v>146</v>
      </c>
    </row>
    <row r="101" spans="1:65" s="2" customFormat="1" ht="14.45" customHeight="1">
      <c r="A101" s="35"/>
      <c r="B101" s="36"/>
      <c r="C101" s="215" t="s">
        <v>153</v>
      </c>
      <c r="D101" s="215" t="s">
        <v>193</v>
      </c>
      <c r="E101" s="216" t="s">
        <v>688</v>
      </c>
      <c r="F101" s="217" t="s">
        <v>689</v>
      </c>
      <c r="G101" s="218" t="s">
        <v>289</v>
      </c>
      <c r="H101" s="219">
        <v>2</v>
      </c>
      <c r="I101" s="220"/>
      <c r="J101" s="221">
        <f>ROUND(I101*H101,2)</f>
        <v>0</v>
      </c>
      <c r="K101" s="217" t="s">
        <v>152</v>
      </c>
      <c r="L101" s="222"/>
      <c r="M101" s="223" t="s">
        <v>79</v>
      </c>
      <c r="N101" s="224" t="s">
        <v>51</v>
      </c>
      <c r="O101" s="65"/>
      <c r="P101" s="184">
        <f>O101*H101</f>
        <v>0</v>
      </c>
      <c r="Q101" s="184">
        <v>6.4999999999999997E-3</v>
      </c>
      <c r="R101" s="184">
        <f>Q101*H101</f>
        <v>1.2999999999999999E-2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192</v>
      </c>
      <c r="AT101" s="186" t="s">
        <v>193</v>
      </c>
      <c r="AU101" s="186" t="s">
        <v>91</v>
      </c>
      <c r="AY101" s="17" t="s">
        <v>146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7" t="s">
        <v>89</v>
      </c>
      <c r="BK101" s="187">
        <f>ROUND(I101*H101,2)</f>
        <v>0</v>
      </c>
      <c r="BL101" s="17" t="s">
        <v>153</v>
      </c>
      <c r="BM101" s="186" t="s">
        <v>1104</v>
      </c>
    </row>
    <row r="102" spans="1:65" s="12" customFormat="1" ht="25.9" customHeight="1">
      <c r="B102" s="159"/>
      <c r="C102" s="160"/>
      <c r="D102" s="161" t="s">
        <v>80</v>
      </c>
      <c r="E102" s="162" t="s">
        <v>1105</v>
      </c>
      <c r="F102" s="162" t="s">
        <v>1106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P103+P106+P117+P125+P129+P140+P148+P151+P154</f>
        <v>0</v>
      </c>
      <c r="Q102" s="167"/>
      <c r="R102" s="168">
        <f>R103+R106+R117+R125+R129+R140+R148+R151+R154</f>
        <v>0</v>
      </c>
      <c r="S102" s="167"/>
      <c r="T102" s="169">
        <f>T103+T106+T117+T125+T129+T140+T148+T151+T154</f>
        <v>0</v>
      </c>
      <c r="AR102" s="170" t="s">
        <v>164</v>
      </c>
      <c r="AT102" s="171" t="s">
        <v>80</v>
      </c>
      <c r="AU102" s="171" t="s">
        <v>81</v>
      </c>
      <c r="AY102" s="170" t="s">
        <v>146</v>
      </c>
      <c r="BK102" s="172">
        <f>BK103+BK106+BK117+BK125+BK129+BK140+BK148+BK151+BK154</f>
        <v>0</v>
      </c>
    </row>
    <row r="103" spans="1:65" s="12" customFormat="1" ht="22.9" customHeight="1">
      <c r="B103" s="159"/>
      <c r="C103" s="160"/>
      <c r="D103" s="161" t="s">
        <v>80</v>
      </c>
      <c r="E103" s="173" t="s">
        <v>1107</v>
      </c>
      <c r="F103" s="173" t="s">
        <v>1108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SUM(P104:P105)</f>
        <v>0</v>
      </c>
      <c r="Q103" s="167"/>
      <c r="R103" s="168">
        <f>SUM(R104:R105)</f>
        <v>0</v>
      </c>
      <c r="S103" s="167"/>
      <c r="T103" s="169">
        <f>SUM(T104:T105)</f>
        <v>0</v>
      </c>
      <c r="AR103" s="170" t="s">
        <v>89</v>
      </c>
      <c r="AT103" s="171" t="s">
        <v>80</v>
      </c>
      <c r="AU103" s="171" t="s">
        <v>89</v>
      </c>
      <c r="AY103" s="170" t="s">
        <v>146</v>
      </c>
      <c r="BK103" s="172">
        <f>SUM(BK104:BK105)</f>
        <v>0</v>
      </c>
    </row>
    <row r="104" spans="1:65" s="2" customFormat="1" ht="14.45" customHeight="1">
      <c r="A104" s="35"/>
      <c r="B104" s="36"/>
      <c r="C104" s="175" t="s">
        <v>176</v>
      </c>
      <c r="D104" s="175" t="s">
        <v>148</v>
      </c>
      <c r="E104" s="176" t="s">
        <v>1109</v>
      </c>
      <c r="F104" s="177" t="s">
        <v>1110</v>
      </c>
      <c r="G104" s="178" t="s">
        <v>151</v>
      </c>
      <c r="H104" s="179">
        <v>30</v>
      </c>
      <c r="I104" s="180"/>
      <c r="J104" s="181">
        <f>ROUND(I104*H104,2)</f>
        <v>0</v>
      </c>
      <c r="K104" s="177" t="s">
        <v>79</v>
      </c>
      <c r="L104" s="40"/>
      <c r="M104" s="182" t="s">
        <v>79</v>
      </c>
      <c r="N104" s="183" t="s">
        <v>51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502</v>
      </c>
      <c r="AT104" s="186" t="s">
        <v>148</v>
      </c>
      <c r="AU104" s="186" t="s">
        <v>91</v>
      </c>
      <c r="AY104" s="17" t="s">
        <v>146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7" t="s">
        <v>89</v>
      </c>
      <c r="BK104" s="187">
        <f>ROUND(I104*H104,2)</f>
        <v>0</v>
      </c>
      <c r="BL104" s="17" t="s">
        <v>502</v>
      </c>
      <c r="BM104" s="186" t="s">
        <v>1111</v>
      </c>
    </row>
    <row r="105" spans="1:65" s="2" customFormat="1" ht="14.45" customHeight="1">
      <c r="A105" s="35"/>
      <c r="B105" s="36"/>
      <c r="C105" s="175" t="s">
        <v>180</v>
      </c>
      <c r="D105" s="175" t="s">
        <v>148</v>
      </c>
      <c r="E105" s="176" t="s">
        <v>1112</v>
      </c>
      <c r="F105" s="177" t="s">
        <v>1113</v>
      </c>
      <c r="G105" s="178" t="s">
        <v>151</v>
      </c>
      <c r="H105" s="179">
        <v>50</v>
      </c>
      <c r="I105" s="180"/>
      <c r="J105" s="181">
        <f>ROUND(I105*H105,2)</f>
        <v>0</v>
      </c>
      <c r="K105" s="177" t="s">
        <v>79</v>
      </c>
      <c r="L105" s="40"/>
      <c r="M105" s="182" t="s">
        <v>79</v>
      </c>
      <c r="N105" s="183" t="s">
        <v>51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502</v>
      </c>
      <c r="AT105" s="186" t="s">
        <v>148</v>
      </c>
      <c r="AU105" s="186" t="s">
        <v>91</v>
      </c>
      <c r="AY105" s="17" t="s">
        <v>146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7" t="s">
        <v>89</v>
      </c>
      <c r="BK105" s="187">
        <f>ROUND(I105*H105,2)</f>
        <v>0</v>
      </c>
      <c r="BL105" s="17" t="s">
        <v>502</v>
      </c>
      <c r="BM105" s="186" t="s">
        <v>1114</v>
      </c>
    </row>
    <row r="106" spans="1:65" s="12" customFormat="1" ht="22.9" customHeight="1">
      <c r="B106" s="159"/>
      <c r="C106" s="160"/>
      <c r="D106" s="161" t="s">
        <v>80</v>
      </c>
      <c r="E106" s="173" t="s">
        <v>1115</v>
      </c>
      <c r="F106" s="173" t="s">
        <v>1116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SUM(P107:P116)</f>
        <v>0</v>
      </c>
      <c r="Q106" s="167"/>
      <c r="R106" s="168">
        <f>SUM(R107:R116)</f>
        <v>0</v>
      </c>
      <c r="S106" s="167"/>
      <c r="T106" s="169">
        <f>SUM(T107:T116)</f>
        <v>0</v>
      </c>
      <c r="AR106" s="170" t="s">
        <v>89</v>
      </c>
      <c r="AT106" s="171" t="s">
        <v>80</v>
      </c>
      <c r="AU106" s="171" t="s">
        <v>89</v>
      </c>
      <c r="AY106" s="170" t="s">
        <v>146</v>
      </c>
      <c r="BK106" s="172">
        <f>SUM(BK107:BK116)</f>
        <v>0</v>
      </c>
    </row>
    <row r="107" spans="1:65" s="2" customFormat="1" ht="14.45" customHeight="1">
      <c r="A107" s="35"/>
      <c r="B107" s="36"/>
      <c r="C107" s="175" t="s">
        <v>186</v>
      </c>
      <c r="D107" s="175" t="s">
        <v>148</v>
      </c>
      <c r="E107" s="176" t="s">
        <v>1117</v>
      </c>
      <c r="F107" s="177" t="s">
        <v>1118</v>
      </c>
      <c r="G107" s="178" t="s">
        <v>296</v>
      </c>
      <c r="H107" s="179">
        <v>300</v>
      </c>
      <c r="I107" s="180"/>
      <c r="J107" s="181">
        <f t="shared" ref="J107:J116" si="0">ROUND(I107*H107,2)</f>
        <v>0</v>
      </c>
      <c r="K107" s="177" t="s">
        <v>79</v>
      </c>
      <c r="L107" s="40"/>
      <c r="M107" s="182" t="s">
        <v>79</v>
      </c>
      <c r="N107" s="183" t="s">
        <v>51</v>
      </c>
      <c r="O107" s="65"/>
      <c r="P107" s="184">
        <f t="shared" ref="P107:P116" si="1">O107*H107</f>
        <v>0</v>
      </c>
      <c r="Q107" s="184">
        <v>0</v>
      </c>
      <c r="R107" s="184">
        <f t="shared" ref="R107:R116" si="2">Q107*H107</f>
        <v>0</v>
      </c>
      <c r="S107" s="184">
        <v>0</v>
      </c>
      <c r="T107" s="185">
        <f t="shared" ref="T107:T116" si="3"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502</v>
      </c>
      <c r="AT107" s="186" t="s">
        <v>148</v>
      </c>
      <c r="AU107" s="186" t="s">
        <v>91</v>
      </c>
      <c r="AY107" s="17" t="s">
        <v>146</v>
      </c>
      <c r="BE107" s="187">
        <f t="shared" ref="BE107:BE116" si="4">IF(N107="základní",J107,0)</f>
        <v>0</v>
      </c>
      <c r="BF107" s="187">
        <f t="shared" ref="BF107:BF116" si="5">IF(N107="snížená",J107,0)</f>
        <v>0</v>
      </c>
      <c r="BG107" s="187">
        <f t="shared" ref="BG107:BG116" si="6">IF(N107="zákl. přenesená",J107,0)</f>
        <v>0</v>
      </c>
      <c r="BH107" s="187">
        <f t="shared" ref="BH107:BH116" si="7">IF(N107="sníž. přenesená",J107,0)</f>
        <v>0</v>
      </c>
      <c r="BI107" s="187">
        <f t="shared" ref="BI107:BI116" si="8">IF(N107="nulová",J107,0)</f>
        <v>0</v>
      </c>
      <c r="BJ107" s="17" t="s">
        <v>89</v>
      </c>
      <c r="BK107" s="187">
        <f t="shared" ref="BK107:BK116" si="9">ROUND(I107*H107,2)</f>
        <v>0</v>
      </c>
      <c r="BL107" s="17" t="s">
        <v>502</v>
      </c>
      <c r="BM107" s="186" t="s">
        <v>1119</v>
      </c>
    </row>
    <row r="108" spans="1:65" s="2" customFormat="1" ht="14.45" customHeight="1">
      <c r="A108" s="35"/>
      <c r="B108" s="36"/>
      <c r="C108" s="175" t="s">
        <v>192</v>
      </c>
      <c r="D108" s="175" t="s">
        <v>148</v>
      </c>
      <c r="E108" s="176" t="s">
        <v>1120</v>
      </c>
      <c r="F108" s="177" t="s">
        <v>1121</v>
      </c>
      <c r="G108" s="178" t="s">
        <v>296</v>
      </c>
      <c r="H108" s="179">
        <v>110</v>
      </c>
      <c r="I108" s="180"/>
      <c r="J108" s="181">
        <f t="shared" si="0"/>
        <v>0</v>
      </c>
      <c r="K108" s="177" t="s">
        <v>79</v>
      </c>
      <c r="L108" s="40"/>
      <c r="M108" s="182" t="s">
        <v>79</v>
      </c>
      <c r="N108" s="183" t="s">
        <v>51</v>
      </c>
      <c r="O108" s="65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502</v>
      </c>
      <c r="AT108" s="186" t="s">
        <v>148</v>
      </c>
      <c r="AU108" s="186" t="s">
        <v>91</v>
      </c>
      <c r="AY108" s="17" t="s">
        <v>146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7" t="s">
        <v>89</v>
      </c>
      <c r="BK108" s="187">
        <f t="shared" si="9"/>
        <v>0</v>
      </c>
      <c r="BL108" s="17" t="s">
        <v>502</v>
      </c>
      <c r="BM108" s="186" t="s">
        <v>1122</v>
      </c>
    </row>
    <row r="109" spans="1:65" s="2" customFormat="1" ht="14.45" customHeight="1">
      <c r="A109" s="35"/>
      <c r="B109" s="36"/>
      <c r="C109" s="175" t="s">
        <v>199</v>
      </c>
      <c r="D109" s="175" t="s">
        <v>148</v>
      </c>
      <c r="E109" s="176" t="s">
        <v>1123</v>
      </c>
      <c r="F109" s="177" t="s">
        <v>1124</v>
      </c>
      <c r="G109" s="178" t="s">
        <v>296</v>
      </c>
      <c r="H109" s="179">
        <v>15</v>
      </c>
      <c r="I109" s="180"/>
      <c r="J109" s="181">
        <f t="shared" si="0"/>
        <v>0</v>
      </c>
      <c r="K109" s="177" t="s">
        <v>79</v>
      </c>
      <c r="L109" s="40"/>
      <c r="M109" s="182" t="s">
        <v>79</v>
      </c>
      <c r="N109" s="183" t="s">
        <v>51</v>
      </c>
      <c r="O109" s="65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502</v>
      </c>
      <c r="AT109" s="186" t="s">
        <v>148</v>
      </c>
      <c r="AU109" s="186" t="s">
        <v>91</v>
      </c>
      <c r="AY109" s="17" t="s">
        <v>146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7" t="s">
        <v>89</v>
      </c>
      <c r="BK109" s="187">
        <f t="shared" si="9"/>
        <v>0</v>
      </c>
      <c r="BL109" s="17" t="s">
        <v>502</v>
      </c>
      <c r="BM109" s="186" t="s">
        <v>1125</v>
      </c>
    </row>
    <row r="110" spans="1:65" s="2" customFormat="1" ht="14.45" customHeight="1">
      <c r="A110" s="35"/>
      <c r="B110" s="36"/>
      <c r="C110" s="175" t="s">
        <v>205</v>
      </c>
      <c r="D110" s="175" t="s">
        <v>148</v>
      </c>
      <c r="E110" s="176" t="s">
        <v>1126</v>
      </c>
      <c r="F110" s="177" t="s">
        <v>1127</v>
      </c>
      <c r="G110" s="178" t="s">
        <v>289</v>
      </c>
      <c r="H110" s="179">
        <v>1</v>
      </c>
      <c r="I110" s="180"/>
      <c r="J110" s="181">
        <f t="shared" si="0"/>
        <v>0</v>
      </c>
      <c r="K110" s="177" t="s">
        <v>79</v>
      </c>
      <c r="L110" s="40"/>
      <c r="M110" s="182" t="s">
        <v>79</v>
      </c>
      <c r="N110" s="183" t="s">
        <v>51</v>
      </c>
      <c r="O110" s="65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502</v>
      </c>
      <c r="AT110" s="186" t="s">
        <v>148</v>
      </c>
      <c r="AU110" s="186" t="s">
        <v>91</v>
      </c>
      <c r="AY110" s="17" t="s">
        <v>146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7" t="s">
        <v>89</v>
      </c>
      <c r="BK110" s="187">
        <f t="shared" si="9"/>
        <v>0</v>
      </c>
      <c r="BL110" s="17" t="s">
        <v>502</v>
      </c>
      <c r="BM110" s="186" t="s">
        <v>1128</v>
      </c>
    </row>
    <row r="111" spans="1:65" s="2" customFormat="1" ht="14.45" customHeight="1">
      <c r="A111" s="35"/>
      <c r="B111" s="36"/>
      <c r="C111" s="175" t="s">
        <v>211</v>
      </c>
      <c r="D111" s="175" t="s">
        <v>148</v>
      </c>
      <c r="E111" s="176" t="s">
        <v>1129</v>
      </c>
      <c r="F111" s="177" t="s">
        <v>1130</v>
      </c>
      <c r="G111" s="178" t="s">
        <v>289</v>
      </c>
      <c r="H111" s="179">
        <v>2</v>
      </c>
      <c r="I111" s="180"/>
      <c r="J111" s="181">
        <f t="shared" si="0"/>
        <v>0</v>
      </c>
      <c r="K111" s="177" t="s">
        <v>79</v>
      </c>
      <c r="L111" s="40"/>
      <c r="M111" s="182" t="s">
        <v>79</v>
      </c>
      <c r="N111" s="183" t="s">
        <v>51</v>
      </c>
      <c r="O111" s="65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502</v>
      </c>
      <c r="AT111" s="186" t="s">
        <v>148</v>
      </c>
      <c r="AU111" s="186" t="s">
        <v>91</v>
      </c>
      <c r="AY111" s="17" t="s">
        <v>146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7" t="s">
        <v>89</v>
      </c>
      <c r="BK111" s="187">
        <f t="shared" si="9"/>
        <v>0</v>
      </c>
      <c r="BL111" s="17" t="s">
        <v>502</v>
      </c>
      <c r="BM111" s="186" t="s">
        <v>1131</v>
      </c>
    </row>
    <row r="112" spans="1:65" s="2" customFormat="1" ht="14.45" customHeight="1">
      <c r="A112" s="35"/>
      <c r="B112" s="36"/>
      <c r="C112" s="175" t="s">
        <v>218</v>
      </c>
      <c r="D112" s="175" t="s">
        <v>148</v>
      </c>
      <c r="E112" s="176" t="s">
        <v>1132</v>
      </c>
      <c r="F112" s="177" t="s">
        <v>1133</v>
      </c>
      <c r="G112" s="178" t="s">
        <v>289</v>
      </c>
      <c r="H112" s="179">
        <v>1</v>
      </c>
      <c r="I112" s="180"/>
      <c r="J112" s="181">
        <f t="shared" si="0"/>
        <v>0</v>
      </c>
      <c r="K112" s="177" t="s">
        <v>79</v>
      </c>
      <c r="L112" s="40"/>
      <c r="M112" s="182" t="s">
        <v>79</v>
      </c>
      <c r="N112" s="183" t="s">
        <v>51</v>
      </c>
      <c r="O112" s="65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502</v>
      </c>
      <c r="AT112" s="186" t="s">
        <v>148</v>
      </c>
      <c r="AU112" s="186" t="s">
        <v>91</v>
      </c>
      <c r="AY112" s="17" t="s">
        <v>146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7" t="s">
        <v>89</v>
      </c>
      <c r="BK112" s="187">
        <f t="shared" si="9"/>
        <v>0</v>
      </c>
      <c r="BL112" s="17" t="s">
        <v>502</v>
      </c>
      <c r="BM112" s="186" t="s">
        <v>1134</v>
      </c>
    </row>
    <row r="113" spans="1:65" s="2" customFormat="1" ht="14.45" customHeight="1">
      <c r="A113" s="35"/>
      <c r="B113" s="36"/>
      <c r="C113" s="175" t="s">
        <v>224</v>
      </c>
      <c r="D113" s="175" t="s">
        <v>148</v>
      </c>
      <c r="E113" s="176" t="s">
        <v>1135</v>
      </c>
      <c r="F113" s="177" t="s">
        <v>1136</v>
      </c>
      <c r="G113" s="178" t="s">
        <v>289</v>
      </c>
      <c r="H113" s="179">
        <v>1</v>
      </c>
      <c r="I113" s="180"/>
      <c r="J113" s="181">
        <f t="shared" si="0"/>
        <v>0</v>
      </c>
      <c r="K113" s="177" t="s">
        <v>79</v>
      </c>
      <c r="L113" s="40"/>
      <c r="M113" s="182" t="s">
        <v>79</v>
      </c>
      <c r="N113" s="183" t="s">
        <v>51</v>
      </c>
      <c r="O113" s="65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502</v>
      </c>
      <c r="AT113" s="186" t="s">
        <v>148</v>
      </c>
      <c r="AU113" s="186" t="s">
        <v>91</v>
      </c>
      <c r="AY113" s="17" t="s">
        <v>146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7" t="s">
        <v>89</v>
      </c>
      <c r="BK113" s="187">
        <f t="shared" si="9"/>
        <v>0</v>
      </c>
      <c r="BL113" s="17" t="s">
        <v>502</v>
      </c>
      <c r="BM113" s="186" t="s">
        <v>1137</v>
      </c>
    </row>
    <row r="114" spans="1:65" s="2" customFormat="1" ht="14.45" customHeight="1">
      <c r="A114" s="35"/>
      <c r="B114" s="36"/>
      <c r="C114" s="175" t="s">
        <v>229</v>
      </c>
      <c r="D114" s="175" t="s">
        <v>148</v>
      </c>
      <c r="E114" s="176" t="s">
        <v>1138</v>
      </c>
      <c r="F114" s="177" t="s">
        <v>1139</v>
      </c>
      <c r="G114" s="178" t="s">
        <v>296</v>
      </c>
      <c r="H114" s="179">
        <v>120</v>
      </c>
      <c r="I114" s="180"/>
      <c r="J114" s="181">
        <f t="shared" si="0"/>
        <v>0</v>
      </c>
      <c r="K114" s="177" t="s">
        <v>79</v>
      </c>
      <c r="L114" s="40"/>
      <c r="M114" s="182" t="s">
        <v>79</v>
      </c>
      <c r="N114" s="183" t="s">
        <v>51</v>
      </c>
      <c r="O114" s="65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502</v>
      </c>
      <c r="AT114" s="186" t="s">
        <v>148</v>
      </c>
      <c r="AU114" s="186" t="s">
        <v>91</v>
      </c>
      <c r="AY114" s="17" t="s">
        <v>146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7" t="s">
        <v>89</v>
      </c>
      <c r="BK114" s="187">
        <f t="shared" si="9"/>
        <v>0</v>
      </c>
      <c r="BL114" s="17" t="s">
        <v>502</v>
      </c>
      <c r="BM114" s="186" t="s">
        <v>1140</v>
      </c>
    </row>
    <row r="115" spans="1:65" s="2" customFormat="1" ht="14.45" customHeight="1">
      <c r="A115" s="35"/>
      <c r="B115" s="36"/>
      <c r="C115" s="175" t="s">
        <v>8</v>
      </c>
      <c r="D115" s="175" t="s">
        <v>148</v>
      </c>
      <c r="E115" s="176" t="s">
        <v>1141</v>
      </c>
      <c r="F115" s="177" t="s">
        <v>1142</v>
      </c>
      <c r="G115" s="178" t="s">
        <v>108</v>
      </c>
      <c r="H115" s="179">
        <v>130</v>
      </c>
      <c r="I115" s="180"/>
      <c r="J115" s="181">
        <f t="shared" si="0"/>
        <v>0</v>
      </c>
      <c r="K115" s="177" t="s">
        <v>79</v>
      </c>
      <c r="L115" s="40"/>
      <c r="M115" s="182" t="s">
        <v>79</v>
      </c>
      <c r="N115" s="183" t="s">
        <v>51</v>
      </c>
      <c r="O115" s="65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502</v>
      </c>
      <c r="AT115" s="186" t="s">
        <v>148</v>
      </c>
      <c r="AU115" s="186" t="s">
        <v>91</v>
      </c>
      <c r="AY115" s="17" t="s">
        <v>146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7" t="s">
        <v>89</v>
      </c>
      <c r="BK115" s="187">
        <f t="shared" si="9"/>
        <v>0</v>
      </c>
      <c r="BL115" s="17" t="s">
        <v>502</v>
      </c>
      <c r="BM115" s="186" t="s">
        <v>1143</v>
      </c>
    </row>
    <row r="116" spans="1:65" s="2" customFormat="1" ht="14.45" customHeight="1">
      <c r="A116" s="35"/>
      <c r="B116" s="36"/>
      <c r="C116" s="175" t="s">
        <v>238</v>
      </c>
      <c r="D116" s="175" t="s">
        <v>148</v>
      </c>
      <c r="E116" s="176" t="s">
        <v>1144</v>
      </c>
      <c r="F116" s="177" t="s">
        <v>1145</v>
      </c>
      <c r="G116" s="178" t="s">
        <v>108</v>
      </c>
      <c r="H116" s="179">
        <v>130</v>
      </c>
      <c r="I116" s="180"/>
      <c r="J116" s="181">
        <f t="shared" si="0"/>
        <v>0</v>
      </c>
      <c r="K116" s="177" t="s">
        <v>79</v>
      </c>
      <c r="L116" s="40"/>
      <c r="M116" s="182" t="s">
        <v>79</v>
      </c>
      <c r="N116" s="183" t="s">
        <v>51</v>
      </c>
      <c r="O116" s="65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502</v>
      </c>
      <c r="AT116" s="186" t="s">
        <v>148</v>
      </c>
      <c r="AU116" s="186" t="s">
        <v>91</v>
      </c>
      <c r="AY116" s="17" t="s">
        <v>146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7" t="s">
        <v>89</v>
      </c>
      <c r="BK116" s="187">
        <f t="shared" si="9"/>
        <v>0</v>
      </c>
      <c r="BL116" s="17" t="s">
        <v>502</v>
      </c>
      <c r="BM116" s="186" t="s">
        <v>1146</v>
      </c>
    </row>
    <row r="117" spans="1:65" s="12" customFormat="1" ht="22.9" customHeight="1">
      <c r="B117" s="159"/>
      <c r="C117" s="160"/>
      <c r="D117" s="161" t="s">
        <v>80</v>
      </c>
      <c r="E117" s="173" t="s">
        <v>1147</v>
      </c>
      <c r="F117" s="173" t="s">
        <v>1148</v>
      </c>
      <c r="G117" s="160"/>
      <c r="H117" s="160"/>
      <c r="I117" s="163"/>
      <c r="J117" s="174">
        <f>BK117</f>
        <v>0</v>
      </c>
      <c r="K117" s="160"/>
      <c r="L117" s="165"/>
      <c r="M117" s="166"/>
      <c r="N117" s="167"/>
      <c r="O117" s="167"/>
      <c r="P117" s="168">
        <f>SUM(P118:P124)</f>
        <v>0</v>
      </c>
      <c r="Q117" s="167"/>
      <c r="R117" s="168">
        <f>SUM(R118:R124)</f>
        <v>0</v>
      </c>
      <c r="S117" s="167"/>
      <c r="T117" s="169">
        <f>SUM(T118:T124)</f>
        <v>0</v>
      </c>
      <c r="AR117" s="170" t="s">
        <v>89</v>
      </c>
      <c r="AT117" s="171" t="s">
        <v>80</v>
      </c>
      <c r="AU117" s="171" t="s">
        <v>89</v>
      </c>
      <c r="AY117" s="170" t="s">
        <v>146</v>
      </c>
      <c r="BK117" s="172">
        <f>SUM(BK118:BK124)</f>
        <v>0</v>
      </c>
    </row>
    <row r="118" spans="1:65" s="2" customFormat="1" ht="14.45" customHeight="1">
      <c r="A118" s="35"/>
      <c r="B118" s="36"/>
      <c r="C118" s="175" t="s">
        <v>244</v>
      </c>
      <c r="D118" s="175" t="s">
        <v>148</v>
      </c>
      <c r="E118" s="176" t="s">
        <v>1149</v>
      </c>
      <c r="F118" s="177" t="s">
        <v>1150</v>
      </c>
      <c r="G118" s="178" t="s">
        <v>296</v>
      </c>
      <c r="H118" s="179">
        <v>300</v>
      </c>
      <c r="I118" s="180"/>
      <c r="J118" s="181">
        <f t="shared" ref="J118:J124" si="10">ROUND(I118*H118,2)</f>
        <v>0</v>
      </c>
      <c r="K118" s="177" t="s">
        <v>79</v>
      </c>
      <c r="L118" s="40"/>
      <c r="M118" s="182" t="s">
        <v>79</v>
      </c>
      <c r="N118" s="183" t="s">
        <v>51</v>
      </c>
      <c r="O118" s="65"/>
      <c r="P118" s="184">
        <f t="shared" ref="P118:P124" si="11">O118*H118</f>
        <v>0</v>
      </c>
      <c r="Q118" s="184">
        <v>0</v>
      </c>
      <c r="R118" s="184">
        <f t="shared" ref="R118:R124" si="12">Q118*H118</f>
        <v>0</v>
      </c>
      <c r="S118" s="184">
        <v>0</v>
      </c>
      <c r="T118" s="185">
        <f t="shared" ref="T118:T124" si="13"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502</v>
      </c>
      <c r="AT118" s="186" t="s">
        <v>148</v>
      </c>
      <c r="AU118" s="186" t="s">
        <v>91</v>
      </c>
      <c r="AY118" s="17" t="s">
        <v>146</v>
      </c>
      <c r="BE118" s="187">
        <f t="shared" ref="BE118:BE124" si="14">IF(N118="základní",J118,0)</f>
        <v>0</v>
      </c>
      <c r="BF118" s="187">
        <f t="shared" ref="BF118:BF124" si="15">IF(N118="snížená",J118,0)</f>
        <v>0</v>
      </c>
      <c r="BG118" s="187">
        <f t="shared" ref="BG118:BG124" si="16">IF(N118="zákl. přenesená",J118,0)</f>
        <v>0</v>
      </c>
      <c r="BH118" s="187">
        <f t="shared" ref="BH118:BH124" si="17">IF(N118="sníž. přenesená",J118,0)</f>
        <v>0</v>
      </c>
      <c r="BI118" s="187">
        <f t="shared" ref="BI118:BI124" si="18">IF(N118="nulová",J118,0)</f>
        <v>0</v>
      </c>
      <c r="BJ118" s="17" t="s">
        <v>89</v>
      </c>
      <c r="BK118" s="187">
        <f t="shared" ref="BK118:BK124" si="19">ROUND(I118*H118,2)</f>
        <v>0</v>
      </c>
      <c r="BL118" s="17" t="s">
        <v>502</v>
      </c>
      <c r="BM118" s="186" t="s">
        <v>1151</v>
      </c>
    </row>
    <row r="119" spans="1:65" s="2" customFormat="1" ht="14.45" customHeight="1">
      <c r="A119" s="35"/>
      <c r="B119" s="36"/>
      <c r="C119" s="175" t="s">
        <v>249</v>
      </c>
      <c r="D119" s="175" t="s">
        <v>148</v>
      </c>
      <c r="E119" s="176" t="s">
        <v>1152</v>
      </c>
      <c r="F119" s="177" t="s">
        <v>1153</v>
      </c>
      <c r="G119" s="178" t="s">
        <v>296</v>
      </c>
      <c r="H119" s="179">
        <v>30</v>
      </c>
      <c r="I119" s="180"/>
      <c r="J119" s="181">
        <f t="shared" si="10"/>
        <v>0</v>
      </c>
      <c r="K119" s="177" t="s">
        <v>79</v>
      </c>
      <c r="L119" s="40"/>
      <c r="M119" s="182" t="s">
        <v>79</v>
      </c>
      <c r="N119" s="183" t="s">
        <v>51</v>
      </c>
      <c r="O119" s="65"/>
      <c r="P119" s="184">
        <f t="shared" si="11"/>
        <v>0</v>
      </c>
      <c r="Q119" s="184">
        <v>0</v>
      </c>
      <c r="R119" s="184">
        <f t="shared" si="12"/>
        <v>0</v>
      </c>
      <c r="S119" s="184">
        <v>0</v>
      </c>
      <c r="T119" s="185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502</v>
      </c>
      <c r="AT119" s="186" t="s">
        <v>148</v>
      </c>
      <c r="AU119" s="186" t="s">
        <v>91</v>
      </c>
      <c r="AY119" s="17" t="s">
        <v>146</v>
      </c>
      <c r="BE119" s="187">
        <f t="shared" si="14"/>
        <v>0</v>
      </c>
      <c r="BF119" s="187">
        <f t="shared" si="15"/>
        <v>0</v>
      </c>
      <c r="BG119" s="187">
        <f t="shared" si="16"/>
        <v>0</v>
      </c>
      <c r="BH119" s="187">
        <f t="shared" si="17"/>
        <v>0</v>
      </c>
      <c r="BI119" s="187">
        <f t="shared" si="18"/>
        <v>0</v>
      </c>
      <c r="BJ119" s="17" t="s">
        <v>89</v>
      </c>
      <c r="BK119" s="187">
        <f t="shared" si="19"/>
        <v>0</v>
      </c>
      <c r="BL119" s="17" t="s">
        <v>502</v>
      </c>
      <c r="BM119" s="186" t="s">
        <v>1154</v>
      </c>
    </row>
    <row r="120" spans="1:65" s="2" customFormat="1" ht="14.45" customHeight="1">
      <c r="A120" s="35"/>
      <c r="B120" s="36"/>
      <c r="C120" s="175" t="s">
        <v>254</v>
      </c>
      <c r="D120" s="175" t="s">
        <v>148</v>
      </c>
      <c r="E120" s="176" t="s">
        <v>1155</v>
      </c>
      <c r="F120" s="177" t="s">
        <v>1156</v>
      </c>
      <c r="G120" s="178" t="s">
        <v>296</v>
      </c>
      <c r="H120" s="179">
        <v>30</v>
      </c>
      <c r="I120" s="180"/>
      <c r="J120" s="181">
        <f t="shared" si="10"/>
        <v>0</v>
      </c>
      <c r="K120" s="177" t="s">
        <v>79</v>
      </c>
      <c r="L120" s="40"/>
      <c r="M120" s="182" t="s">
        <v>79</v>
      </c>
      <c r="N120" s="183" t="s">
        <v>51</v>
      </c>
      <c r="O120" s="65"/>
      <c r="P120" s="184">
        <f t="shared" si="11"/>
        <v>0</v>
      </c>
      <c r="Q120" s="184">
        <v>0</v>
      </c>
      <c r="R120" s="184">
        <f t="shared" si="12"/>
        <v>0</v>
      </c>
      <c r="S120" s="184">
        <v>0</v>
      </c>
      <c r="T120" s="185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502</v>
      </c>
      <c r="AT120" s="186" t="s">
        <v>148</v>
      </c>
      <c r="AU120" s="186" t="s">
        <v>91</v>
      </c>
      <c r="AY120" s="17" t="s">
        <v>146</v>
      </c>
      <c r="BE120" s="187">
        <f t="shared" si="14"/>
        <v>0</v>
      </c>
      <c r="BF120" s="187">
        <f t="shared" si="15"/>
        <v>0</v>
      </c>
      <c r="BG120" s="187">
        <f t="shared" si="16"/>
        <v>0</v>
      </c>
      <c r="BH120" s="187">
        <f t="shared" si="17"/>
        <v>0</v>
      </c>
      <c r="BI120" s="187">
        <f t="shared" si="18"/>
        <v>0</v>
      </c>
      <c r="BJ120" s="17" t="s">
        <v>89</v>
      </c>
      <c r="BK120" s="187">
        <f t="shared" si="19"/>
        <v>0</v>
      </c>
      <c r="BL120" s="17" t="s">
        <v>502</v>
      </c>
      <c r="BM120" s="186" t="s">
        <v>1157</v>
      </c>
    </row>
    <row r="121" spans="1:65" s="2" customFormat="1" ht="14.45" customHeight="1">
      <c r="A121" s="35"/>
      <c r="B121" s="36"/>
      <c r="C121" s="175" t="s">
        <v>260</v>
      </c>
      <c r="D121" s="175" t="s">
        <v>148</v>
      </c>
      <c r="E121" s="176" t="s">
        <v>1158</v>
      </c>
      <c r="F121" s="177" t="s">
        <v>1159</v>
      </c>
      <c r="G121" s="178" t="s">
        <v>296</v>
      </c>
      <c r="H121" s="179">
        <v>300</v>
      </c>
      <c r="I121" s="180"/>
      <c r="J121" s="181">
        <f t="shared" si="10"/>
        <v>0</v>
      </c>
      <c r="K121" s="177" t="s">
        <v>79</v>
      </c>
      <c r="L121" s="40"/>
      <c r="M121" s="182" t="s">
        <v>79</v>
      </c>
      <c r="N121" s="183" t="s">
        <v>51</v>
      </c>
      <c r="O121" s="65"/>
      <c r="P121" s="184">
        <f t="shared" si="11"/>
        <v>0</v>
      </c>
      <c r="Q121" s="184">
        <v>0</v>
      </c>
      <c r="R121" s="184">
        <f t="shared" si="12"/>
        <v>0</v>
      </c>
      <c r="S121" s="184">
        <v>0</v>
      </c>
      <c r="T121" s="185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502</v>
      </c>
      <c r="AT121" s="186" t="s">
        <v>148</v>
      </c>
      <c r="AU121" s="186" t="s">
        <v>91</v>
      </c>
      <c r="AY121" s="17" t="s">
        <v>146</v>
      </c>
      <c r="BE121" s="187">
        <f t="shared" si="14"/>
        <v>0</v>
      </c>
      <c r="BF121" s="187">
        <f t="shared" si="15"/>
        <v>0</v>
      </c>
      <c r="BG121" s="187">
        <f t="shared" si="16"/>
        <v>0</v>
      </c>
      <c r="BH121" s="187">
        <f t="shared" si="17"/>
        <v>0</v>
      </c>
      <c r="BI121" s="187">
        <f t="shared" si="18"/>
        <v>0</v>
      </c>
      <c r="BJ121" s="17" t="s">
        <v>89</v>
      </c>
      <c r="BK121" s="187">
        <f t="shared" si="19"/>
        <v>0</v>
      </c>
      <c r="BL121" s="17" t="s">
        <v>502</v>
      </c>
      <c r="BM121" s="186" t="s">
        <v>1160</v>
      </c>
    </row>
    <row r="122" spans="1:65" s="2" customFormat="1" ht="14.45" customHeight="1">
      <c r="A122" s="35"/>
      <c r="B122" s="36"/>
      <c r="C122" s="175" t="s">
        <v>7</v>
      </c>
      <c r="D122" s="175" t="s">
        <v>148</v>
      </c>
      <c r="E122" s="176" t="s">
        <v>1161</v>
      </c>
      <c r="F122" s="177" t="s">
        <v>1162</v>
      </c>
      <c r="G122" s="178" t="s">
        <v>108</v>
      </c>
      <c r="H122" s="179">
        <v>3</v>
      </c>
      <c r="I122" s="180"/>
      <c r="J122" s="181">
        <f t="shared" si="10"/>
        <v>0</v>
      </c>
      <c r="K122" s="177" t="s">
        <v>79</v>
      </c>
      <c r="L122" s="40"/>
      <c r="M122" s="182" t="s">
        <v>79</v>
      </c>
      <c r="N122" s="183" t="s">
        <v>51</v>
      </c>
      <c r="O122" s="65"/>
      <c r="P122" s="184">
        <f t="shared" si="11"/>
        <v>0</v>
      </c>
      <c r="Q122" s="184">
        <v>0</v>
      </c>
      <c r="R122" s="184">
        <f t="shared" si="12"/>
        <v>0</v>
      </c>
      <c r="S122" s="184">
        <v>0</v>
      </c>
      <c r="T122" s="185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502</v>
      </c>
      <c r="AT122" s="186" t="s">
        <v>148</v>
      </c>
      <c r="AU122" s="186" t="s">
        <v>91</v>
      </c>
      <c r="AY122" s="17" t="s">
        <v>146</v>
      </c>
      <c r="BE122" s="187">
        <f t="shared" si="14"/>
        <v>0</v>
      </c>
      <c r="BF122" s="187">
        <f t="shared" si="15"/>
        <v>0</v>
      </c>
      <c r="BG122" s="187">
        <f t="shared" si="16"/>
        <v>0</v>
      </c>
      <c r="BH122" s="187">
        <f t="shared" si="17"/>
        <v>0</v>
      </c>
      <c r="BI122" s="187">
        <f t="shared" si="18"/>
        <v>0</v>
      </c>
      <c r="BJ122" s="17" t="s">
        <v>89</v>
      </c>
      <c r="BK122" s="187">
        <f t="shared" si="19"/>
        <v>0</v>
      </c>
      <c r="BL122" s="17" t="s">
        <v>502</v>
      </c>
      <c r="BM122" s="186" t="s">
        <v>1163</v>
      </c>
    </row>
    <row r="123" spans="1:65" s="2" customFormat="1" ht="14.45" customHeight="1">
      <c r="A123" s="35"/>
      <c r="B123" s="36"/>
      <c r="C123" s="175" t="s">
        <v>270</v>
      </c>
      <c r="D123" s="175" t="s">
        <v>148</v>
      </c>
      <c r="E123" s="176" t="s">
        <v>1164</v>
      </c>
      <c r="F123" s="177" t="s">
        <v>1165</v>
      </c>
      <c r="G123" s="178" t="s">
        <v>151</v>
      </c>
      <c r="H123" s="179">
        <v>0.5</v>
      </c>
      <c r="I123" s="180"/>
      <c r="J123" s="181">
        <f t="shared" si="10"/>
        <v>0</v>
      </c>
      <c r="K123" s="177" t="s">
        <v>79</v>
      </c>
      <c r="L123" s="40"/>
      <c r="M123" s="182" t="s">
        <v>79</v>
      </c>
      <c r="N123" s="183" t="s">
        <v>51</v>
      </c>
      <c r="O123" s="65"/>
      <c r="P123" s="184">
        <f t="shared" si="11"/>
        <v>0</v>
      </c>
      <c r="Q123" s="184">
        <v>0</v>
      </c>
      <c r="R123" s="184">
        <f t="shared" si="12"/>
        <v>0</v>
      </c>
      <c r="S123" s="184">
        <v>0</v>
      </c>
      <c r="T123" s="185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502</v>
      </c>
      <c r="AT123" s="186" t="s">
        <v>148</v>
      </c>
      <c r="AU123" s="186" t="s">
        <v>91</v>
      </c>
      <c r="AY123" s="17" t="s">
        <v>146</v>
      </c>
      <c r="BE123" s="187">
        <f t="shared" si="14"/>
        <v>0</v>
      </c>
      <c r="BF123" s="187">
        <f t="shared" si="15"/>
        <v>0</v>
      </c>
      <c r="BG123" s="187">
        <f t="shared" si="16"/>
        <v>0</v>
      </c>
      <c r="BH123" s="187">
        <f t="shared" si="17"/>
        <v>0</v>
      </c>
      <c r="BI123" s="187">
        <f t="shared" si="18"/>
        <v>0</v>
      </c>
      <c r="BJ123" s="17" t="s">
        <v>89</v>
      </c>
      <c r="BK123" s="187">
        <f t="shared" si="19"/>
        <v>0</v>
      </c>
      <c r="BL123" s="17" t="s">
        <v>502</v>
      </c>
      <c r="BM123" s="186" t="s">
        <v>1166</v>
      </c>
    </row>
    <row r="124" spans="1:65" s="2" customFormat="1" ht="14.45" customHeight="1">
      <c r="A124" s="35"/>
      <c r="B124" s="36"/>
      <c r="C124" s="175" t="s">
        <v>276</v>
      </c>
      <c r="D124" s="175" t="s">
        <v>148</v>
      </c>
      <c r="E124" s="176" t="s">
        <v>1167</v>
      </c>
      <c r="F124" s="177" t="s">
        <v>1168</v>
      </c>
      <c r="G124" s="178" t="s">
        <v>151</v>
      </c>
      <c r="H124" s="179">
        <v>0.75</v>
      </c>
      <c r="I124" s="180"/>
      <c r="J124" s="181">
        <f t="shared" si="10"/>
        <v>0</v>
      </c>
      <c r="K124" s="177" t="s">
        <v>79</v>
      </c>
      <c r="L124" s="40"/>
      <c r="M124" s="182" t="s">
        <v>79</v>
      </c>
      <c r="N124" s="183" t="s">
        <v>51</v>
      </c>
      <c r="O124" s="65"/>
      <c r="P124" s="184">
        <f t="shared" si="11"/>
        <v>0</v>
      </c>
      <c r="Q124" s="184">
        <v>0</v>
      </c>
      <c r="R124" s="184">
        <f t="shared" si="12"/>
        <v>0</v>
      </c>
      <c r="S124" s="184">
        <v>0</v>
      </c>
      <c r="T124" s="185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502</v>
      </c>
      <c r="AT124" s="186" t="s">
        <v>148</v>
      </c>
      <c r="AU124" s="186" t="s">
        <v>91</v>
      </c>
      <c r="AY124" s="17" t="s">
        <v>146</v>
      </c>
      <c r="BE124" s="187">
        <f t="shared" si="14"/>
        <v>0</v>
      </c>
      <c r="BF124" s="187">
        <f t="shared" si="15"/>
        <v>0</v>
      </c>
      <c r="BG124" s="187">
        <f t="shared" si="16"/>
        <v>0</v>
      </c>
      <c r="BH124" s="187">
        <f t="shared" si="17"/>
        <v>0</v>
      </c>
      <c r="BI124" s="187">
        <f t="shared" si="18"/>
        <v>0</v>
      </c>
      <c r="BJ124" s="17" t="s">
        <v>89</v>
      </c>
      <c r="BK124" s="187">
        <f t="shared" si="19"/>
        <v>0</v>
      </c>
      <c r="BL124" s="17" t="s">
        <v>502</v>
      </c>
      <c r="BM124" s="186" t="s">
        <v>1169</v>
      </c>
    </row>
    <row r="125" spans="1:65" s="12" customFormat="1" ht="22.9" customHeight="1">
      <c r="B125" s="159"/>
      <c r="C125" s="160"/>
      <c r="D125" s="161" t="s">
        <v>80</v>
      </c>
      <c r="E125" s="173" t="s">
        <v>1170</v>
      </c>
      <c r="F125" s="173" t="s">
        <v>1171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SUM(P126:P128)</f>
        <v>0</v>
      </c>
      <c r="Q125" s="167"/>
      <c r="R125" s="168">
        <f>SUM(R126:R128)</f>
        <v>0</v>
      </c>
      <c r="S125" s="167"/>
      <c r="T125" s="169">
        <f>SUM(T126:T128)</f>
        <v>0</v>
      </c>
      <c r="AR125" s="170" t="s">
        <v>89</v>
      </c>
      <c r="AT125" s="171" t="s">
        <v>80</v>
      </c>
      <c r="AU125" s="171" t="s">
        <v>89</v>
      </c>
      <c r="AY125" s="170" t="s">
        <v>146</v>
      </c>
      <c r="BK125" s="172">
        <f>SUM(BK126:BK128)</f>
        <v>0</v>
      </c>
    </row>
    <row r="126" spans="1:65" s="2" customFormat="1" ht="14.45" customHeight="1">
      <c r="A126" s="35"/>
      <c r="B126" s="36"/>
      <c r="C126" s="175" t="s">
        <v>281</v>
      </c>
      <c r="D126" s="175" t="s">
        <v>148</v>
      </c>
      <c r="E126" s="176" t="s">
        <v>1172</v>
      </c>
      <c r="F126" s="177" t="s">
        <v>1173</v>
      </c>
      <c r="G126" s="178" t="s">
        <v>108</v>
      </c>
      <c r="H126" s="179">
        <v>0.5</v>
      </c>
      <c r="I126" s="180"/>
      <c r="J126" s="181">
        <f>ROUND(I126*H126,2)</f>
        <v>0</v>
      </c>
      <c r="K126" s="177" t="s">
        <v>79</v>
      </c>
      <c r="L126" s="40"/>
      <c r="M126" s="182" t="s">
        <v>79</v>
      </c>
      <c r="N126" s="183" t="s">
        <v>51</v>
      </c>
      <c r="O126" s="65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502</v>
      </c>
      <c r="AT126" s="186" t="s">
        <v>148</v>
      </c>
      <c r="AU126" s="186" t="s">
        <v>91</v>
      </c>
      <c r="AY126" s="17" t="s">
        <v>146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7" t="s">
        <v>89</v>
      </c>
      <c r="BK126" s="187">
        <f>ROUND(I126*H126,2)</f>
        <v>0</v>
      </c>
      <c r="BL126" s="17" t="s">
        <v>502</v>
      </c>
      <c r="BM126" s="186" t="s">
        <v>1174</v>
      </c>
    </row>
    <row r="127" spans="1:65" s="2" customFormat="1" ht="14.45" customHeight="1">
      <c r="A127" s="35"/>
      <c r="B127" s="36"/>
      <c r="C127" s="175" t="s">
        <v>286</v>
      </c>
      <c r="D127" s="175" t="s">
        <v>148</v>
      </c>
      <c r="E127" s="176" t="s">
        <v>1175</v>
      </c>
      <c r="F127" s="177" t="s">
        <v>1176</v>
      </c>
      <c r="G127" s="178" t="s">
        <v>108</v>
      </c>
      <c r="H127" s="179">
        <v>1.5</v>
      </c>
      <c r="I127" s="180"/>
      <c r="J127" s="181">
        <f>ROUND(I127*H127,2)</f>
        <v>0</v>
      </c>
      <c r="K127" s="177" t="s">
        <v>79</v>
      </c>
      <c r="L127" s="40"/>
      <c r="M127" s="182" t="s">
        <v>79</v>
      </c>
      <c r="N127" s="183" t="s">
        <v>51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502</v>
      </c>
      <c r="AT127" s="186" t="s">
        <v>148</v>
      </c>
      <c r="AU127" s="186" t="s">
        <v>91</v>
      </c>
      <c r="AY127" s="17" t="s">
        <v>146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7" t="s">
        <v>89</v>
      </c>
      <c r="BK127" s="187">
        <f>ROUND(I127*H127,2)</f>
        <v>0</v>
      </c>
      <c r="BL127" s="17" t="s">
        <v>502</v>
      </c>
      <c r="BM127" s="186" t="s">
        <v>1177</v>
      </c>
    </row>
    <row r="128" spans="1:65" s="2" customFormat="1" ht="14.45" customHeight="1">
      <c r="A128" s="35"/>
      <c r="B128" s="36"/>
      <c r="C128" s="175" t="s">
        <v>293</v>
      </c>
      <c r="D128" s="175" t="s">
        <v>148</v>
      </c>
      <c r="E128" s="176" t="s">
        <v>1178</v>
      </c>
      <c r="F128" s="177" t="s">
        <v>1179</v>
      </c>
      <c r="G128" s="178" t="s">
        <v>108</v>
      </c>
      <c r="H128" s="179">
        <v>0.5</v>
      </c>
      <c r="I128" s="180"/>
      <c r="J128" s="181">
        <f>ROUND(I128*H128,2)</f>
        <v>0</v>
      </c>
      <c r="K128" s="177" t="s">
        <v>79</v>
      </c>
      <c r="L128" s="40"/>
      <c r="M128" s="182" t="s">
        <v>79</v>
      </c>
      <c r="N128" s="183" t="s">
        <v>51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502</v>
      </c>
      <c r="AT128" s="186" t="s">
        <v>148</v>
      </c>
      <c r="AU128" s="186" t="s">
        <v>91</v>
      </c>
      <c r="AY128" s="17" t="s">
        <v>146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7" t="s">
        <v>89</v>
      </c>
      <c r="BK128" s="187">
        <f>ROUND(I128*H128,2)</f>
        <v>0</v>
      </c>
      <c r="BL128" s="17" t="s">
        <v>502</v>
      </c>
      <c r="BM128" s="186" t="s">
        <v>1180</v>
      </c>
    </row>
    <row r="129" spans="1:65" s="12" customFormat="1" ht="22.9" customHeight="1">
      <c r="B129" s="159"/>
      <c r="C129" s="160"/>
      <c r="D129" s="161" t="s">
        <v>80</v>
      </c>
      <c r="E129" s="173" t="s">
        <v>1181</v>
      </c>
      <c r="F129" s="173" t="s">
        <v>1182</v>
      </c>
      <c r="G129" s="160"/>
      <c r="H129" s="160"/>
      <c r="I129" s="163"/>
      <c r="J129" s="174">
        <f>BK129</f>
        <v>0</v>
      </c>
      <c r="K129" s="160"/>
      <c r="L129" s="165"/>
      <c r="M129" s="166"/>
      <c r="N129" s="167"/>
      <c r="O129" s="167"/>
      <c r="P129" s="168">
        <f>SUM(P130:P139)</f>
        <v>0</v>
      </c>
      <c r="Q129" s="167"/>
      <c r="R129" s="168">
        <f>SUM(R130:R139)</f>
        <v>0</v>
      </c>
      <c r="S129" s="167"/>
      <c r="T129" s="169">
        <f>SUM(T130:T139)</f>
        <v>0</v>
      </c>
      <c r="AR129" s="170" t="s">
        <v>89</v>
      </c>
      <c r="AT129" s="171" t="s">
        <v>80</v>
      </c>
      <c r="AU129" s="171" t="s">
        <v>89</v>
      </c>
      <c r="AY129" s="170" t="s">
        <v>146</v>
      </c>
      <c r="BK129" s="172">
        <f>SUM(BK130:BK139)</f>
        <v>0</v>
      </c>
    </row>
    <row r="130" spans="1:65" s="2" customFormat="1" ht="14.45" customHeight="1">
      <c r="A130" s="35"/>
      <c r="B130" s="36"/>
      <c r="C130" s="175" t="s">
        <v>300</v>
      </c>
      <c r="D130" s="175" t="s">
        <v>148</v>
      </c>
      <c r="E130" s="176" t="s">
        <v>1183</v>
      </c>
      <c r="F130" s="177" t="s">
        <v>1184</v>
      </c>
      <c r="G130" s="178" t="s">
        <v>296</v>
      </c>
      <c r="H130" s="179">
        <v>40</v>
      </c>
      <c r="I130" s="180"/>
      <c r="J130" s="181">
        <f t="shared" ref="J130:J139" si="20">ROUND(I130*H130,2)</f>
        <v>0</v>
      </c>
      <c r="K130" s="177" t="s">
        <v>79</v>
      </c>
      <c r="L130" s="40"/>
      <c r="M130" s="182" t="s">
        <v>79</v>
      </c>
      <c r="N130" s="183" t="s">
        <v>51</v>
      </c>
      <c r="O130" s="65"/>
      <c r="P130" s="184">
        <f t="shared" ref="P130:P139" si="21">O130*H130</f>
        <v>0</v>
      </c>
      <c r="Q130" s="184">
        <v>0</v>
      </c>
      <c r="R130" s="184">
        <f t="shared" ref="R130:R139" si="22">Q130*H130</f>
        <v>0</v>
      </c>
      <c r="S130" s="184">
        <v>0</v>
      </c>
      <c r="T130" s="185">
        <f t="shared" ref="T130:T139" si="23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502</v>
      </c>
      <c r="AT130" s="186" t="s">
        <v>148</v>
      </c>
      <c r="AU130" s="186" t="s">
        <v>91</v>
      </c>
      <c r="AY130" s="17" t="s">
        <v>146</v>
      </c>
      <c r="BE130" s="187">
        <f t="shared" ref="BE130:BE139" si="24">IF(N130="základní",J130,0)</f>
        <v>0</v>
      </c>
      <c r="BF130" s="187">
        <f t="shared" ref="BF130:BF139" si="25">IF(N130="snížená",J130,0)</f>
        <v>0</v>
      </c>
      <c r="BG130" s="187">
        <f t="shared" ref="BG130:BG139" si="26">IF(N130="zákl. přenesená",J130,0)</f>
        <v>0</v>
      </c>
      <c r="BH130" s="187">
        <f t="shared" ref="BH130:BH139" si="27">IF(N130="sníž. přenesená",J130,0)</f>
        <v>0</v>
      </c>
      <c r="BI130" s="187">
        <f t="shared" ref="BI130:BI139" si="28">IF(N130="nulová",J130,0)</f>
        <v>0</v>
      </c>
      <c r="BJ130" s="17" t="s">
        <v>89</v>
      </c>
      <c r="BK130" s="187">
        <f t="shared" ref="BK130:BK139" si="29">ROUND(I130*H130,2)</f>
        <v>0</v>
      </c>
      <c r="BL130" s="17" t="s">
        <v>502</v>
      </c>
      <c r="BM130" s="186" t="s">
        <v>1185</v>
      </c>
    </row>
    <row r="131" spans="1:65" s="2" customFormat="1" ht="14.45" customHeight="1">
      <c r="A131" s="35"/>
      <c r="B131" s="36"/>
      <c r="C131" s="175" t="s">
        <v>304</v>
      </c>
      <c r="D131" s="175" t="s">
        <v>148</v>
      </c>
      <c r="E131" s="176" t="s">
        <v>1186</v>
      </c>
      <c r="F131" s="177" t="s">
        <v>1187</v>
      </c>
      <c r="G131" s="178" t="s">
        <v>296</v>
      </c>
      <c r="H131" s="179">
        <v>10</v>
      </c>
      <c r="I131" s="180"/>
      <c r="J131" s="181">
        <f t="shared" si="20"/>
        <v>0</v>
      </c>
      <c r="K131" s="177" t="s">
        <v>79</v>
      </c>
      <c r="L131" s="40"/>
      <c r="M131" s="182" t="s">
        <v>79</v>
      </c>
      <c r="N131" s="183" t="s">
        <v>51</v>
      </c>
      <c r="O131" s="65"/>
      <c r="P131" s="184">
        <f t="shared" si="21"/>
        <v>0</v>
      </c>
      <c r="Q131" s="184">
        <v>0</v>
      </c>
      <c r="R131" s="184">
        <f t="shared" si="22"/>
        <v>0</v>
      </c>
      <c r="S131" s="184">
        <v>0</v>
      </c>
      <c r="T131" s="185">
        <f t="shared" si="2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502</v>
      </c>
      <c r="AT131" s="186" t="s">
        <v>148</v>
      </c>
      <c r="AU131" s="186" t="s">
        <v>91</v>
      </c>
      <c r="AY131" s="17" t="s">
        <v>146</v>
      </c>
      <c r="BE131" s="187">
        <f t="shared" si="24"/>
        <v>0</v>
      </c>
      <c r="BF131" s="187">
        <f t="shared" si="25"/>
        <v>0</v>
      </c>
      <c r="BG131" s="187">
        <f t="shared" si="26"/>
        <v>0</v>
      </c>
      <c r="BH131" s="187">
        <f t="shared" si="27"/>
        <v>0</v>
      </c>
      <c r="BI131" s="187">
        <f t="shared" si="28"/>
        <v>0</v>
      </c>
      <c r="BJ131" s="17" t="s">
        <v>89</v>
      </c>
      <c r="BK131" s="187">
        <f t="shared" si="29"/>
        <v>0</v>
      </c>
      <c r="BL131" s="17" t="s">
        <v>502</v>
      </c>
      <c r="BM131" s="186" t="s">
        <v>1188</v>
      </c>
    </row>
    <row r="132" spans="1:65" s="2" customFormat="1" ht="14.45" customHeight="1">
      <c r="A132" s="35"/>
      <c r="B132" s="36"/>
      <c r="C132" s="175" t="s">
        <v>309</v>
      </c>
      <c r="D132" s="175" t="s">
        <v>148</v>
      </c>
      <c r="E132" s="176" t="s">
        <v>1189</v>
      </c>
      <c r="F132" s="177" t="s">
        <v>1190</v>
      </c>
      <c r="G132" s="178" t="s">
        <v>296</v>
      </c>
      <c r="H132" s="179">
        <v>600</v>
      </c>
      <c r="I132" s="180"/>
      <c r="J132" s="181">
        <f t="shared" si="20"/>
        <v>0</v>
      </c>
      <c r="K132" s="177" t="s">
        <v>79</v>
      </c>
      <c r="L132" s="40"/>
      <c r="M132" s="182" t="s">
        <v>79</v>
      </c>
      <c r="N132" s="183" t="s">
        <v>51</v>
      </c>
      <c r="O132" s="65"/>
      <c r="P132" s="184">
        <f t="shared" si="21"/>
        <v>0</v>
      </c>
      <c r="Q132" s="184">
        <v>0</v>
      </c>
      <c r="R132" s="184">
        <f t="shared" si="22"/>
        <v>0</v>
      </c>
      <c r="S132" s="184">
        <v>0</v>
      </c>
      <c r="T132" s="185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502</v>
      </c>
      <c r="AT132" s="186" t="s">
        <v>148</v>
      </c>
      <c r="AU132" s="186" t="s">
        <v>91</v>
      </c>
      <c r="AY132" s="17" t="s">
        <v>146</v>
      </c>
      <c r="BE132" s="187">
        <f t="shared" si="24"/>
        <v>0</v>
      </c>
      <c r="BF132" s="187">
        <f t="shared" si="25"/>
        <v>0</v>
      </c>
      <c r="BG132" s="187">
        <f t="shared" si="26"/>
        <v>0</v>
      </c>
      <c r="BH132" s="187">
        <f t="shared" si="27"/>
        <v>0</v>
      </c>
      <c r="BI132" s="187">
        <f t="shared" si="28"/>
        <v>0</v>
      </c>
      <c r="BJ132" s="17" t="s">
        <v>89</v>
      </c>
      <c r="BK132" s="187">
        <f t="shared" si="29"/>
        <v>0</v>
      </c>
      <c r="BL132" s="17" t="s">
        <v>502</v>
      </c>
      <c r="BM132" s="186" t="s">
        <v>1191</v>
      </c>
    </row>
    <row r="133" spans="1:65" s="2" customFormat="1" ht="14.45" customHeight="1">
      <c r="A133" s="35"/>
      <c r="B133" s="36"/>
      <c r="C133" s="175" t="s">
        <v>314</v>
      </c>
      <c r="D133" s="175" t="s">
        <v>148</v>
      </c>
      <c r="E133" s="176" t="s">
        <v>1192</v>
      </c>
      <c r="F133" s="177" t="s">
        <v>1193</v>
      </c>
      <c r="G133" s="178" t="s">
        <v>289</v>
      </c>
      <c r="H133" s="179">
        <v>10</v>
      </c>
      <c r="I133" s="180"/>
      <c r="J133" s="181">
        <f t="shared" si="20"/>
        <v>0</v>
      </c>
      <c r="K133" s="177" t="s">
        <v>79</v>
      </c>
      <c r="L133" s="40"/>
      <c r="M133" s="182" t="s">
        <v>79</v>
      </c>
      <c r="N133" s="183" t="s">
        <v>51</v>
      </c>
      <c r="O133" s="65"/>
      <c r="P133" s="184">
        <f t="shared" si="21"/>
        <v>0</v>
      </c>
      <c r="Q133" s="184">
        <v>0</v>
      </c>
      <c r="R133" s="184">
        <f t="shared" si="22"/>
        <v>0</v>
      </c>
      <c r="S133" s="184">
        <v>0</v>
      </c>
      <c r="T133" s="185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502</v>
      </c>
      <c r="AT133" s="186" t="s">
        <v>148</v>
      </c>
      <c r="AU133" s="186" t="s">
        <v>91</v>
      </c>
      <c r="AY133" s="17" t="s">
        <v>146</v>
      </c>
      <c r="BE133" s="187">
        <f t="shared" si="24"/>
        <v>0</v>
      </c>
      <c r="BF133" s="187">
        <f t="shared" si="25"/>
        <v>0</v>
      </c>
      <c r="BG133" s="187">
        <f t="shared" si="26"/>
        <v>0</v>
      </c>
      <c r="BH133" s="187">
        <f t="shared" si="27"/>
        <v>0</v>
      </c>
      <c r="BI133" s="187">
        <f t="shared" si="28"/>
        <v>0</v>
      </c>
      <c r="BJ133" s="17" t="s">
        <v>89</v>
      </c>
      <c r="BK133" s="187">
        <f t="shared" si="29"/>
        <v>0</v>
      </c>
      <c r="BL133" s="17" t="s">
        <v>502</v>
      </c>
      <c r="BM133" s="186" t="s">
        <v>1194</v>
      </c>
    </row>
    <row r="134" spans="1:65" s="2" customFormat="1" ht="14.45" customHeight="1">
      <c r="A134" s="35"/>
      <c r="B134" s="36"/>
      <c r="C134" s="175" t="s">
        <v>320</v>
      </c>
      <c r="D134" s="175" t="s">
        <v>148</v>
      </c>
      <c r="E134" s="176" t="s">
        <v>1195</v>
      </c>
      <c r="F134" s="177" t="s">
        <v>1196</v>
      </c>
      <c r="G134" s="178" t="s">
        <v>289</v>
      </c>
      <c r="H134" s="179">
        <v>6</v>
      </c>
      <c r="I134" s="180"/>
      <c r="J134" s="181">
        <f t="shared" si="20"/>
        <v>0</v>
      </c>
      <c r="K134" s="177" t="s">
        <v>79</v>
      </c>
      <c r="L134" s="40"/>
      <c r="M134" s="182" t="s">
        <v>79</v>
      </c>
      <c r="N134" s="183" t="s">
        <v>51</v>
      </c>
      <c r="O134" s="65"/>
      <c r="P134" s="184">
        <f t="shared" si="21"/>
        <v>0</v>
      </c>
      <c r="Q134" s="184">
        <v>0</v>
      </c>
      <c r="R134" s="184">
        <f t="shared" si="22"/>
        <v>0</v>
      </c>
      <c r="S134" s="184">
        <v>0</v>
      </c>
      <c r="T134" s="185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502</v>
      </c>
      <c r="AT134" s="186" t="s">
        <v>148</v>
      </c>
      <c r="AU134" s="186" t="s">
        <v>91</v>
      </c>
      <c r="AY134" s="17" t="s">
        <v>146</v>
      </c>
      <c r="BE134" s="187">
        <f t="shared" si="24"/>
        <v>0</v>
      </c>
      <c r="BF134" s="187">
        <f t="shared" si="25"/>
        <v>0</v>
      </c>
      <c r="BG134" s="187">
        <f t="shared" si="26"/>
        <v>0</v>
      </c>
      <c r="BH134" s="187">
        <f t="shared" si="27"/>
        <v>0</v>
      </c>
      <c r="BI134" s="187">
        <f t="shared" si="28"/>
        <v>0</v>
      </c>
      <c r="BJ134" s="17" t="s">
        <v>89</v>
      </c>
      <c r="BK134" s="187">
        <f t="shared" si="29"/>
        <v>0</v>
      </c>
      <c r="BL134" s="17" t="s">
        <v>502</v>
      </c>
      <c r="BM134" s="186" t="s">
        <v>1197</v>
      </c>
    </row>
    <row r="135" spans="1:65" s="2" customFormat="1" ht="14.45" customHeight="1">
      <c r="A135" s="35"/>
      <c r="B135" s="36"/>
      <c r="C135" s="175" t="s">
        <v>324</v>
      </c>
      <c r="D135" s="175" t="s">
        <v>148</v>
      </c>
      <c r="E135" s="176" t="s">
        <v>1198</v>
      </c>
      <c r="F135" s="177" t="s">
        <v>1199</v>
      </c>
      <c r="G135" s="178" t="s">
        <v>296</v>
      </c>
      <c r="H135" s="179">
        <v>150</v>
      </c>
      <c r="I135" s="180"/>
      <c r="J135" s="181">
        <f t="shared" si="20"/>
        <v>0</v>
      </c>
      <c r="K135" s="177" t="s">
        <v>79</v>
      </c>
      <c r="L135" s="40"/>
      <c r="M135" s="182" t="s">
        <v>79</v>
      </c>
      <c r="N135" s="183" t="s">
        <v>51</v>
      </c>
      <c r="O135" s="65"/>
      <c r="P135" s="184">
        <f t="shared" si="21"/>
        <v>0</v>
      </c>
      <c r="Q135" s="184">
        <v>0</v>
      </c>
      <c r="R135" s="184">
        <f t="shared" si="22"/>
        <v>0</v>
      </c>
      <c r="S135" s="184">
        <v>0</v>
      </c>
      <c r="T135" s="185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502</v>
      </c>
      <c r="AT135" s="186" t="s">
        <v>148</v>
      </c>
      <c r="AU135" s="186" t="s">
        <v>91</v>
      </c>
      <c r="AY135" s="17" t="s">
        <v>146</v>
      </c>
      <c r="BE135" s="187">
        <f t="shared" si="24"/>
        <v>0</v>
      </c>
      <c r="BF135" s="187">
        <f t="shared" si="25"/>
        <v>0</v>
      </c>
      <c r="BG135" s="187">
        <f t="shared" si="26"/>
        <v>0</v>
      </c>
      <c r="BH135" s="187">
        <f t="shared" si="27"/>
        <v>0</v>
      </c>
      <c r="BI135" s="187">
        <f t="shared" si="28"/>
        <v>0</v>
      </c>
      <c r="BJ135" s="17" t="s">
        <v>89</v>
      </c>
      <c r="BK135" s="187">
        <f t="shared" si="29"/>
        <v>0</v>
      </c>
      <c r="BL135" s="17" t="s">
        <v>502</v>
      </c>
      <c r="BM135" s="186" t="s">
        <v>1200</v>
      </c>
    </row>
    <row r="136" spans="1:65" s="2" customFormat="1" ht="14.45" customHeight="1">
      <c r="A136" s="35"/>
      <c r="B136" s="36"/>
      <c r="C136" s="175" t="s">
        <v>329</v>
      </c>
      <c r="D136" s="175" t="s">
        <v>148</v>
      </c>
      <c r="E136" s="176" t="s">
        <v>1201</v>
      </c>
      <c r="F136" s="177" t="s">
        <v>1202</v>
      </c>
      <c r="G136" s="178" t="s">
        <v>289</v>
      </c>
      <c r="H136" s="179">
        <v>10</v>
      </c>
      <c r="I136" s="180"/>
      <c r="J136" s="181">
        <f t="shared" si="20"/>
        <v>0</v>
      </c>
      <c r="K136" s="177" t="s">
        <v>79</v>
      </c>
      <c r="L136" s="40"/>
      <c r="M136" s="182" t="s">
        <v>79</v>
      </c>
      <c r="N136" s="183" t="s">
        <v>51</v>
      </c>
      <c r="O136" s="65"/>
      <c r="P136" s="184">
        <f t="shared" si="21"/>
        <v>0</v>
      </c>
      <c r="Q136" s="184">
        <v>0</v>
      </c>
      <c r="R136" s="184">
        <f t="shared" si="22"/>
        <v>0</v>
      </c>
      <c r="S136" s="184">
        <v>0</v>
      </c>
      <c r="T136" s="185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502</v>
      </c>
      <c r="AT136" s="186" t="s">
        <v>148</v>
      </c>
      <c r="AU136" s="186" t="s">
        <v>91</v>
      </c>
      <c r="AY136" s="17" t="s">
        <v>146</v>
      </c>
      <c r="BE136" s="187">
        <f t="shared" si="24"/>
        <v>0</v>
      </c>
      <c r="BF136" s="187">
        <f t="shared" si="25"/>
        <v>0</v>
      </c>
      <c r="BG136" s="187">
        <f t="shared" si="26"/>
        <v>0</v>
      </c>
      <c r="BH136" s="187">
        <f t="shared" si="27"/>
        <v>0</v>
      </c>
      <c r="BI136" s="187">
        <f t="shared" si="28"/>
        <v>0</v>
      </c>
      <c r="BJ136" s="17" t="s">
        <v>89</v>
      </c>
      <c r="BK136" s="187">
        <f t="shared" si="29"/>
        <v>0</v>
      </c>
      <c r="BL136" s="17" t="s">
        <v>502</v>
      </c>
      <c r="BM136" s="186" t="s">
        <v>1203</v>
      </c>
    </row>
    <row r="137" spans="1:65" s="2" customFormat="1" ht="14.45" customHeight="1">
      <c r="A137" s="35"/>
      <c r="B137" s="36"/>
      <c r="C137" s="175" t="s">
        <v>333</v>
      </c>
      <c r="D137" s="175" t="s">
        <v>148</v>
      </c>
      <c r="E137" s="176" t="s">
        <v>1204</v>
      </c>
      <c r="F137" s="177" t="s">
        <v>1205</v>
      </c>
      <c r="G137" s="178" t="s">
        <v>296</v>
      </c>
      <c r="H137" s="179">
        <v>50</v>
      </c>
      <c r="I137" s="180"/>
      <c r="J137" s="181">
        <f t="shared" si="20"/>
        <v>0</v>
      </c>
      <c r="K137" s="177" t="s">
        <v>79</v>
      </c>
      <c r="L137" s="40"/>
      <c r="M137" s="182" t="s">
        <v>79</v>
      </c>
      <c r="N137" s="183" t="s">
        <v>51</v>
      </c>
      <c r="O137" s="65"/>
      <c r="P137" s="184">
        <f t="shared" si="21"/>
        <v>0</v>
      </c>
      <c r="Q137" s="184">
        <v>0</v>
      </c>
      <c r="R137" s="184">
        <f t="shared" si="22"/>
        <v>0</v>
      </c>
      <c r="S137" s="184">
        <v>0</v>
      </c>
      <c r="T137" s="185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502</v>
      </c>
      <c r="AT137" s="186" t="s">
        <v>148</v>
      </c>
      <c r="AU137" s="186" t="s">
        <v>91</v>
      </c>
      <c r="AY137" s="17" t="s">
        <v>146</v>
      </c>
      <c r="BE137" s="187">
        <f t="shared" si="24"/>
        <v>0</v>
      </c>
      <c r="BF137" s="187">
        <f t="shared" si="25"/>
        <v>0</v>
      </c>
      <c r="BG137" s="187">
        <f t="shared" si="26"/>
        <v>0</v>
      </c>
      <c r="BH137" s="187">
        <f t="shared" si="27"/>
        <v>0</v>
      </c>
      <c r="BI137" s="187">
        <f t="shared" si="28"/>
        <v>0</v>
      </c>
      <c r="BJ137" s="17" t="s">
        <v>89</v>
      </c>
      <c r="BK137" s="187">
        <f t="shared" si="29"/>
        <v>0</v>
      </c>
      <c r="BL137" s="17" t="s">
        <v>502</v>
      </c>
      <c r="BM137" s="186" t="s">
        <v>1206</v>
      </c>
    </row>
    <row r="138" spans="1:65" s="2" customFormat="1" ht="14.45" customHeight="1">
      <c r="A138" s="35"/>
      <c r="B138" s="36"/>
      <c r="C138" s="175" t="s">
        <v>339</v>
      </c>
      <c r="D138" s="175" t="s">
        <v>148</v>
      </c>
      <c r="E138" s="176" t="s">
        <v>1207</v>
      </c>
      <c r="F138" s="177" t="s">
        <v>1208</v>
      </c>
      <c r="G138" s="178" t="s">
        <v>289</v>
      </c>
      <c r="H138" s="179">
        <v>4</v>
      </c>
      <c r="I138" s="180"/>
      <c r="J138" s="181">
        <f t="shared" si="20"/>
        <v>0</v>
      </c>
      <c r="K138" s="177" t="s">
        <v>79</v>
      </c>
      <c r="L138" s="40"/>
      <c r="M138" s="182" t="s">
        <v>79</v>
      </c>
      <c r="N138" s="183" t="s">
        <v>51</v>
      </c>
      <c r="O138" s="65"/>
      <c r="P138" s="184">
        <f t="shared" si="21"/>
        <v>0</v>
      </c>
      <c r="Q138" s="184">
        <v>0</v>
      </c>
      <c r="R138" s="184">
        <f t="shared" si="22"/>
        <v>0</v>
      </c>
      <c r="S138" s="184">
        <v>0</v>
      </c>
      <c r="T138" s="185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502</v>
      </c>
      <c r="AT138" s="186" t="s">
        <v>148</v>
      </c>
      <c r="AU138" s="186" t="s">
        <v>91</v>
      </c>
      <c r="AY138" s="17" t="s">
        <v>146</v>
      </c>
      <c r="BE138" s="187">
        <f t="shared" si="24"/>
        <v>0</v>
      </c>
      <c r="BF138" s="187">
        <f t="shared" si="25"/>
        <v>0</v>
      </c>
      <c r="BG138" s="187">
        <f t="shared" si="26"/>
        <v>0</v>
      </c>
      <c r="BH138" s="187">
        <f t="shared" si="27"/>
        <v>0</v>
      </c>
      <c r="BI138" s="187">
        <f t="shared" si="28"/>
        <v>0</v>
      </c>
      <c r="BJ138" s="17" t="s">
        <v>89</v>
      </c>
      <c r="BK138" s="187">
        <f t="shared" si="29"/>
        <v>0</v>
      </c>
      <c r="BL138" s="17" t="s">
        <v>502</v>
      </c>
      <c r="BM138" s="186" t="s">
        <v>1209</v>
      </c>
    </row>
    <row r="139" spans="1:65" s="2" customFormat="1" ht="14.45" customHeight="1">
      <c r="A139" s="35"/>
      <c r="B139" s="36"/>
      <c r="C139" s="175" t="s">
        <v>343</v>
      </c>
      <c r="D139" s="175" t="s">
        <v>148</v>
      </c>
      <c r="E139" s="176" t="s">
        <v>1210</v>
      </c>
      <c r="F139" s="177" t="s">
        <v>1211</v>
      </c>
      <c r="G139" s="178" t="s">
        <v>296</v>
      </c>
      <c r="H139" s="179">
        <v>45</v>
      </c>
      <c r="I139" s="180"/>
      <c r="J139" s="181">
        <f t="shared" si="20"/>
        <v>0</v>
      </c>
      <c r="K139" s="177" t="s">
        <v>79</v>
      </c>
      <c r="L139" s="40"/>
      <c r="M139" s="182" t="s">
        <v>79</v>
      </c>
      <c r="N139" s="183" t="s">
        <v>51</v>
      </c>
      <c r="O139" s="65"/>
      <c r="P139" s="184">
        <f t="shared" si="21"/>
        <v>0</v>
      </c>
      <c r="Q139" s="184">
        <v>0</v>
      </c>
      <c r="R139" s="184">
        <f t="shared" si="22"/>
        <v>0</v>
      </c>
      <c r="S139" s="184">
        <v>0</v>
      </c>
      <c r="T139" s="185">
        <f t="shared" si="2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502</v>
      </c>
      <c r="AT139" s="186" t="s">
        <v>148</v>
      </c>
      <c r="AU139" s="186" t="s">
        <v>91</v>
      </c>
      <c r="AY139" s="17" t="s">
        <v>146</v>
      </c>
      <c r="BE139" s="187">
        <f t="shared" si="24"/>
        <v>0</v>
      </c>
      <c r="BF139" s="187">
        <f t="shared" si="25"/>
        <v>0</v>
      </c>
      <c r="BG139" s="187">
        <f t="shared" si="26"/>
        <v>0</v>
      </c>
      <c r="BH139" s="187">
        <f t="shared" si="27"/>
        <v>0</v>
      </c>
      <c r="BI139" s="187">
        <f t="shared" si="28"/>
        <v>0</v>
      </c>
      <c r="BJ139" s="17" t="s">
        <v>89</v>
      </c>
      <c r="BK139" s="187">
        <f t="shared" si="29"/>
        <v>0</v>
      </c>
      <c r="BL139" s="17" t="s">
        <v>502</v>
      </c>
      <c r="BM139" s="186" t="s">
        <v>1212</v>
      </c>
    </row>
    <row r="140" spans="1:65" s="12" customFormat="1" ht="22.9" customHeight="1">
      <c r="B140" s="159"/>
      <c r="C140" s="160"/>
      <c r="D140" s="161" t="s">
        <v>80</v>
      </c>
      <c r="E140" s="173" t="s">
        <v>1213</v>
      </c>
      <c r="F140" s="173" t="s">
        <v>1214</v>
      </c>
      <c r="G140" s="160"/>
      <c r="H140" s="160"/>
      <c r="I140" s="163"/>
      <c r="J140" s="174">
        <f>BK140</f>
        <v>0</v>
      </c>
      <c r="K140" s="160"/>
      <c r="L140" s="165"/>
      <c r="M140" s="166"/>
      <c r="N140" s="167"/>
      <c r="O140" s="167"/>
      <c r="P140" s="168">
        <f>SUM(P141:P147)</f>
        <v>0</v>
      </c>
      <c r="Q140" s="167"/>
      <c r="R140" s="168">
        <f>SUM(R141:R147)</f>
        <v>0</v>
      </c>
      <c r="S140" s="167"/>
      <c r="T140" s="169">
        <f>SUM(T141:T147)</f>
        <v>0</v>
      </c>
      <c r="AR140" s="170" t="s">
        <v>89</v>
      </c>
      <c r="AT140" s="171" t="s">
        <v>80</v>
      </c>
      <c r="AU140" s="171" t="s">
        <v>89</v>
      </c>
      <c r="AY140" s="170" t="s">
        <v>146</v>
      </c>
      <c r="BK140" s="172">
        <f>SUM(BK141:BK147)</f>
        <v>0</v>
      </c>
    </row>
    <row r="141" spans="1:65" s="2" customFormat="1" ht="14.45" customHeight="1">
      <c r="A141" s="35"/>
      <c r="B141" s="36"/>
      <c r="C141" s="215" t="s">
        <v>349</v>
      </c>
      <c r="D141" s="215" t="s">
        <v>193</v>
      </c>
      <c r="E141" s="216" t="s">
        <v>1215</v>
      </c>
      <c r="F141" s="217" t="s">
        <v>1216</v>
      </c>
      <c r="G141" s="218" t="s">
        <v>108</v>
      </c>
      <c r="H141" s="219">
        <v>45</v>
      </c>
      <c r="I141" s="220"/>
      <c r="J141" s="221">
        <f t="shared" ref="J141:J147" si="30">ROUND(I141*H141,2)</f>
        <v>0</v>
      </c>
      <c r="K141" s="217" t="s">
        <v>79</v>
      </c>
      <c r="L141" s="222"/>
      <c r="M141" s="223" t="s">
        <v>79</v>
      </c>
      <c r="N141" s="224" t="s">
        <v>51</v>
      </c>
      <c r="O141" s="65"/>
      <c r="P141" s="184">
        <f t="shared" ref="P141:P147" si="31">O141*H141</f>
        <v>0</v>
      </c>
      <c r="Q141" s="184">
        <v>0</v>
      </c>
      <c r="R141" s="184">
        <f t="shared" ref="R141:R147" si="32">Q141*H141</f>
        <v>0</v>
      </c>
      <c r="S141" s="184">
        <v>0</v>
      </c>
      <c r="T141" s="185">
        <f t="shared" ref="T141:T147" si="33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624</v>
      </c>
      <c r="AT141" s="186" t="s">
        <v>193</v>
      </c>
      <c r="AU141" s="186" t="s">
        <v>91</v>
      </c>
      <c r="AY141" s="17" t="s">
        <v>146</v>
      </c>
      <c r="BE141" s="187">
        <f t="shared" ref="BE141:BE147" si="34">IF(N141="základní",J141,0)</f>
        <v>0</v>
      </c>
      <c r="BF141" s="187">
        <f t="shared" ref="BF141:BF147" si="35">IF(N141="snížená",J141,0)</f>
        <v>0</v>
      </c>
      <c r="BG141" s="187">
        <f t="shared" ref="BG141:BG147" si="36">IF(N141="zákl. přenesená",J141,0)</f>
        <v>0</v>
      </c>
      <c r="BH141" s="187">
        <f t="shared" ref="BH141:BH147" si="37">IF(N141="sníž. přenesená",J141,0)</f>
        <v>0</v>
      </c>
      <c r="BI141" s="187">
        <f t="shared" ref="BI141:BI147" si="38">IF(N141="nulová",J141,0)</f>
        <v>0</v>
      </c>
      <c r="BJ141" s="17" t="s">
        <v>89</v>
      </c>
      <c r="BK141" s="187">
        <f t="shared" ref="BK141:BK147" si="39">ROUND(I141*H141,2)</f>
        <v>0</v>
      </c>
      <c r="BL141" s="17" t="s">
        <v>624</v>
      </c>
      <c r="BM141" s="186" t="s">
        <v>1217</v>
      </c>
    </row>
    <row r="142" spans="1:65" s="2" customFormat="1" ht="14.45" customHeight="1">
      <c r="A142" s="35"/>
      <c r="B142" s="36"/>
      <c r="C142" s="215" t="s">
        <v>353</v>
      </c>
      <c r="D142" s="215" t="s">
        <v>193</v>
      </c>
      <c r="E142" s="216" t="s">
        <v>1218</v>
      </c>
      <c r="F142" s="217" t="s">
        <v>1219</v>
      </c>
      <c r="G142" s="218" t="s">
        <v>108</v>
      </c>
      <c r="H142" s="219">
        <v>5</v>
      </c>
      <c r="I142" s="220"/>
      <c r="J142" s="221">
        <f t="shared" si="30"/>
        <v>0</v>
      </c>
      <c r="K142" s="217" t="s">
        <v>79</v>
      </c>
      <c r="L142" s="222"/>
      <c r="M142" s="223" t="s">
        <v>79</v>
      </c>
      <c r="N142" s="224" t="s">
        <v>51</v>
      </c>
      <c r="O142" s="65"/>
      <c r="P142" s="184">
        <f t="shared" si="31"/>
        <v>0</v>
      </c>
      <c r="Q142" s="184">
        <v>0</v>
      </c>
      <c r="R142" s="184">
        <f t="shared" si="32"/>
        <v>0</v>
      </c>
      <c r="S142" s="184">
        <v>0</v>
      </c>
      <c r="T142" s="185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624</v>
      </c>
      <c r="AT142" s="186" t="s">
        <v>193</v>
      </c>
      <c r="AU142" s="186" t="s">
        <v>91</v>
      </c>
      <c r="AY142" s="17" t="s">
        <v>146</v>
      </c>
      <c r="BE142" s="187">
        <f t="shared" si="34"/>
        <v>0</v>
      </c>
      <c r="BF142" s="187">
        <f t="shared" si="35"/>
        <v>0</v>
      </c>
      <c r="BG142" s="187">
        <f t="shared" si="36"/>
        <v>0</v>
      </c>
      <c r="BH142" s="187">
        <f t="shared" si="37"/>
        <v>0</v>
      </c>
      <c r="BI142" s="187">
        <f t="shared" si="38"/>
        <v>0</v>
      </c>
      <c r="BJ142" s="17" t="s">
        <v>89</v>
      </c>
      <c r="BK142" s="187">
        <f t="shared" si="39"/>
        <v>0</v>
      </c>
      <c r="BL142" s="17" t="s">
        <v>624</v>
      </c>
      <c r="BM142" s="186" t="s">
        <v>1220</v>
      </c>
    </row>
    <row r="143" spans="1:65" s="2" customFormat="1" ht="14.45" customHeight="1">
      <c r="A143" s="35"/>
      <c r="B143" s="36"/>
      <c r="C143" s="215" t="s">
        <v>360</v>
      </c>
      <c r="D143" s="215" t="s">
        <v>193</v>
      </c>
      <c r="E143" s="216" t="s">
        <v>1221</v>
      </c>
      <c r="F143" s="217" t="s">
        <v>1222</v>
      </c>
      <c r="G143" s="218" t="s">
        <v>296</v>
      </c>
      <c r="H143" s="219">
        <v>40</v>
      </c>
      <c r="I143" s="220"/>
      <c r="J143" s="221">
        <f t="shared" si="30"/>
        <v>0</v>
      </c>
      <c r="K143" s="217" t="s">
        <v>79</v>
      </c>
      <c r="L143" s="222"/>
      <c r="M143" s="223" t="s">
        <v>79</v>
      </c>
      <c r="N143" s="224" t="s">
        <v>51</v>
      </c>
      <c r="O143" s="65"/>
      <c r="P143" s="184">
        <f t="shared" si="31"/>
        <v>0</v>
      </c>
      <c r="Q143" s="184">
        <v>0</v>
      </c>
      <c r="R143" s="184">
        <f t="shared" si="32"/>
        <v>0</v>
      </c>
      <c r="S143" s="184">
        <v>0</v>
      </c>
      <c r="T143" s="185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624</v>
      </c>
      <c r="AT143" s="186" t="s">
        <v>193</v>
      </c>
      <c r="AU143" s="186" t="s">
        <v>91</v>
      </c>
      <c r="AY143" s="17" t="s">
        <v>146</v>
      </c>
      <c r="BE143" s="187">
        <f t="shared" si="34"/>
        <v>0</v>
      </c>
      <c r="BF143" s="187">
        <f t="shared" si="35"/>
        <v>0</v>
      </c>
      <c r="BG143" s="187">
        <f t="shared" si="36"/>
        <v>0</v>
      </c>
      <c r="BH143" s="187">
        <f t="shared" si="37"/>
        <v>0</v>
      </c>
      <c r="BI143" s="187">
        <f t="shared" si="38"/>
        <v>0</v>
      </c>
      <c r="BJ143" s="17" t="s">
        <v>89</v>
      </c>
      <c r="BK143" s="187">
        <f t="shared" si="39"/>
        <v>0</v>
      </c>
      <c r="BL143" s="17" t="s">
        <v>624</v>
      </c>
      <c r="BM143" s="186" t="s">
        <v>1223</v>
      </c>
    </row>
    <row r="144" spans="1:65" s="2" customFormat="1" ht="14.45" customHeight="1">
      <c r="A144" s="35"/>
      <c r="B144" s="36"/>
      <c r="C144" s="215" t="s">
        <v>366</v>
      </c>
      <c r="D144" s="215" t="s">
        <v>193</v>
      </c>
      <c r="E144" s="216" t="s">
        <v>1224</v>
      </c>
      <c r="F144" s="217" t="s">
        <v>1225</v>
      </c>
      <c r="G144" s="218" t="s">
        <v>296</v>
      </c>
      <c r="H144" s="219">
        <v>600</v>
      </c>
      <c r="I144" s="220"/>
      <c r="J144" s="221">
        <f t="shared" si="30"/>
        <v>0</v>
      </c>
      <c r="K144" s="217" t="s">
        <v>79</v>
      </c>
      <c r="L144" s="222"/>
      <c r="M144" s="223" t="s">
        <v>79</v>
      </c>
      <c r="N144" s="224" t="s">
        <v>51</v>
      </c>
      <c r="O144" s="65"/>
      <c r="P144" s="184">
        <f t="shared" si="31"/>
        <v>0</v>
      </c>
      <c r="Q144" s="184">
        <v>0</v>
      </c>
      <c r="R144" s="184">
        <f t="shared" si="32"/>
        <v>0</v>
      </c>
      <c r="S144" s="184">
        <v>0</v>
      </c>
      <c r="T144" s="185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624</v>
      </c>
      <c r="AT144" s="186" t="s">
        <v>193</v>
      </c>
      <c r="AU144" s="186" t="s">
        <v>91</v>
      </c>
      <c r="AY144" s="17" t="s">
        <v>146</v>
      </c>
      <c r="BE144" s="187">
        <f t="shared" si="34"/>
        <v>0</v>
      </c>
      <c r="BF144" s="187">
        <f t="shared" si="35"/>
        <v>0</v>
      </c>
      <c r="BG144" s="187">
        <f t="shared" si="36"/>
        <v>0</v>
      </c>
      <c r="BH144" s="187">
        <f t="shared" si="37"/>
        <v>0</v>
      </c>
      <c r="BI144" s="187">
        <f t="shared" si="38"/>
        <v>0</v>
      </c>
      <c r="BJ144" s="17" t="s">
        <v>89</v>
      </c>
      <c r="BK144" s="187">
        <f t="shared" si="39"/>
        <v>0</v>
      </c>
      <c r="BL144" s="17" t="s">
        <v>624</v>
      </c>
      <c r="BM144" s="186" t="s">
        <v>1226</v>
      </c>
    </row>
    <row r="145" spans="1:65" s="2" customFormat="1" ht="14.45" customHeight="1">
      <c r="A145" s="35"/>
      <c r="B145" s="36"/>
      <c r="C145" s="215" t="s">
        <v>372</v>
      </c>
      <c r="D145" s="215" t="s">
        <v>193</v>
      </c>
      <c r="E145" s="216" t="s">
        <v>1227</v>
      </c>
      <c r="F145" s="217" t="s">
        <v>1228</v>
      </c>
      <c r="G145" s="218" t="s">
        <v>289</v>
      </c>
      <c r="H145" s="219">
        <v>10</v>
      </c>
      <c r="I145" s="220"/>
      <c r="J145" s="221">
        <f t="shared" si="30"/>
        <v>0</v>
      </c>
      <c r="K145" s="217" t="s">
        <v>79</v>
      </c>
      <c r="L145" s="222"/>
      <c r="M145" s="223" t="s">
        <v>79</v>
      </c>
      <c r="N145" s="224" t="s">
        <v>51</v>
      </c>
      <c r="O145" s="65"/>
      <c r="P145" s="184">
        <f t="shared" si="31"/>
        <v>0</v>
      </c>
      <c r="Q145" s="184">
        <v>0</v>
      </c>
      <c r="R145" s="184">
        <f t="shared" si="32"/>
        <v>0</v>
      </c>
      <c r="S145" s="184">
        <v>0</v>
      </c>
      <c r="T145" s="185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624</v>
      </c>
      <c r="AT145" s="186" t="s">
        <v>193</v>
      </c>
      <c r="AU145" s="186" t="s">
        <v>91</v>
      </c>
      <c r="AY145" s="17" t="s">
        <v>146</v>
      </c>
      <c r="BE145" s="187">
        <f t="shared" si="34"/>
        <v>0</v>
      </c>
      <c r="BF145" s="187">
        <f t="shared" si="35"/>
        <v>0</v>
      </c>
      <c r="BG145" s="187">
        <f t="shared" si="36"/>
        <v>0</v>
      </c>
      <c r="BH145" s="187">
        <f t="shared" si="37"/>
        <v>0</v>
      </c>
      <c r="BI145" s="187">
        <f t="shared" si="38"/>
        <v>0</v>
      </c>
      <c r="BJ145" s="17" t="s">
        <v>89</v>
      </c>
      <c r="BK145" s="187">
        <f t="shared" si="39"/>
        <v>0</v>
      </c>
      <c r="BL145" s="17" t="s">
        <v>624</v>
      </c>
      <c r="BM145" s="186" t="s">
        <v>1229</v>
      </c>
    </row>
    <row r="146" spans="1:65" s="2" customFormat="1" ht="14.45" customHeight="1">
      <c r="A146" s="35"/>
      <c r="B146" s="36"/>
      <c r="C146" s="215" t="s">
        <v>378</v>
      </c>
      <c r="D146" s="215" t="s">
        <v>193</v>
      </c>
      <c r="E146" s="216" t="s">
        <v>1230</v>
      </c>
      <c r="F146" s="217" t="s">
        <v>1231</v>
      </c>
      <c r="G146" s="218" t="s">
        <v>289</v>
      </c>
      <c r="H146" s="219">
        <v>6</v>
      </c>
      <c r="I146" s="220"/>
      <c r="J146" s="221">
        <f t="shared" si="30"/>
        <v>0</v>
      </c>
      <c r="K146" s="217" t="s">
        <v>79</v>
      </c>
      <c r="L146" s="222"/>
      <c r="M146" s="223" t="s">
        <v>79</v>
      </c>
      <c r="N146" s="224" t="s">
        <v>51</v>
      </c>
      <c r="O146" s="65"/>
      <c r="P146" s="184">
        <f t="shared" si="31"/>
        <v>0</v>
      </c>
      <c r="Q146" s="184">
        <v>0</v>
      </c>
      <c r="R146" s="184">
        <f t="shared" si="32"/>
        <v>0</v>
      </c>
      <c r="S146" s="184">
        <v>0</v>
      </c>
      <c r="T146" s="185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624</v>
      </c>
      <c r="AT146" s="186" t="s">
        <v>193</v>
      </c>
      <c r="AU146" s="186" t="s">
        <v>91</v>
      </c>
      <c r="AY146" s="17" t="s">
        <v>146</v>
      </c>
      <c r="BE146" s="187">
        <f t="shared" si="34"/>
        <v>0</v>
      </c>
      <c r="BF146" s="187">
        <f t="shared" si="35"/>
        <v>0</v>
      </c>
      <c r="BG146" s="187">
        <f t="shared" si="36"/>
        <v>0</v>
      </c>
      <c r="BH146" s="187">
        <f t="shared" si="37"/>
        <v>0</v>
      </c>
      <c r="BI146" s="187">
        <f t="shared" si="38"/>
        <v>0</v>
      </c>
      <c r="BJ146" s="17" t="s">
        <v>89</v>
      </c>
      <c r="BK146" s="187">
        <f t="shared" si="39"/>
        <v>0</v>
      </c>
      <c r="BL146" s="17" t="s">
        <v>624</v>
      </c>
      <c r="BM146" s="186" t="s">
        <v>1232</v>
      </c>
    </row>
    <row r="147" spans="1:65" s="2" customFormat="1" ht="14.45" customHeight="1">
      <c r="A147" s="35"/>
      <c r="B147" s="36"/>
      <c r="C147" s="215" t="s">
        <v>384</v>
      </c>
      <c r="D147" s="215" t="s">
        <v>193</v>
      </c>
      <c r="E147" s="216" t="s">
        <v>1233</v>
      </c>
      <c r="F147" s="217" t="s">
        <v>1234</v>
      </c>
      <c r="G147" s="218" t="s">
        <v>296</v>
      </c>
      <c r="H147" s="219">
        <v>45</v>
      </c>
      <c r="I147" s="220"/>
      <c r="J147" s="221">
        <f t="shared" si="30"/>
        <v>0</v>
      </c>
      <c r="K147" s="217" t="s">
        <v>79</v>
      </c>
      <c r="L147" s="222"/>
      <c r="M147" s="223" t="s">
        <v>79</v>
      </c>
      <c r="N147" s="224" t="s">
        <v>51</v>
      </c>
      <c r="O147" s="65"/>
      <c r="P147" s="184">
        <f t="shared" si="31"/>
        <v>0</v>
      </c>
      <c r="Q147" s="184">
        <v>0</v>
      </c>
      <c r="R147" s="184">
        <f t="shared" si="32"/>
        <v>0</v>
      </c>
      <c r="S147" s="184">
        <v>0</v>
      </c>
      <c r="T147" s="185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624</v>
      </c>
      <c r="AT147" s="186" t="s">
        <v>193</v>
      </c>
      <c r="AU147" s="186" t="s">
        <v>91</v>
      </c>
      <c r="AY147" s="17" t="s">
        <v>146</v>
      </c>
      <c r="BE147" s="187">
        <f t="shared" si="34"/>
        <v>0</v>
      </c>
      <c r="BF147" s="187">
        <f t="shared" si="35"/>
        <v>0</v>
      </c>
      <c r="BG147" s="187">
        <f t="shared" si="36"/>
        <v>0</v>
      </c>
      <c r="BH147" s="187">
        <f t="shared" si="37"/>
        <v>0</v>
      </c>
      <c r="BI147" s="187">
        <f t="shared" si="38"/>
        <v>0</v>
      </c>
      <c r="BJ147" s="17" t="s">
        <v>89</v>
      </c>
      <c r="BK147" s="187">
        <f t="shared" si="39"/>
        <v>0</v>
      </c>
      <c r="BL147" s="17" t="s">
        <v>624</v>
      </c>
      <c r="BM147" s="186" t="s">
        <v>1235</v>
      </c>
    </row>
    <row r="148" spans="1:65" s="12" customFormat="1" ht="22.9" customHeight="1">
      <c r="B148" s="159"/>
      <c r="C148" s="160"/>
      <c r="D148" s="161" t="s">
        <v>80</v>
      </c>
      <c r="E148" s="173" t="s">
        <v>1236</v>
      </c>
      <c r="F148" s="173" t="s">
        <v>1237</v>
      </c>
      <c r="G148" s="160"/>
      <c r="H148" s="160"/>
      <c r="I148" s="163"/>
      <c r="J148" s="174">
        <f>BK148</f>
        <v>0</v>
      </c>
      <c r="K148" s="160"/>
      <c r="L148" s="165"/>
      <c r="M148" s="166"/>
      <c r="N148" s="167"/>
      <c r="O148" s="167"/>
      <c r="P148" s="168">
        <f>SUM(P149:P150)</f>
        <v>0</v>
      </c>
      <c r="Q148" s="167"/>
      <c r="R148" s="168">
        <f>SUM(R149:R150)</f>
        <v>0</v>
      </c>
      <c r="S148" s="167"/>
      <c r="T148" s="169">
        <f>SUM(T149:T150)</f>
        <v>0</v>
      </c>
      <c r="AR148" s="170" t="s">
        <v>89</v>
      </c>
      <c r="AT148" s="171" t="s">
        <v>80</v>
      </c>
      <c r="AU148" s="171" t="s">
        <v>89</v>
      </c>
      <c r="AY148" s="170" t="s">
        <v>146</v>
      </c>
      <c r="BK148" s="172">
        <f>SUM(BK149:BK150)</f>
        <v>0</v>
      </c>
    </row>
    <row r="149" spans="1:65" s="2" customFormat="1" ht="14.45" customHeight="1">
      <c r="A149" s="35"/>
      <c r="B149" s="36"/>
      <c r="C149" s="175" t="s">
        <v>391</v>
      </c>
      <c r="D149" s="175" t="s">
        <v>148</v>
      </c>
      <c r="E149" s="176" t="s">
        <v>1238</v>
      </c>
      <c r="F149" s="177" t="s">
        <v>1239</v>
      </c>
      <c r="G149" s="178" t="s">
        <v>151</v>
      </c>
      <c r="H149" s="179">
        <v>30</v>
      </c>
      <c r="I149" s="180"/>
      <c r="J149" s="181">
        <f>ROUND(I149*H149,2)</f>
        <v>0</v>
      </c>
      <c r="K149" s="177" t="s">
        <v>79</v>
      </c>
      <c r="L149" s="40"/>
      <c r="M149" s="182" t="s">
        <v>79</v>
      </c>
      <c r="N149" s="183" t="s">
        <v>51</v>
      </c>
      <c r="O149" s="65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502</v>
      </c>
      <c r="AT149" s="186" t="s">
        <v>148</v>
      </c>
      <c r="AU149" s="186" t="s">
        <v>91</v>
      </c>
      <c r="AY149" s="17" t="s">
        <v>146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7" t="s">
        <v>89</v>
      </c>
      <c r="BK149" s="187">
        <f>ROUND(I149*H149,2)</f>
        <v>0</v>
      </c>
      <c r="BL149" s="17" t="s">
        <v>502</v>
      </c>
      <c r="BM149" s="186" t="s">
        <v>1240</v>
      </c>
    </row>
    <row r="150" spans="1:65" s="2" customFormat="1" ht="14.45" customHeight="1">
      <c r="A150" s="35"/>
      <c r="B150" s="36"/>
      <c r="C150" s="175" t="s">
        <v>396</v>
      </c>
      <c r="D150" s="175" t="s">
        <v>148</v>
      </c>
      <c r="E150" s="176" t="s">
        <v>1241</v>
      </c>
      <c r="F150" s="177" t="s">
        <v>1242</v>
      </c>
      <c r="G150" s="178" t="s">
        <v>151</v>
      </c>
      <c r="H150" s="179">
        <v>50</v>
      </c>
      <c r="I150" s="180"/>
      <c r="J150" s="181">
        <f>ROUND(I150*H150,2)</f>
        <v>0</v>
      </c>
      <c r="K150" s="177" t="s">
        <v>79</v>
      </c>
      <c r="L150" s="40"/>
      <c r="M150" s="182" t="s">
        <v>79</v>
      </c>
      <c r="N150" s="183" t="s">
        <v>51</v>
      </c>
      <c r="O150" s="65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502</v>
      </c>
      <c r="AT150" s="186" t="s">
        <v>148</v>
      </c>
      <c r="AU150" s="186" t="s">
        <v>91</v>
      </c>
      <c r="AY150" s="17" t="s">
        <v>146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7" t="s">
        <v>89</v>
      </c>
      <c r="BK150" s="187">
        <f>ROUND(I150*H150,2)</f>
        <v>0</v>
      </c>
      <c r="BL150" s="17" t="s">
        <v>502</v>
      </c>
      <c r="BM150" s="186" t="s">
        <v>1243</v>
      </c>
    </row>
    <row r="151" spans="1:65" s="12" customFormat="1" ht="22.9" customHeight="1">
      <c r="B151" s="159"/>
      <c r="C151" s="160"/>
      <c r="D151" s="161" t="s">
        <v>80</v>
      </c>
      <c r="E151" s="173" t="s">
        <v>1244</v>
      </c>
      <c r="F151" s="173" t="s">
        <v>1245</v>
      </c>
      <c r="G151" s="160"/>
      <c r="H151" s="160"/>
      <c r="I151" s="163"/>
      <c r="J151" s="174">
        <f>BK151</f>
        <v>0</v>
      </c>
      <c r="K151" s="160"/>
      <c r="L151" s="165"/>
      <c r="M151" s="166"/>
      <c r="N151" s="167"/>
      <c r="O151" s="167"/>
      <c r="P151" s="168">
        <f>SUM(P152:P153)</f>
        <v>0</v>
      </c>
      <c r="Q151" s="167"/>
      <c r="R151" s="168">
        <f>SUM(R152:R153)</f>
        <v>0</v>
      </c>
      <c r="S151" s="167"/>
      <c r="T151" s="169">
        <f>SUM(T152:T153)</f>
        <v>0</v>
      </c>
      <c r="AR151" s="170" t="s">
        <v>89</v>
      </c>
      <c r="AT151" s="171" t="s">
        <v>80</v>
      </c>
      <c r="AU151" s="171" t="s">
        <v>89</v>
      </c>
      <c r="AY151" s="170" t="s">
        <v>146</v>
      </c>
      <c r="BK151" s="172">
        <f>SUM(BK152:BK153)</f>
        <v>0</v>
      </c>
    </row>
    <row r="152" spans="1:65" s="2" customFormat="1" ht="14.45" customHeight="1">
      <c r="A152" s="35"/>
      <c r="B152" s="36"/>
      <c r="C152" s="175" t="s">
        <v>401</v>
      </c>
      <c r="D152" s="175" t="s">
        <v>148</v>
      </c>
      <c r="E152" s="176" t="s">
        <v>1246</v>
      </c>
      <c r="F152" s="177" t="s">
        <v>1247</v>
      </c>
      <c r="G152" s="178" t="s">
        <v>296</v>
      </c>
      <c r="H152" s="179">
        <v>20</v>
      </c>
      <c r="I152" s="180"/>
      <c r="J152" s="181">
        <f>ROUND(I152*H152,2)</f>
        <v>0</v>
      </c>
      <c r="K152" s="177" t="s">
        <v>79</v>
      </c>
      <c r="L152" s="40"/>
      <c r="M152" s="182" t="s">
        <v>79</v>
      </c>
      <c r="N152" s="183" t="s">
        <v>51</v>
      </c>
      <c r="O152" s="65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502</v>
      </c>
      <c r="AT152" s="186" t="s">
        <v>148</v>
      </c>
      <c r="AU152" s="186" t="s">
        <v>91</v>
      </c>
      <c r="AY152" s="17" t="s">
        <v>146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7" t="s">
        <v>89</v>
      </c>
      <c r="BK152" s="187">
        <f>ROUND(I152*H152,2)</f>
        <v>0</v>
      </c>
      <c r="BL152" s="17" t="s">
        <v>502</v>
      </c>
      <c r="BM152" s="186" t="s">
        <v>1248</v>
      </c>
    </row>
    <row r="153" spans="1:65" s="2" customFormat="1" ht="14.45" customHeight="1">
      <c r="A153" s="35"/>
      <c r="B153" s="36"/>
      <c r="C153" s="175" t="s">
        <v>406</v>
      </c>
      <c r="D153" s="175" t="s">
        <v>148</v>
      </c>
      <c r="E153" s="176" t="s">
        <v>1249</v>
      </c>
      <c r="F153" s="177" t="s">
        <v>1250</v>
      </c>
      <c r="G153" s="178" t="s">
        <v>296</v>
      </c>
      <c r="H153" s="179">
        <v>430</v>
      </c>
      <c r="I153" s="180"/>
      <c r="J153" s="181">
        <f>ROUND(I153*H153,2)</f>
        <v>0</v>
      </c>
      <c r="K153" s="177" t="s">
        <v>79</v>
      </c>
      <c r="L153" s="40"/>
      <c r="M153" s="182" t="s">
        <v>79</v>
      </c>
      <c r="N153" s="183" t="s">
        <v>51</v>
      </c>
      <c r="O153" s="65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6" t="s">
        <v>502</v>
      </c>
      <c r="AT153" s="186" t="s">
        <v>148</v>
      </c>
      <c r="AU153" s="186" t="s">
        <v>91</v>
      </c>
      <c r="AY153" s="17" t="s">
        <v>146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7" t="s">
        <v>89</v>
      </c>
      <c r="BK153" s="187">
        <f>ROUND(I153*H153,2)</f>
        <v>0</v>
      </c>
      <c r="BL153" s="17" t="s">
        <v>502</v>
      </c>
      <c r="BM153" s="186" t="s">
        <v>1251</v>
      </c>
    </row>
    <row r="154" spans="1:65" s="12" customFormat="1" ht="22.9" customHeight="1">
      <c r="B154" s="159"/>
      <c r="C154" s="160"/>
      <c r="D154" s="161" t="s">
        <v>80</v>
      </c>
      <c r="E154" s="173" t="s">
        <v>1252</v>
      </c>
      <c r="F154" s="173" t="s">
        <v>1253</v>
      </c>
      <c r="G154" s="160"/>
      <c r="H154" s="160"/>
      <c r="I154" s="163"/>
      <c r="J154" s="174">
        <f>BK154</f>
        <v>0</v>
      </c>
      <c r="K154" s="160"/>
      <c r="L154" s="165"/>
      <c r="M154" s="166"/>
      <c r="N154" s="167"/>
      <c r="O154" s="167"/>
      <c r="P154" s="168">
        <f>P155</f>
        <v>0</v>
      </c>
      <c r="Q154" s="167"/>
      <c r="R154" s="168">
        <f>R155</f>
        <v>0</v>
      </c>
      <c r="S154" s="167"/>
      <c r="T154" s="169">
        <f>T155</f>
        <v>0</v>
      </c>
      <c r="AR154" s="170" t="s">
        <v>89</v>
      </c>
      <c r="AT154" s="171" t="s">
        <v>80</v>
      </c>
      <c r="AU154" s="171" t="s">
        <v>89</v>
      </c>
      <c r="AY154" s="170" t="s">
        <v>146</v>
      </c>
      <c r="BK154" s="172">
        <f>BK155</f>
        <v>0</v>
      </c>
    </row>
    <row r="155" spans="1:65" s="2" customFormat="1" ht="14.45" customHeight="1">
      <c r="A155" s="35"/>
      <c r="B155" s="36"/>
      <c r="C155" s="215" t="s">
        <v>412</v>
      </c>
      <c r="D155" s="215" t="s">
        <v>193</v>
      </c>
      <c r="E155" s="216" t="s">
        <v>1254</v>
      </c>
      <c r="F155" s="217" t="s">
        <v>1255</v>
      </c>
      <c r="G155" s="218" t="s">
        <v>296</v>
      </c>
      <c r="H155" s="219">
        <v>430</v>
      </c>
      <c r="I155" s="220"/>
      <c r="J155" s="221">
        <f>ROUND(I155*H155,2)</f>
        <v>0</v>
      </c>
      <c r="K155" s="217" t="s">
        <v>79</v>
      </c>
      <c r="L155" s="222"/>
      <c r="M155" s="235" t="s">
        <v>79</v>
      </c>
      <c r="N155" s="236" t="s">
        <v>51</v>
      </c>
      <c r="O155" s="237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624</v>
      </c>
      <c r="AT155" s="186" t="s">
        <v>193</v>
      </c>
      <c r="AU155" s="186" t="s">
        <v>91</v>
      </c>
      <c r="AY155" s="17" t="s">
        <v>146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7" t="s">
        <v>89</v>
      </c>
      <c r="BK155" s="187">
        <f>ROUND(I155*H155,2)</f>
        <v>0</v>
      </c>
      <c r="BL155" s="17" t="s">
        <v>624</v>
      </c>
      <c r="BM155" s="186" t="s">
        <v>1256</v>
      </c>
    </row>
    <row r="156" spans="1:65" s="2" customFormat="1" ht="6.95" customHeight="1">
      <c r="A156" s="35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Iy9gZDC+qCyaNeOx+S5vFNgGtuhh1KQfEUdcY+qfADwo4rv+l+blrBYKG9HinmhHnXO4B/8QXKJ/NWK7CcHqBw==" saltValue="WW6LbqhfF+YOn4VwtTP/TB8pqCFAwBbOMLltQMEBDUflcLjOyzyAXS5iRY7WWiEZz5aCIdOCUYh9gWlXJskzYA==" spinCount="100000" sheet="1" objects="1" scenarios="1" formatColumns="0" formatRows="0" autoFilter="0"/>
  <autoFilter ref="C90:K15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2.7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103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</row>
    <row r="4" spans="1:4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7" t="s">
        <v>16</v>
      </c>
      <c r="L6" s="20"/>
    </row>
    <row r="7" spans="1:4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4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1257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13. 10. 2020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ROUND(J82,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ROUND((SUM(BE82:BE153)),  2)</f>
        <v>0</v>
      </c>
      <c r="G33" s="35"/>
      <c r="H33" s="35"/>
      <c r="I33" s="120">
        <v>0.21</v>
      </c>
      <c r="J33" s="119">
        <f>ROUND(((SUM(BE82:BE153))*I33),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ROUND((SUM(BF82:BF153)),  2)</f>
        <v>0</v>
      </c>
      <c r="G34" s="35"/>
      <c r="H34" s="35"/>
      <c r="I34" s="120">
        <v>0.15</v>
      </c>
      <c r="J34" s="119">
        <f>ROUND(((SUM(BF82:BF153))*I34),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ROUND((SUM(BG82:BG153)),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ROUND((SUM(BH82:BH153)),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ROUND((SUM(BI82:BI153)),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DIO - DIO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13. 10. 2020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120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126</v>
      </c>
      <c r="E62" s="145"/>
      <c r="F62" s="145"/>
      <c r="G62" s="145"/>
      <c r="H62" s="145"/>
      <c r="I62" s="145"/>
      <c r="J62" s="146">
        <f>J95</f>
        <v>0</v>
      </c>
      <c r="K62" s="143"/>
      <c r="L62" s="147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131</v>
      </c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09" t="str">
        <f>E7</f>
        <v>P+R Hostivař 3 - sever</v>
      </c>
      <c r="F72" s="310"/>
      <c r="G72" s="310"/>
      <c r="H72" s="310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113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62" t="str">
        <f>E9</f>
        <v>DIO - DIO</v>
      </c>
      <c r="F74" s="311"/>
      <c r="G74" s="311"/>
      <c r="H74" s="311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Praha 15 - Hostivař</v>
      </c>
      <c r="G76" s="37"/>
      <c r="H76" s="37"/>
      <c r="I76" s="29" t="s">
        <v>24</v>
      </c>
      <c r="J76" s="60" t="str">
        <f>IF(J12="","",J12)</f>
        <v>13. 10. 2020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29" t="s">
        <v>30</v>
      </c>
      <c r="D78" s="37"/>
      <c r="E78" s="37"/>
      <c r="F78" s="27" t="str">
        <f>E15</f>
        <v>Technická správa komunikací hl. m. Prahy, a.s.</v>
      </c>
      <c r="G78" s="37"/>
      <c r="H78" s="37"/>
      <c r="I78" s="29" t="s">
        <v>38</v>
      </c>
      <c r="J78" s="33" t="str">
        <f>E21</f>
        <v>METROPROJEKT Praha a.s.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29" t="s">
        <v>43</v>
      </c>
      <c r="J79" s="33" t="str">
        <f>E24</f>
        <v>METROPROJEKT Praha a.s.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48"/>
      <c r="B81" s="149"/>
      <c r="C81" s="150" t="s">
        <v>132</v>
      </c>
      <c r="D81" s="151" t="s">
        <v>65</v>
      </c>
      <c r="E81" s="151" t="s">
        <v>61</v>
      </c>
      <c r="F81" s="151" t="s">
        <v>62</v>
      </c>
      <c r="G81" s="151" t="s">
        <v>133</v>
      </c>
      <c r="H81" s="151" t="s">
        <v>134</v>
      </c>
      <c r="I81" s="151" t="s">
        <v>135</v>
      </c>
      <c r="J81" s="151" t="s">
        <v>117</v>
      </c>
      <c r="K81" s="152" t="s">
        <v>136</v>
      </c>
      <c r="L81" s="153"/>
      <c r="M81" s="69" t="s">
        <v>79</v>
      </c>
      <c r="N81" s="70" t="s">
        <v>50</v>
      </c>
      <c r="O81" s="70" t="s">
        <v>137</v>
      </c>
      <c r="P81" s="70" t="s">
        <v>138</v>
      </c>
      <c r="Q81" s="70" t="s">
        <v>139</v>
      </c>
      <c r="R81" s="70" t="s">
        <v>140</v>
      </c>
      <c r="S81" s="70" t="s">
        <v>141</v>
      </c>
      <c r="T81" s="71" t="s">
        <v>142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5" s="2" customFormat="1" ht="22.9" customHeight="1">
      <c r="A82" s="35"/>
      <c r="B82" s="36"/>
      <c r="C82" s="76" t="s">
        <v>143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0.12536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118</v>
      </c>
      <c r="BK82" s="158">
        <f>BK83</f>
        <v>0</v>
      </c>
    </row>
    <row r="83" spans="1:65" s="12" customFormat="1" ht="25.9" customHeight="1">
      <c r="B83" s="159"/>
      <c r="C83" s="160"/>
      <c r="D83" s="161" t="s">
        <v>80</v>
      </c>
      <c r="E83" s="162" t="s">
        <v>144</v>
      </c>
      <c r="F83" s="162" t="s">
        <v>145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P84+P95</f>
        <v>0</v>
      </c>
      <c r="Q83" s="167"/>
      <c r="R83" s="168">
        <f>R84+R95</f>
        <v>0.12536</v>
      </c>
      <c r="S83" s="167"/>
      <c r="T83" s="169">
        <f>T84+T95</f>
        <v>0</v>
      </c>
      <c r="AR83" s="170" t="s">
        <v>89</v>
      </c>
      <c r="AT83" s="171" t="s">
        <v>80</v>
      </c>
      <c r="AU83" s="171" t="s">
        <v>81</v>
      </c>
      <c r="AY83" s="170" t="s">
        <v>146</v>
      </c>
      <c r="BK83" s="172">
        <f>BK84+BK95</f>
        <v>0</v>
      </c>
    </row>
    <row r="84" spans="1:65" s="12" customFormat="1" ht="22.9" customHeight="1">
      <c r="B84" s="159"/>
      <c r="C84" s="160"/>
      <c r="D84" s="161" t="s">
        <v>80</v>
      </c>
      <c r="E84" s="173" t="s">
        <v>89</v>
      </c>
      <c r="F84" s="173" t="s">
        <v>147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SUM(P85:P94)</f>
        <v>0</v>
      </c>
      <c r="Q84" s="167"/>
      <c r="R84" s="168">
        <f>SUM(R85:R94)</f>
        <v>3.236E-2</v>
      </c>
      <c r="S84" s="167"/>
      <c r="T84" s="169">
        <f>SUM(T85:T94)</f>
        <v>0</v>
      </c>
      <c r="AR84" s="170" t="s">
        <v>89</v>
      </c>
      <c r="AT84" s="171" t="s">
        <v>80</v>
      </c>
      <c r="AU84" s="171" t="s">
        <v>89</v>
      </c>
      <c r="AY84" s="170" t="s">
        <v>146</v>
      </c>
      <c r="BK84" s="172">
        <f>SUM(BK85:BK94)</f>
        <v>0</v>
      </c>
    </row>
    <row r="85" spans="1:65" s="2" customFormat="1" ht="24.2" customHeight="1">
      <c r="A85" s="35"/>
      <c r="B85" s="36"/>
      <c r="C85" s="175" t="s">
        <v>89</v>
      </c>
      <c r="D85" s="175" t="s">
        <v>148</v>
      </c>
      <c r="E85" s="176" t="s">
        <v>1258</v>
      </c>
      <c r="F85" s="177" t="s">
        <v>1259</v>
      </c>
      <c r="G85" s="178" t="s">
        <v>151</v>
      </c>
      <c r="H85" s="179">
        <v>9</v>
      </c>
      <c r="I85" s="180"/>
      <c r="J85" s="181">
        <f>ROUND(I85*H85,2)</f>
        <v>0</v>
      </c>
      <c r="K85" s="177" t="s">
        <v>152</v>
      </c>
      <c r="L85" s="40"/>
      <c r="M85" s="182" t="s">
        <v>79</v>
      </c>
      <c r="N85" s="183" t="s">
        <v>51</v>
      </c>
      <c r="O85" s="65"/>
      <c r="P85" s="184">
        <f>O85*H85</f>
        <v>0</v>
      </c>
      <c r="Q85" s="184">
        <v>6.4000000000000005E-4</v>
      </c>
      <c r="R85" s="184">
        <f>Q85*H85</f>
        <v>5.7600000000000004E-3</v>
      </c>
      <c r="S85" s="184">
        <v>0</v>
      </c>
      <c r="T85" s="185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153</v>
      </c>
      <c r="AT85" s="186" t="s">
        <v>148</v>
      </c>
      <c r="AU85" s="186" t="s">
        <v>91</v>
      </c>
      <c r="AY85" s="17" t="s">
        <v>146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7" t="s">
        <v>89</v>
      </c>
      <c r="BK85" s="187">
        <f>ROUND(I85*H85,2)</f>
        <v>0</v>
      </c>
      <c r="BL85" s="17" t="s">
        <v>153</v>
      </c>
      <c r="BM85" s="186" t="s">
        <v>1260</v>
      </c>
    </row>
    <row r="86" spans="1:65" s="2" customFormat="1" ht="97.5">
      <c r="A86" s="35"/>
      <c r="B86" s="36"/>
      <c r="C86" s="37"/>
      <c r="D86" s="188" t="s">
        <v>155</v>
      </c>
      <c r="E86" s="37"/>
      <c r="F86" s="189" t="s">
        <v>1261</v>
      </c>
      <c r="G86" s="37"/>
      <c r="H86" s="37"/>
      <c r="I86" s="190"/>
      <c r="J86" s="37"/>
      <c r="K86" s="37"/>
      <c r="L86" s="40"/>
      <c r="M86" s="191"/>
      <c r="N86" s="192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7" t="s">
        <v>155</v>
      </c>
      <c r="AU86" s="17" t="s">
        <v>91</v>
      </c>
    </row>
    <row r="87" spans="1:65" s="13" customFormat="1" ht="11.25">
      <c r="B87" s="193"/>
      <c r="C87" s="194"/>
      <c r="D87" s="188" t="s">
        <v>157</v>
      </c>
      <c r="E87" s="195" t="s">
        <v>79</v>
      </c>
      <c r="F87" s="196" t="s">
        <v>1262</v>
      </c>
      <c r="G87" s="194"/>
      <c r="H87" s="197">
        <v>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157</v>
      </c>
      <c r="AU87" s="203" t="s">
        <v>91</v>
      </c>
      <c r="AV87" s="13" t="s">
        <v>91</v>
      </c>
      <c r="AW87" s="13" t="s">
        <v>42</v>
      </c>
      <c r="AX87" s="13" t="s">
        <v>89</v>
      </c>
      <c r="AY87" s="203" t="s">
        <v>146</v>
      </c>
    </row>
    <row r="88" spans="1:65" s="2" customFormat="1" ht="24.2" customHeight="1">
      <c r="A88" s="35"/>
      <c r="B88" s="36"/>
      <c r="C88" s="175" t="s">
        <v>91</v>
      </c>
      <c r="D88" s="175" t="s">
        <v>148</v>
      </c>
      <c r="E88" s="176" t="s">
        <v>1263</v>
      </c>
      <c r="F88" s="177" t="s">
        <v>1264</v>
      </c>
      <c r="G88" s="178" t="s">
        <v>151</v>
      </c>
      <c r="H88" s="179">
        <v>9</v>
      </c>
      <c r="I88" s="180"/>
      <c r="J88" s="181">
        <f>ROUND(I88*H88,2)</f>
        <v>0</v>
      </c>
      <c r="K88" s="177" t="s">
        <v>152</v>
      </c>
      <c r="L88" s="40"/>
      <c r="M88" s="182" t="s">
        <v>79</v>
      </c>
      <c r="N88" s="183" t="s">
        <v>51</v>
      </c>
      <c r="O88" s="65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153</v>
      </c>
      <c r="AT88" s="186" t="s">
        <v>148</v>
      </c>
      <c r="AU88" s="186" t="s">
        <v>91</v>
      </c>
      <c r="AY88" s="17" t="s">
        <v>146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7" t="s">
        <v>89</v>
      </c>
      <c r="BK88" s="187">
        <f>ROUND(I88*H88,2)</f>
        <v>0</v>
      </c>
      <c r="BL88" s="17" t="s">
        <v>153</v>
      </c>
      <c r="BM88" s="186" t="s">
        <v>1265</v>
      </c>
    </row>
    <row r="89" spans="1:65" s="2" customFormat="1" ht="97.5">
      <c r="A89" s="35"/>
      <c r="B89" s="36"/>
      <c r="C89" s="37"/>
      <c r="D89" s="188" t="s">
        <v>155</v>
      </c>
      <c r="E89" s="37"/>
      <c r="F89" s="189" t="s">
        <v>1261</v>
      </c>
      <c r="G89" s="37"/>
      <c r="H89" s="37"/>
      <c r="I89" s="190"/>
      <c r="J89" s="37"/>
      <c r="K89" s="37"/>
      <c r="L89" s="40"/>
      <c r="M89" s="191"/>
      <c r="N89" s="192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155</v>
      </c>
      <c r="AU89" s="17" t="s">
        <v>91</v>
      </c>
    </row>
    <row r="90" spans="1:65" s="2" customFormat="1" ht="24.2" customHeight="1">
      <c r="A90" s="35"/>
      <c r="B90" s="36"/>
      <c r="C90" s="175" t="s">
        <v>164</v>
      </c>
      <c r="D90" s="175" t="s">
        <v>148</v>
      </c>
      <c r="E90" s="176" t="s">
        <v>1266</v>
      </c>
      <c r="F90" s="177" t="s">
        <v>1267</v>
      </c>
      <c r="G90" s="178" t="s">
        <v>296</v>
      </c>
      <c r="H90" s="179">
        <v>190</v>
      </c>
      <c r="I90" s="180"/>
      <c r="J90" s="181">
        <f>ROUND(I90*H90,2)</f>
        <v>0</v>
      </c>
      <c r="K90" s="177" t="s">
        <v>152</v>
      </c>
      <c r="L90" s="40"/>
      <c r="M90" s="182" t="s">
        <v>79</v>
      </c>
      <c r="N90" s="183" t="s">
        <v>51</v>
      </c>
      <c r="O90" s="65"/>
      <c r="P90" s="184">
        <f>O90*H90</f>
        <v>0</v>
      </c>
      <c r="Q90" s="184">
        <v>1.3999999999999999E-4</v>
      </c>
      <c r="R90" s="184">
        <f>Q90*H90</f>
        <v>2.6599999999999999E-2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153</v>
      </c>
      <c r="AT90" s="186" t="s">
        <v>148</v>
      </c>
      <c r="AU90" s="186" t="s">
        <v>91</v>
      </c>
      <c r="AY90" s="17" t="s">
        <v>146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7" t="s">
        <v>89</v>
      </c>
      <c r="BK90" s="187">
        <f>ROUND(I90*H90,2)</f>
        <v>0</v>
      </c>
      <c r="BL90" s="17" t="s">
        <v>153</v>
      </c>
      <c r="BM90" s="186" t="s">
        <v>1268</v>
      </c>
    </row>
    <row r="91" spans="1:65" s="2" customFormat="1" ht="97.5">
      <c r="A91" s="35"/>
      <c r="B91" s="36"/>
      <c r="C91" s="37"/>
      <c r="D91" s="188" t="s">
        <v>155</v>
      </c>
      <c r="E91" s="37"/>
      <c r="F91" s="189" t="s">
        <v>1261</v>
      </c>
      <c r="G91" s="37"/>
      <c r="H91" s="37"/>
      <c r="I91" s="190"/>
      <c r="J91" s="37"/>
      <c r="K91" s="37"/>
      <c r="L91" s="40"/>
      <c r="M91" s="191"/>
      <c r="N91" s="192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7" t="s">
        <v>155</v>
      </c>
      <c r="AU91" s="17" t="s">
        <v>91</v>
      </c>
    </row>
    <row r="92" spans="1:65" s="13" customFormat="1" ht="11.25">
      <c r="B92" s="193"/>
      <c r="C92" s="194"/>
      <c r="D92" s="188" t="s">
        <v>157</v>
      </c>
      <c r="E92" s="195" t="s">
        <v>79</v>
      </c>
      <c r="F92" s="196" t="s">
        <v>1269</v>
      </c>
      <c r="G92" s="194"/>
      <c r="H92" s="197">
        <v>190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157</v>
      </c>
      <c r="AU92" s="203" t="s">
        <v>91</v>
      </c>
      <c r="AV92" s="13" t="s">
        <v>91</v>
      </c>
      <c r="AW92" s="13" t="s">
        <v>42</v>
      </c>
      <c r="AX92" s="13" t="s">
        <v>89</v>
      </c>
      <c r="AY92" s="203" t="s">
        <v>146</v>
      </c>
    </row>
    <row r="93" spans="1:65" s="2" customFormat="1" ht="24.2" customHeight="1">
      <c r="A93" s="35"/>
      <c r="B93" s="36"/>
      <c r="C93" s="175" t="s">
        <v>153</v>
      </c>
      <c r="D93" s="175" t="s">
        <v>148</v>
      </c>
      <c r="E93" s="176" t="s">
        <v>1270</v>
      </c>
      <c r="F93" s="177" t="s">
        <v>1271</v>
      </c>
      <c r="G93" s="178" t="s">
        <v>296</v>
      </c>
      <c r="H93" s="179">
        <v>190</v>
      </c>
      <c r="I93" s="180"/>
      <c r="J93" s="181">
        <f>ROUND(I93*H93,2)</f>
        <v>0</v>
      </c>
      <c r="K93" s="177" t="s">
        <v>152</v>
      </c>
      <c r="L93" s="40"/>
      <c r="M93" s="182" t="s">
        <v>79</v>
      </c>
      <c r="N93" s="183" t="s">
        <v>51</v>
      </c>
      <c r="O93" s="65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153</v>
      </c>
      <c r="AT93" s="186" t="s">
        <v>148</v>
      </c>
      <c r="AU93" s="186" t="s">
        <v>91</v>
      </c>
      <c r="AY93" s="17" t="s">
        <v>146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7" t="s">
        <v>89</v>
      </c>
      <c r="BK93" s="187">
        <f>ROUND(I93*H93,2)</f>
        <v>0</v>
      </c>
      <c r="BL93" s="17" t="s">
        <v>153</v>
      </c>
      <c r="BM93" s="186" t="s">
        <v>1272</v>
      </c>
    </row>
    <row r="94" spans="1:65" s="2" customFormat="1" ht="97.5">
      <c r="A94" s="35"/>
      <c r="B94" s="36"/>
      <c r="C94" s="37"/>
      <c r="D94" s="188" t="s">
        <v>155</v>
      </c>
      <c r="E94" s="37"/>
      <c r="F94" s="189" t="s">
        <v>1261</v>
      </c>
      <c r="G94" s="37"/>
      <c r="H94" s="37"/>
      <c r="I94" s="190"/>
      <c r="J94" s="37"/>
      <c r="K94" s="37"/>
      <c r="L94" s="40"/>
      <c r="M94" s="191"/>
      <c r="N94" s="192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7" t="s">
        <v>155</v>
      </c>
      <c r="AU94" s="17" t="s">
        <v>91</v>
      </c>
    </row>
    <row r="95" spans="1:65" s="12" customFormat="1" ht="22.9" customHeight="1">
      <c r="B95" s="159"/>
      <c r="C95" s="160"/>
      <c r="D95" s="161" t="s">
        <v>80</v>
      </c>
      <c r="E95" s="173" t="s">
        <v>199</v>
      </c>
      <c r="F95" s="173" t="s">
        <v>535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SUM(P96:P153)</f>
        <v>0</v>
      </c>
      <c r="Q95" s="167"/>
      <c r="R95" s="168">
        <f>SUM(R96:R153)</f>
        <v>9.2999999999999999E-2</v>
      </c>
      <c r="S95" s="167"/>
      <c r="T95" s="169">
        <f>SUM(T96:T153)</f>
        <v>0</v>
      </c>
      <c r="AR95" s="170" t="s">
        <v>89</v>
      </c>
      <c r="AT95" s="171" t="s">
        <v>80</v>
      </c>
      <c r="AU95" s="171" t="s">
        <v>89</v>
      </c>
      <c r="AY95" s="170" t="s">
        <v>146</v>
      </c>
      <c r="BK95" s="172">
        <f>SUM(BK96:BK153)</f>
        <v>0</v>
      </c>
    </row>
    <row r="96" spans="1:65" s="2" customFormat="1" ht="14.45" customHeight="1">
      <c r="A96" s="35"/>
      <c r="B96" s="36"/>
      <c r="C96" s="175" t="s">
        <v>176</v>
      </c>
      <c r="D96" s="175" t="s">
        <v>148</v>
      </c>
      <c r="E96" s="176" t="s">
        <v>1273</v>
      </c>
      <c r="F96" s="177" t="s">
        <v>1274</v>
      </c>
      <c r="G96" s="178" t="s">
        <v>289</v>
      </c>
      <c r="H96" s="179">
        <v>110</v>
      </c>
      <c r="I96" s="180"/>
      <c r="J96" s="181">
        <f>ROUND(I96*H96,2)</f>
        <v>0</v>
      </c>
      <c r="K96" s="177" t="s">
        <v>152</v>
      </c>
      <c r="L96" s="40"/>
      <c r="M96" s="182" t="s">
        <v>79</v>
      </c>
      <c r="N96" s="183" t="s">
        <v>51</v>
      </c>
      <c r="O96" s="65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153</v>
      </c>
      <c r="AT96" s="186" t="s">
        <v>148</v>
      </c>
      <c r="AU96" s="186" t="s">
        <v>91</v>
      </c>
      <c r="AY96" s="17" t="s">
        <v>146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7" t="s">
        <v>89</v>
      </c>
      <c r="BK96" s="187">
        <f>ROUND(I96*H96,2)</f>
        <v>0</v>
      </c>
      <c r="BL96" s="17" t="s">
        <v>153</v>
      </c>
      <c r="BM96" s="186" t="s">
        <v>1275</v>
      </c>
    </row>
    <row r="97" spans="1:65" s="2" customFormat="1" ht="29.25">
      <c r="A97" s="35"/>
      <c r="B97" s="36"/>
      <c r="C97" s="37"/>
      <c r="D97" s="188" t="s">
        <v>155</v>
      </c>
      <c r="E97" s="37"/>
      <c r="F97" s="189" t="s">
        <v>1276</v>
      </c>
      <c r="G97" s="37"/>
      <c r="H97" s="37"/>
      <c r="I97" s="190"/>
      <c r="J97" s="37"/>
      <c r="K97" s="37"/>
      <c r="L97" s="40"/>
      <c r="M97" s="191"/>
      <c r="N97" s="192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155</v>
      </c>
      <c r="AU97" s="17" t="s">
        <v>91</v>
      </c>
    </row>
    <row r="98" spans="1:65" s="15" customFormat="1" ht="11.25">
      <c r="B98" s="225"/>
      <c r="C98" s="226"/>
      <c r="D98" s="188" t="s">
        <v>157</v>
      </c>
      <c r="E98" s="227" t="s">
        <v>79</v>
      </c>
      <c r="F98" s="228" t="s">
        <v>1277</v>
      </c>
      <c r="G98" s="226"/>
      <c r="H98" s="227" t="s">
        <v>79</v>
      </c>
      <c r="I98" s="229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AT98" s="234" t="s">
        <v>157</v>
      </c>
      <c r="AU98" s="234" t="s">
        <v>91</v>
      </c>
      <c r="AV98" s="15" t="s">
        <v>89</v>
      </c>
      <c r="AW98" s="15" t="s">
        <v>42</v>
      </c>
      <c r="AX98" s="15" t="s">
        <v>81</v>
      </c>
      <c r="AY98" s="234" t="s">
        <v>146</v>
      </c>
    </row>
    <row r="99" spans="1:65" s="13" customFormat="1" ht="11.25">
      <c r="B99" s="193"/>
      <c r="C99" s="194"/>
      <c r="D99" s="188" t="s">
        <v>157</v>
      </c>
      <c r="E99" s="195" t="s">
        <v>79</v>
      </c>
      <c r="F99" s="196" t="s">
        <v>1278</v>
      </c>
      <c r="G99" s="194"/>
      <c r="H99" s="197">
        <v>3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157</v>
      </c>
      <c r="AU99" s="203" t="s">
        <v>91</v>
      </c>
      <c r="AV99" s="13" t="s">
        <v>91</v>
      </c>
      <c r="AW99" s="13" t="s">
        <v>42</v>
      </c>
      <c r="AX99" s="13" t="s">
        <v>81</v>
      </c>
      <c r="AY99" s="203" t="s">
        <v>146</v>
      </c>
    </row>
    <row r="100" spans="1:65" s="13" customFormat="1" ht="11.25">
      <c r="B100" s="193"/>
      <c r="C100" s="194"/>
      <c r="D100" s="188" t="s">
        <v>157</v>
      </c>
      <c r="E100" s="195" t="s">
        <v>79</v>
      </c>
      <c r="F100" s="196" t="s">
        <v>1279</v>
      </c>
      <c r="G100" s="194"/>
      <c r="H100" s="197">
        <v>40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157</v>
      </c>
      <c r="AU100" s="203" t="s">
        <v>91</v>
      </c>
      <c r="AV100" s="13" t="s">
        <v>91</v>
      </c>
      <c r="AW100" s="13" t="s">
        <v>42</v>
      </c>
      <c r="AX100" s="13" t="s">
        <v>81</v>
      </c>
      <c r="AY100" s="203" t="s">
        <v>146</v>
      </c>
    </row>
    <row r="101" spans="1:65" s="13" customFormat="1" ht="11.25">
      <c r="B101" s="193"/>
      <c r="C101" s="194"/>
      <c r="D101" s="188" t="s">
        <v>157</v>
      </c>
      <c r="E101" s="195" t="s">
        <v>79</v>
      </c>
      <c r="F101" s="196" t="s">
        <v>1280</v>
      </c>
      <c r="G101" s="194"/>
      <c r="H101" s="197">
        <v>41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157</v>
      </c>
      <c r="AU101" s="203" t="s">
        <v>91</v>
      </c>
      <c r="AV101" s="13" t="s">
        <v>91</v>
      </c>
      <c r="AW101" s="13" t="s">
        <v>42</v>
      </c>
      <c r="AX101" s="13" t="s">
        <v>81</v>
      </c>
      <c r="AY101" s="203" t="s">
        <v>146</v>
      </c>
    </row>
    <row r="102" spans="1:65" s="13" customFormat="1" ht="11.25">
      <c r="B102" s="193"/>
      <c r="C102" s="194"/>
      <c r="D102" s="188" t="s">
        <v>157</v>
      </c>
      <c r="E102" s="195" t="s">
        <v>79</v>
      </c>
      <c r="F102" s="196" t="s">
        <v>1281</v>
      </c>
      <c r="G102" s="194"/>
      <c r="H102" s="197">
        <v>26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157</v>
      </c>
      <c r="AU102" s="203" t="s">
        <v>91</v>
      </c>
      <c r="AV102" s="13" t="s">
        <v>91</v>
      </c>
      <c r="AW102" s="13" t="s">
        <v>42</v>
      </c>
      <c r="AX102" s="13" t="s">
        <v>81</v>
      </c>
      <c r="AY102" s="203" t="s">
        <v>146</v>
      </c>
    </row>
    <row r="103" spans="1:65" s="14" customFormat="1" ht="11.25">
      <c r="B103" s="204"/>
      <c r="C103" s="205"/>
      <c r="D103" s="188" t="s">
        <v>157</v>
      </c>
      <c r="E103" s="206" t="s">
        <v>79</v>
      </c>
      <c r="F103" s="207" t="s">
        <v>175</v>
      </c>
      <c r="G103" s="205"/>
      <c r="H103" s="208">
        <v>110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157</v>
      </c>
      <c r="AU103" s="214" t="s">
        <v>91</v>
      </c>
      <c r="AV103" s="14" t="s">
        <v>153</v>
      </c>
      <c r="AW103" s="14" t="s">
        <v>42</v>
      </c>
      <c r="AX103" s="14" t="s">
        <v>89</v>
      </c>
      <c r="AY103" s="214" t="s">
        <v>146</v>
      </c>
    </row>
    <row r="104" spans="1:65" s="2" customFormat="1" ht="24.2" customHeight="1">
      <c r="A104" s="35"/>
      <c r="B104" s="36"/>
      <c r="C104" s="175" t="s">
        <v>180</v>
      </c>
      <c r="D104" s="175" t="s">
        <v>148</v>
      </c>
      <c r="E104" s="176" t="s">
        <v>1282</v>
      </c>
      <c r="F104" s="177" t="s">
        <v>1283</v>
      </c>
      <c r="G104" s="178" t="s">
        <v>289</v>
      </c>
      <c r="H104" s="179">
        <v>2816</v>
      </c>
      <c r="I104" s="180"/>
      <c r="J104" s="181">
        <f>ROUND(I104*H104,2)</f>
        <v>0</v>
      </c>
      <c r="K104" s="177" t="s">
        <v>152</v>
      </c>
      <c r="L104" s="40"/>
      <c r="M104" s="182" t="s">
        <v>79</v>
      </c>
      <c r="N104" s="183" t="s">
        <v>51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153</v>
      </c>
      <c r="AT104" s="186" t="s">
        <v>148</v>
      </c>
      <c r="AU104" s="186" t="s">
        <v>91</v>
      </c>
      <c r="AY104" s="17" t="s">
        <v>146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7" t="s">
        <v>89</v>
      </c>
      <c r="BK104" s="187">
        <f>ROUND(I104*H104,2)</f>
        <v>0</v>
      </c>
      <c r="BL104" s="17" t="s">
        <v>153</v>
      </c>
      <c r="BM104" s="186" t="s">
        <v>1284</v>
      </c>
    </row>
    <row r="105" spans="1:65" s="2" customFormat="1" ht="29.25">
      <c r="A105" s="35"/>
      <c r="B105" s="36"/>
      <c r="C105" s="37"/>
      <c r="D105" s="188" t="s">
        <v>155</v>
      </c>
      <c r="E105" s="37"/>
      <c r="F105" s="189" t="s">
        <v>1276</v>
      </c>
      <c r="G105" s="37"/>
      <c r="H105" s="37"/>
      <c r="I105" s="190"/>
      <c r="J105" s="37"/>
      <c r="K105" s="37"/>
      <c r="L105" s="40"/>
      <c r="M105" s="191"/>
      <c r="N105" s="192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7" t="s">
        <v>155</v>
      </c>
      <c r="AU105" s="17" t="s">
        <v>91</v>
      </c>
    </row>
    <row r="106" spans="1:65" s="15" customFormat="1" ht="11.25">
      <c r="B106" s="225"/>
      <c r="C106" s="226"/>
      <c r="D106" s="188" t="s">
        <v>157</v>
      </c>
      <c r="E106" s="227" t="s">
        <v>79</v>
      </c>
      <c r="F106" s="228" t="s">
        <v>1285</v>
      </c>
      <c r="G106" s="226"/>
      <c r="H106" s="227" t="s">
        <v>79</v>
      </c>
      <c r="I106" s="229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AT106" s="234" t="s">
        <v>157</v>
      </c>
      <c r="AU106" s="234" t="s">
        <v>91</v>
      </c>
      <c r="AV106" s="15" t="s">
        <v>89</v>
      </c>
      <c r="AW106" s="15" t="s">
        <v>42</v>
      </c>
      <c r="AX106" s="15" t="s">
        <v>81</v>
      </c>
      <c r="AY106" s="234" t="s">
        <v>146</v>
      </c>
    </row>
    <row r="107" spans="1:65" s="13" customFormat="1" ht="11.25">
      <c r="B107" s="193"/>
      <c r="C107" s="194"/>
      <c r="D107" s="188" t="s">
        <v>157</v>
      </c>
      <c r="E107" s="195" t="s">
        <v>79</v>
      </c>
      <c r="F107" s="196" t="s">
        <v>1286</v>
      </c>
      <c r="G107" s="194"/>
      <c r="H107" s="197">
        <v>21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157</v>
      </c>
      <c r="AU107" s="203" t="s">
        <v>91</v>
      </c>
      <c r="AV107" s="13" t="s">
        <v>91</v>
      </c>
      <c r="AW107" s="13" t="s">
        <v>42</v>
      </c>
      <c r="AX107" s="13" t="s">
        <v>81</v>
      </c>
      <c r="AY107" s="203" t="s">
        <v>146</v>
      </c>
    </row>
    <row r="108" spans="1:65" s="13" customFormat="1" ht="11.25">
      <c r="B108" s="193"/>
      <c r="C108" s="194"/>
      <c r="D108" s="188" t="s">
        <v>157</v>
      </c>
      <c r="E108" s="195" t="s">
        <v>79</v>
      </c>
      <c r="F108" s="196" t="s">
        <v>1287</v>
      </c>
      <c r="G108" s="194"/>
      <c r="H108" s="197">
        <v>1400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157</v>
      </c>
      <c r="AU108" s="203" t="s">
        <v>91</v>
      </c>
      <c r="AV108" s="13" t="s">
        <v>91</v>
      </c>
      <c r="AW108" s="13" t="s">
        <v>42</v>
      </c>
      <c r="AX108" s="13" t="s">
        <v>81</v>
      </c>
      <c r="AY108" s="203" t="s">
        <v>146</v>
      </c>
    </row>
    <row r="109" spans="1:65" s="13" customFormat="1" ht="11.25">
      <c r="B109" s="193"/>
      <c r="C109" s="194"/>
      <c r="D109" s="188" t="s">
        <v>157</v>
      </c>
      <c r="E109" s="195" t="s">
        <v>79</v>
      </c>
      <c r="F109" s="196" t="s">
        <v>1288</v>
      </c>
      <c r="G109" s="194"/>
      <c r="H109" s="197">
        <v>615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157</v>
      </c>
      <c r="AU109" s="203" t="s">
        <v>91</v>
      </c>
      <c r="AV109" s="13" t="s">
        <v>91</v>
      </c>
      <c r="AW109" s="13" t="s">
        <v>42</v>
      </c>
      <c r="AX109" s="13" t="s">
        <v>81</v>
      </c>
      <c r="AY109" s="203" t="s">
        <v>146</v>
      </c>
    </row>
    <row r="110" spans="1:65" s="13" customFormat="1" ht="11.25">
      <c r="B110" s="193"/>
      <c r="C110" s="194"/>
      <c r="D110" s="188" t="s">
        <v>157</v>
      </c>
      <c r="E110" s="195" t="s">
        <v>79</v>
      </c>
      <c r="F110" s="196" t="s">
        <v>1289</v>
      </c>
      <c r="G110" s="194"/>
      <c r="H110" s="197">
        <v>780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157</v>
      </c>
      <c r="AU110" s="203" t="s">
        <v>91</v>
      </c>
      <c r="AV110" s="13" t="s">
        <v>91</v>
      </c>
      <c r="AW110" s="13" t="s">
        <v>42</v>
      </c>
      <c r="AX110" s="13" t="s">
        <v>81</v>
      </c>
      <c r="AY110" s="203" t="s">
        <v>146</v>
      </c>
    </row>
    <row r="111" spans="1:65" s="14" customFormat="1" ht="11.25">
      <c r="B111" s="204"/>
      <c r="C111" s="205"/>
      <c r="D111" s="188" t="s">
        <v>157</v>
      </c>
      <c r="E111" s="206" t="s">
        <v>79</v>
      </c>
      <c r="F111" s="207" t="s">
        <v>175</v>
      </c>
      <c r="G111" s="205"/>
      <c r="H111" s="208">
        <v>2816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157</v>
      </c>
      <c r="AU111" s="214" t="s">
        <v>91</v>
      </c>
      <c r="AV111" s="14" t="s">
        <v>153</v>
      </c>
      <c r="AW111" s="14" t="s">
        <v>42</v>
      </c>
      <c r="AX111" s="14" t="s">
        <v>89</v>
      </c>
      <c r="AY111" s="214" t="s">
        <v>146</v>
      </c>
    </row>
    <row r="112" spans="1:65" s="2" customFormat="1" ht="14.45" customHeight="1">
      <c r="A112" s="35"/>
      <c r="B112" s="36"/>
      <c r="C112" s="175" t="s">
        <v>186</v>
      </c>
      <c r="D112" s="175" t="s">
        <v>148</v>
      </c>
      <c r="E112" s="176" t="s">
        <v>1290</v>
      </c>
      <c r="F112" s="177" t="s">
        <v>1291</v>
      </c>
      <c r="G112" s="178" t="s">
        <v>289</v>
      </c>
      <c r="H112" s="179">
        <v>6</v>
      </c>
      <c r="I112" s="180"/>
      <c r="J112" s="181">
        <f>ROUND(I112*H112,2)</f>
        <v>0</v>
      </c>
      <c r="K112" s="177" t="s">
        <v>152</v>
      </c>
      <c r="L112" s="40"/>
      <c r="M112" s="182" t="s">
        <v>79</v>
      </c>
      <c r="N112" s="183" t="s">
        <v>51</v>
      </c>
      <c r="O112" s="65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153</v>
      </c>
      <c r="AT112" s="186" t="s">
        <v>148</v>
      </c>
      <c r="AU112" s="186" t="s">
        <v>91</v>
      </c>
      <c r="AY112" s="17" t="s">
        <v>146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7" t="s">
        <v>89</v>
      </c>
      <c r="BK112" s="187">
        <f>ROUND(I112*H112,2)</f>
        <v>0</v>
      </c>
      <c r="BL112" s="17" t="s">
        <v>153</v>
      </c>
      <c r="BM112" s="186" t="s">
        <v>1292</v>
      </c>
    </row>
    <row r="113" spans="1:65" s="2" customFormat="1" ht="29.25">
      <c r="A113" s="35"/>
      <c r="B113" s="36"/>
      <c r="C113" s="37"/>
      <c r="D113" s="188" t="s">
        <v>155</v>
      </c>
      <c r="E113" s="37"/>
      <c r="F113" s="189" t="s">
        <v>1276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7" t="s">
        <v>155</v>
      </c>
      <c r="AU113" s="17" t="s">
        <v>91</v>
      </c>
    </row>
    <row r="114" spans="1:65" s="15" customFormat="1" ht="11.25">
      <c r="B114" s="225"/>
      <c r="C114" s="226"/>
      <c r="D114" s="188" t="s">
        <v>157</v>
      </c>
      <c r="E114" s="227" t="s">
        <v>79</v>
      </c>
      <c r="F114" s="228" t="s">
        <v>1277</v>
      </c>
      <c r="G114" s="226"/>
      <c r="H114" s="227" t="s">
        <v>79</v>
      </c>
      <c r="I114" s="229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AT114" s="234" t="s">
        <v>157</v>
      </c>
      <c r="AU114" s="234" t="s">
        <v>91</v>
      </c>
      <c r="AV114" s="15" t="s">
        <v>89</v>
      </c>
      <c r="AW114" s="15" t="s">
        <v>42</v>
      </c>
      <c r="AX114" s="15" t="s">
        <v>81</v>
      </c>
      <c r="AY114" s="234" t="s">
        <v>146</v>
      </c>
    </row>
    <row r="115" spans="1:65" s="13" customFormat="1" ht="11.25">
      <c r="B115" s="193"/>
      <c r="C115" s="194"/>
      <c r="D115" s="188" t="s">
        <v>157</v>
      </c>
      <c r="E115" s="195" t="s">
        <v>79</v>
      </c>
      <c r="F115" s="196" t="s">
        <v>1293</v>
      </c>
      <c r="G115" s="194"/>
      <c r="H115" s="197">
        <v>2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157</v>
      </c>
      <c r="AU115" s="203" t="s">
        <v>91</v>
      </c>
      <c r="AV115" s="13" t="s">
        <v>91</v>
      </c>
      <c r="AW115" s="13" t="s">
        <v>42</v>
      </c>
      <c r="AX115" s="13" t="s">
        <v>81</v>
      </c>
      <c r="AY115" s="203" t="s">
        <v>146</v>
      </c>
    </row>
    <row r="116" spans="1:65" s="13" customFormat="1" ht="11.25">
      <c r="B116" s="193"/>
      <c r="C116" s="194"/>
      <c r="D116" s="188" t="s">
        <v>157</v>
      </c>
      <c r="E116" s="195" t="s">
        <v>79</v>
      </c>
      <c r="F116" s="196" t="s">
        <v>1294</v>
      </c>
      <c r="G116" s="194"/>
      <c r="H116" s="197">
        <v>2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157</v>
      </c>
      <c r="AU116" s="203" t="s">
        <v>91</v>
      </c>
      <c r="AV116" s="13" t="s">
        <v>91</v>
      </c>
      <c r="AW116" s="13" t="s">
        <v>42</v>
      </c>
      <c r="AX116" s="13" t="s">
        <v>81</v>
      </c>
      <c r="AY116" s="203" t="s">
        <v>146</v>
      </c>
    </row>
    <row r="117" spans="1:65" s="13" customFormat="1" ht="11.25">
      <c r="B117" s="193"/>
      <c r="C117" s="194"/>
      <c r="D117" s="188" t="s">
        <v>157</v>
      </c>
      <c r="E117" s="195" t="s">
        <v>79</v>
      </c>
      <c r="F117" s="196" t="s">
        <v>1295</v>
      </c>
      <c r="G117" s="194"/>
      <c r="H117" s="197">
        <v>2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157</v>
      </c>
      <c r="AU117" s="203" t="s">
        <v>91</v>
      </c>
      <c r="AV117" s="13" t="s">
        <v>91</v>
      </c>
      <c r="AW117" s="13" t="s">
        <v>42</v>
      </c>
      <c r="AX117" s="13" t="s">
        <v>81</v>
      </c>
      <c r="AY117" s="203" t="s">
        <v>146</v>
      </c>
    </row>
    <row r="118" spans="1:65" s="14" customFormat="1" ht="11.25">
      <c r="B118" s="204"/>
      <c r="C118" s="205"/>
      <c r="D118" s="188" t="s">
        <v>157</v>
      </c>
      <c r="E118" s="206" t="s">
        <v>79</v>
      </c>
      <c r="F118" s="207" t="s">
        <v>175</v>
      </c>
      <c r="G118" s="205"/>
      <c r="H118" s="208">
        <v>6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157</v>
      </c>
      <c r="AU118" s="214" t="s">
        <v>91</v>
      </c>
      <c r="AV118" s="14" t="s">
        <v>153</v>
      </c>
      <c r="AW118" s="14" t="s">
        <v>42</v>
      </c>
      <c r="AX118" s="14" t="s">
        <v>89</v>
      </c>
      <c r="AY118" s="214" t="s">
        <v>146</v>
      </c>
    </row>
    <row r="119" spans="1:65" s="2" customFormat="1" ht="14.45" customHeight="1">
      <c r="A119" s="35"/>
      <c r="B119" s="36"/>
      <c r="C119" s="215" t="s">
        <v>192</v>
      </c>
      <c r="D119" s="215" t="s">
        <v>193</v>
      </c>
      <c r="E119" s="216" t="s">
        <v>1296</v>
      </c>
      <c r="F119" s="217" t="s">
        <v>1297</v>
      </c>
      <c r="G119" s="218" t="s">
        <v>289</v>
      </c>
      <c r="H119" s="219">
        <v>6</v>
      </c>
      <c r="I119" s="220"/>
      <c r="J119" s="221">
        <f>ROUND(I119*H119,2)</f>
        <v>0</v>
      </c>
      <c r="K119" s="217" t="s">
        <v>152</v>
      </c>
      <c r="L119" s="222"/>
      <c r="M119" s="223" t="s">
        <v>79</v>
      </c>
      <c r="N119" s="224" t="s">
        <v>51</v>
      </c>
      <c r="O119" s="65"/>
      <c r="P119" s="184">
        <f>O119*H119</f>
        <v>0</v>
      </c>
      <c r="Q119" s="184">
        <v>1.55E-2</v>
      </c>
      <c r="R119" s="184">
        <f>Q119*H119</f>
        <v>9.2999999999999999E-2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192</v>
      </c>
      <c r="AT119" s="186" t="s">
        <v>193</v>
      </c>
      <c r="AU119" s="186" t="s">
        <v>91</v>
      </c>
      <c r="AY119" s="17" t="s">
        <v>146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7" t="s">
        <v>89</v>
      </c>
      <c r="BK119" s="187">
        <f>ROUND(I119*H119,2)</f>
        <v>0</v>
      </c>
      <c r="BL119" s="17" t="s">
        <v>153</v>
      </c>
      <c r="BM119" s="186" t="s">
        <v>1298</v>
      </c>
    </row>
    <row r="120" spans="1:65" s="2" customFormat="1" ht="19.5">
      <c r="A120" s="35"/>
      <c r="B120" s="36"/>
      <c r="C120" s="37"/>
      <c r="D120" s="188" t="s">
        <v>215</v>
      </c>
      <c r="E120" s="37"/>
      <c r="F120" s="189" t="s">
        <v>1299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215</v>
      </c>
      <c r="AU120" s="17" t="s">
        <v>91</v>
      </c>
    </row>
    <row r="121" spans="1:65" s="2" customFormat="1" ht="24.2" customHeight="1">
      <c r="A121" s="35"/>
      <c r="B121" s="36"/>
      <c r="C121" s="175" t="s">
        <v>199</v>
      </c>
      <c r="D121" s="175" t="s">
        <v>148</v>
      </c>
      <c r="E121" s="176" t="s">
        <v>1300</v>
      </c>
      <c r="F121" s="177" t="s">
        <v>1301</v>
      </c>
      <c r="G121" s="178" t="s">
        <v>289</v>
      </c>
      <c r="H121" s="179">
        <v>160</v>
      </c>
      <c r="I121" s="180"/>
      <c r="J121" s="181">
        <f>ROUND(I121*H121,2)</f>
        <v>0</v>
      </c>
      <c r="K121" s="177" t="s">
        <v>152</v>
      </c>
      <c r="L121" s="40"/>
      <c r="M121" s="182" t="s">
        <v>79</v>
      </c>
      <c r="N121" s="183" t="s">
        <v>51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153</v>
      </c>
      <c r="AT121" s="186" t="s">
        <v>148</v>
      </c>
      <c r="AU121" s="186" t="s">
        <v>91</v>
      </c>
      <c r="AY121" s="17" t="s">
        <v>146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7" t="s">
        <v>89</v>
      </c>
      <c r="BK121" s="187">
        <f>ROUND(I121*H121,2)</f>
        <v>0</v>
      </c>
      <c r="BL121" s="17" t="s">
        <v>153</v>
      </c>
      <c r="BM121" s="186" t="s">
        <v>1302</v>
      </c>
    </row>
    <row r="122" spans="1:65" s="2" customFormat="1" ht="29.25">
      <c r="A122" s="35"/>
      <c r="B122" s="36"/>
      <c r="C122" s="37"/>
      <c r="D122" s="188" t="s">
        <v>155</v>
      </c>
      <c r="E122" s="37"/>
      <c r="F122" s="189" t="s">
        <v>1276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7" t="s">
        <v>155</v>
      </c>
      <c r="AU122" s="17" t="s">
        <v>91</v>
      </c>
    </row>
    <row r="123" spans="1:65" s="15" customFormat="1" ht="11.25">
      <c r="B123" s="225"/>
      <c r="C123" s="226"/>
      <c r="D123" s="188" t="s">
        <v>157</v>
      </c>
      <c r="E123" s="227" t="s">
        <v>79</v>
      </c>
      <c r="F123" s="228" t="s">
        <v>1285</v>
      </c>
      <c r="G123" s="226"/>
      <c r="H123" s="227" t="s">
        <v>79</v>
      </c>
      <c r="I123" s="229"/>
      <c r="J123" s="226"/>
      <c r="K123" s="226"/>
      <c r="L123" s="230"/>
      <c r="M123" s="231"/>
      <c r="N123" s="232"/>
      <c r="O123" s="232"/>
      <c r="P123" s="232"/>
      <c r="Q123" s="232"/>
      <c r="R123" s="232"/>
      <c r="S123" s="232"/>
      <c r="T123" s="233"/>
      <c r="AT123" s="234" t="s">
        <v>157</v>
      </c>
      <c r="AU123" s="234" t="s">
        <v>91</v>
      </c>
      <c r="AV123" s="15" t="s">
        <v>89</v>
      </c>
      <c r="AW123" s="15" t="s">
        <v>42</v>
      </c>
      <c r="AX123" s="15" t="s">
        <v>81</v>
      </c>
      <c r="AY123" s="234" t="s">
        <v>146</v>
      </c>
    </row>
    <row r="124" spans="1:65" s="13" customFormat="1" ht="11.25">
      <c r="B124" s="193"/>
      <c r="C124" s="194"/>
      <c r="D124" s="188" t="s">
        <v>157</v>
      </c>
      <c r="E124" s="195" t="s">
        <v>79</v>
      </c>
      <c r="F124" s="196" t="s">
        <v>1303</v>
      </c>
      <c r="G124" s="194"/>
      <c r="H124" s="197">
        <v>70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157</v>
      </c>
      <c r="AU124" s="203" t="s">
        <v>91</v>
      </c>
      <c r="AV124" s="13" t="s">
        <v>91</v>
      </c>
      <c r="AW124" s="13" t="s">
        <v>42</v>
      </c>
      <c r="AX124" s="13" t="s">
        <v>81</v>
      </c>
      <c r="AY124" s="203" t="s">
        <v>146</v>
      </c>
    </row>
    <row r="125" spans="1:65" s="13" customFormat="1" ht="11.25">
      <c r="B125" s="193"/>
      <c r="C125" s="194"/>
      <c r="D125" s="188" t="s">
        <v>157</v>
      </c>
      <c r="E125" s="195" t="s">
        <v>79</v>
      </c>
      <c r="F125" s="196" t="s">
        <v>1304</v>
      </c>
      <c r="G125" s="194"/>
      <c r="H125" s="197">
        <v>30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157</v>
      </c>
      <c r="AU125" s="203" t="s">
        <v>91</v>
      </c>
      <c r="AV125" s="13" t="s">
        <v>91</v>
      </c>
      <c r="AW125" s="13" t="s">
        <v>42</v>
      </c>
      <c r="AX125" s="13" t="s">
        <v>81</v>
      </c>
      <c r="AY125" s="203" t="s">
        <v>146</v>
      </c>
    </row>
    <row r="126" spans="1:65" s="13" customFormat="1" ht="11.25">
      <c r="B126" s="193"/>
      <c r="C126" s="194"/>
      <c r="D126" s="188" t="s">
        <v>157</v>
      </c>
      <c r="E126" s="195" t="s">
        <v>79</v>
      </c>
      <c r="F126" s="196" t="s">
        <v>1305</v>
      </c>
      <c r="G126" s="194"/>
      <c r="H126" s="197">
        <v>60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157</v>
      </c>
      <c r="AU126" s="203" t="s">
        <v>91</v>
      </c>
      <c r="AV126" s="13" t="s">
        <v>91</v>
      </c>
      <c r="AW126" s="13" t="s">
        <v>42</v>
      </c>
      <c r="AX126" s="13" t="s">
        <v>81</v>
      </c>
      <c r="AY126" s="203" t="s">
        <v>146</v>
      </c>
    </row>
    <row r="127" spans="1:65" s="14" customFormat="1" ht="11.25">
      <c r="B127" s="204"/>
      <c r="C127" s="205"/>
      <c r="D127" s="188" t="s">
        <v>157</v>
      </c>
      <c r="E127" s="206" t="s">
        <v>79</v>
      </c>
      <c r="F127" s="207" t="s">
        <v>175</v>
      </c>
      <c r="G127" s="205"/>
      <c r="H127" s="208">
        <v>160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157</v>
      </c>
      <c r="AU127" s="214" t="s">
        <v>91</v>
      </c>
      <c r="AV127" s="14" t="s">
        <v>153</v>
      </c>
      <c r="AW127" s="14" t="s">
        <v>42</v>
      </c>
      <c r="AX127" s="14" t="s">
        <v>89</v>
      </c>
      <c r="AY127" s="214" t="s">
        <v>146</v>
      </c>
    </row>
    <row r="128" spans="1:65" s="2" customFormat="1" ht="14.45" customHeight="1">
      <c r="A128" s="35"/>
      <c r="B128" s="36"/>
      <c r="C128" s="175" t="s">
        <v>205</v>
      </c>
      <c r="D128" s="175" t="s">
        <v>148</v>
      </c>
      <c r="E128" s="176" t="s">
        <v>1306</v>
      </c>
      <c r="F128" s="177" t="s">
        <v>1307</v>
      </c>
      <c r="G128" s="178" t="s">
        <v>289</v>
      </c>
      <c r="H128" s="179">
        <v>11</v>
      </c>
      <c r="I128" s="180"/>
      <c r="J128" s="181">
        <f>ROUND(I128*H128,2)</f>
        <v>0</v>
      </c>
      <c r="K128" s="177" t="s">
        <v>152</v>
      </c>
      <c r="L128" s="40"/>
      <c r="M128" s="182" t="s">
        <v>79</v>
      </c>
      <c r="N128" s="183" t="s">
        <v>51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153</v>
      </c>
      <c r="AT128" s="186" t="s">
        <v>148</v>
      </c>
      <c r="AU128" s="186" t="s">
        <v>91</v>
      </c>
      <c r="AY128" s="17" t="s">
        <v>146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7" t="s">
        <v>89</v>
      </c>
      <c r="BK128" s="187">
        <f>ROUND(I128*H128,2)</f>
        <v>0</v>
      </c>
      <c r="BL128" s="17" t="s">
        <v>153</v>
      </c>
      <c r="BM128" s="186" t="s">
        <v>1308</v>
      </c>
    </row>
    <row r="129" spans="1:65" s="2" customFormat="1" ht="48.75">
      <c r="A129" s="35"/>
      <c r="B129" s="36"/>
      <c r="C129" s="37"/>
      <c r="D129" s="188" t="s">
        <v>155</v>
      </c>
      <c r="E129" s="37"/>
      <c r="F129" s="189" t="s">
        <v>1309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7" t="s">
        <v>155</v>
      </c>
      <c r="AU129" s="17" t="s">
        <v>91</v>
      </c>
    </row>
    <row r="130" spans="1:65" s="15" customFormat="1" ht="11.25">
      <c r="B130" s="225"/>
      <c r="C130" s="226"/>
      <c r="D130" s="188" t="s">
        <v>157</v>
      </c>
      <c r="E130" s="227" t="s">
        <v>79</v>
      </c>
      <c r="F130" s="228" t="s">
        <v>1277</v>
      </c>
      <c r="G130" s="226"/>
      <c r="H130" s="227" t="s">
        <v>79</v>
      </c>
      <c r="I130" s="229"/>
      <c r="J130" s="226"/>
      <c r="K130" s="226"/>
      <c r="L130" s="230"/>
      <c r="M130" s="231"/>
      <c r="N130" s="232"/>
      <c r="O130" s="232"/>
      <c r="P130" s="232"/>
      <c r="Q130" s="232"/>
      <c r="R130" s="232"/>
      <c r="S130" s="232"/>
      <c r="T130" s="233"/>
      <c r="AT130" s="234" t="s">
        <v>157</v>
      </c>
      <c r="AU130" s="234" t="s">
        <v>91</v>
      </c>
      <c r="AV130" s="15" t="s">
        <v>89</v>
      </c>
      <c r="AW130" s="15" t="s">
        <v>42</v>
      </c>
      <c r="AX130" s="15" t="s">
        <v>81</v>
      </c>
      <c r="AY130" s="234" t="s">
        <v>146</v>
      </c>
    </row>
    <row r="131" spans="1:65" s="13" customFormat="1" ht="11.25">
      <c r="B131" s="193"/>
      <c r="C131" s="194"/>
      <c r="D131" s="188" t="s">
        <v>157</v>
      </c>
      <c r="E131" s="195" t="s">
        <v>79</v>
      </c>
      <c r="F131" s="196" t="s">
        <v>1293</v>
      </c>
      <c r="G131" s="194"/>
      <c r="H131" s="197">
        <v>2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157</v>
      </c>
      <c r="AU131" s="203" t="s">
        <v>91</v>
      </c>
      <c r="AV131" s="13" t="s">
        <v>91</v>
      </c>
      <c r="AW131" s="13" t="s">
        <v>42</v>
      </c>
      <c r="AX131" s="13" t="s">
        <v>81</v>
      </c>
      <c r="AY131" s="203" t="s">
        <v>146</v>
      </c>
    </row>
    <row r="132" spans="1:65" s="13" customFormat="1" ht="11.25">
      <c r="B132" s="193"/>
      <c r="C132" s="194"/>
      <c r="D132" s="188" t="s">
        <v>157</v>
      </c>
      <c r="E132" s="195" t="s">
        <v>79</v>
      </c>
      <c r="F132" s="196" t="s">
        <v>1310</v>
      </c>
      <c r="G132" s="194"/>
      <c r="H132" s="197">
        <v>3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157</v>
      </c>
      <c r="AU132" s="203" t="s">
        <v>91</v>
      </c>
      <c r="AV132" s="13" t="s">
        <v>91</v>
      </c>
      <c r="AW132" s="13" t="s">
        <v>42</v>
      </c>
      <c r="AX132" s="13" t="s">
        <v>81</v>
      </c>
      <c r="AY132" s="203" t="s">
        <v>146</v>
      </c>
    </row>
    <row r="133" spans="1:65" s="13" customFormat="1" ht="11.25">
      <c r="B133" s="193"/>
      <c r="C133" s="194"/>
      <c r="D133" s="188" t="s">
        <v>157</v>
      </c>
      <c r="E133" s="195" t="s">
        <v>79</v>
      </c>
      <c r="F133" s="196" t="s">
        <v>1311</v>
      </c>
      <c r="G133" s="194"/>
      <c r="H133" s="197">
        <v>6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157</v>
      </c>
      <c r="AU133" s="203" t="s">
        <v>91</v>
      </c>
      <c r="AV133" s="13" t="s">
        <v>91</v>
      </c>
      <c r="AW133" s="13" t="s">
        <v>42</v>
      </c>
      <c r="AX133" s="13" t="s">
        <v>81</v>
      </c>
      <c r="AY133" s="203" t="s">
        <v>146</v>
      </c>
    </row>
    <row r="134" spans="1:65" s="14" customFormat="1" ht="11.25">
      <c r="B134" s="204"/>
      <c r="C134" s="205"/>
      <c r="D134" s="188" t="s">
        <v>157</v>
      </c>
      <c r="E134" s="206" t="s">
        <v>79</v>
      </c>
      <c r="F134" s="207" t="s">
        <v>175</v>
      </c>
      <c r="G134" s="205"/>
      <c r="H134" s="208">
        <v>11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157</v>
      </c>
      <c r="AU134" s="214" t="s">
        <v>91</v>
      </c>
      <c r="AV134" s="14" t="s">
        <v>153</v>
      </c>
      <c r="AW134" s="14" t="s">
        <v>42</v>
      </c>
      <c r="AX134" s="14" t="s">
        <v>89</v>
      </c>
      <c r="AY134" s="214" t="s">
        <v>146</v>
      </c>
    </row>
    <row r="135" spans="1:65" s="2" customFormat="1" ht="24.2" customHeight="1">
      <c r="A135" s="35"/>
      <c r="B135" s="36"/>
      <c r="C135" s="175" t="s">
        <v>211</v>
      </c>
      <c r="D135" s="175" t="s">
        <v>148</v>
      </c>
      <c r="E135" s="176" t="s">
        <v>1312</v>
      </c>
      <c r="F135" s="177" t="s">
        <v>1313</v>
      </c>
      <c r="G135" s="178" t="s">
        <v>289</v>
      </c>
      <c r="H135" s="179">
        <v>295</v>
      </c>
      <c r="I135" s="180"/>
      <c r="J135" s="181">
        <f>ROUND(I135*H135,2)</f>
        <v>0</v>
      </c>
      <c r="K135" s="177" t="s">
        <v>152</v>
      </c>
      <c r="L135" s="40"/>
      <c r="M135" s="182" t="s">
        <v>79</v>
      </c>
      <c r="N135" s="183" t="s">
        <v>51</v>
      </c>
      <c r="O135" s="65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153</v>
      </c>
      <c r="AT135" s="186" t="s">
        <v>148</v>
      </c>
      <c r="AU135" s="186" t="s">
        <v>91</v>
      </c>
      <c r="AY135" s="17" t="s">
        <v>146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7" t="s">
        <v>89</v>
      </c>
      <c r="BK135" s="187">
        <f>ROUND(I135*H135,2)</f>
        <v>0</v>
      </c>
      <c r="BL135" s="17" t="s">
        <v>153</v>
      </c>
      <c r="BM135" s="186" t="s">
        <v>1314</v>
      </c>
    </row>
    <row r="136" spans="1:65" s="2" customFormat="1" ht="48.75">
      <c r="A136" s="35"/>
      <c r="B136" s="36"/>
      <c r="C136" s="37"/>
      <c r="D136" s="188" t="s">
        <v>155</v>
      </c>
      <c r="E136" s="37"/>
      <c r="F136" s="189" t="s">
        <v>1309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7" t="s">
        <v>155</v>
      </c>
      <c r="AU136" s="17" t="s">
        <v>91</v>
      </c>
    </row>
    <row r="137" spans="1:65" s="15" customFormat="1" ht="11.25">
      <c r="B137" s="225"/>
      <c r="C137" s="226"/>
      <c r="D137" s="188" t="s">
        <v>157</v>
      </c>
      <c r="E137" s="227" t="s">
        <v>79</v>
      </c>
      <c r="F137" s="228" t="s">
        <v>1285</v>
      </c>
      <c r="G137" s="226"/>
      <c r="H137" s="227" t="s">
        <v>79</v>
      </c>
      <c r="I137" s="229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157</v>
      </c>
      <c r="AU137" s="234" t="s">
        <v>91</v>
      </c>
      <c r="AV137" s="15" t="s">
        <v>89</v>
      </c>
      <c r="AW137" s="15" t="s">
        <v>42</v>
      </c>
      <c r="AX137" s="15" t="s">
        <v>81</v>
      </c>
      <c r="AY137" s="234" t="s">
        <v>146</v>
      </c>
    </row>
    <row r="138" spans="1:65" s="13" customFormat="1" ht="11.25">
      <c r="B138" s="193"/>
      <c r="C138" s="194"/>
      <c r="D138" s="188" t="s">
        <v>157</v>
      </c>
      <c r="E138" s="195" t="s">
        <v>79</v>
      </c>
      <c r="F138" s="196" t="s">
        <v>1303</v>
      </c>
      <c r="G138" s="194"/>
      <c r="H138" s="197">
        <v>70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157</v>
      </c>
      <c r="AU138" s="203" t="s">
        <v>91</v>
      </c>
      <c r="AV138" s="13" t="s">
        <v>91</v>
      </c>
      <c r="AW138" s="13" t="s">
        <v>42</v>
      </c>
      <c r="AX138" s="13" t="s">
        <v>81</v>
      </c>
      <c r="AY138" s="203" t="s">
        <v>146</v>
      </c>
    </row>
    <row r="139" spans="1:65" s="13" customFormat="1" ht="11.25">
      <c r="B139" s="193"/>
      <c r="C139" s="194"/>
      <c r="D139" s="188" t="s">
        <v>157</v>
      </c>
      <c r="E139" s="195" t="s">
        <v>79</v>
      </c>
      <c r="F139" s="196" t="s">
        <v>1315</v>
      </c>
      <c r="G139" s="194"/>
      <c r="H139" s="197">
        <v>45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157</v>
      </c>
      <c r="AU139" s="203" t="s">
        <v>91</v>
      </c>
      <c r="AV139" s="13" t="s">
        <v>91</v>
      </c>
      <c r="AW139" s="13" t="s">
        <v>42</v>
      </c>
      <c r="AX139" s="13" t="s">
        <v>81</v>
      </c>
      <c r="AY139" s="203" t="s">
        <v>146</v>
      </c>
    </row>
    <row r="140" spans="1:65" s="13" customFormat="1" ht="11.25">
      <c r="B140" s="193"/>
      <c r="C140" s="194"/>
      <c r="D140" s="188" t="s">
        <v>157</v>
      </c>
      <c r="E140" s="195" t="s">
        <v>79</v>
      </c>
      <c r="F140" s="196" t="s">
        <v>1316</v>
      </c>
      <c r="G140" s="194"/>
      <c r="H140" s="197">
        <v>180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157</v>
      </c>
      <c r="AU140" s="203" t="s">
        <v>91</v>
      </c>
      <c r="AV140" s="13" t="s">
        <v>91</v>
      </c>
      <c r="AW140" s="13" t="s">
        <v>42</v>
      </c>
      <c r="AX140" s="13" t="s">
        <v>81</v>
      </c>
      <c r="AY140" s="203" t="s">
        <v>146</v>
      </c>
    </row>
    <row r="141" spans="1:65" s="14" customFormat="1" ht="11.25">
      <c r="B141" s="204"/>
      <c r="C141" s="205"/>
      <c r="D141" s="188" t="s">
        <v>157</v>
      </c>
      <c r="E141" s="206" t="s">
        <v>79</v>
      </c>
      <c r="F141" s="207" t="s">
        <v>175</v>
      </c>
      <c r="G141" s="205"/>
      <c r="H141" s="208">
        <v>295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157</v>
      </c>
      <c r="AU141" s="214" t="s">
        <v>91</v>
      </c>
      <c r="AV141" s="14" t="s">
        <v>153</v>
      </c>
      <c r="AW141" s="14" t="s">
        <v>42</v>
      </c>
      <c r="AX141" s="14" t="s">
        <v>89</v>
      </c>
      <c r="AY141" s="214" t="s">
        <v>146</v>
      </c>
    </row>
    <row r="142" spans="1:65" s="2" customFormat="1" ht="14.45" customHeight="1">
      <c r="A142" s="35"/>
      <c r="B142" s="36"/>
      <c r="C142" s="175" t="s">
        <v>218</v>
      </c>
      <c r="D142" s="175" t="s">
        <v>148</v>
      </c>
      <c r="E142" s="176" t="s">
        <v>1317</v>
      </c>
      <c r="F142" s="177" t="s">
        <v>1318</v>
      </c>
      <c r="G142" s="178" t="s">
        <v>289</v>
      </c>
      <c r="H142" s="179">
        <v>37</v>
      </c>
      <c r="I142" s="180"/>
      <c r="J142" s="181">
        <f>ROUND(I142*H142,2)</f>
        <v>0</v>
      </c>
      <c r="K142" s="177" t="s">
        <v>152</v>
      </c>
      <c r="L142" s="40"/>
      <c r="M142" s="182" t="s">
        <v>79</v>
      </c>
      <c r="N142" s="183" t="s">
        <v>51</v>
      </c>
      <c r="O142" s="65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153</v>
      </c>
      <c r="AT142" s="186" t="s">
        <v>148</v>
      </c>
      <c r="AU142" s="186" t="s">
        <v>91</v>
      </c>
      <c r="AY142" s="17" t="s">
        <v>146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7" t="s">
        <v>89</v>
      </c>
      <c r="BK142" s="187">
        <f>ROUND(I142*H142,2)</f>
        <v>0</v>
      </c>
      <c r="BL142" s="17" t="s">
        <v>153</v>
      </c>
      <c r="BM142" s="186" t="s">
        <v>1319</v>
      </c>
    </row>
    <row r="143" spans="1:65" s="2" customFormat="1" ht="29.25">
      <c r="A143" s="35"/>
      <c r="B143" s="36"/>
      <c r="C143" s="37"/>
      <c r="D143" s="188" t="s">
        <v>155</v>
      </c>
      <c r="E143" s="37"/>
      <c r="F143" s="189" t="s">
        <v>1320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7" t="s">
        <v>155</v>
      </c>
      <c r="AU143" s="17" t="s">
        <v>91</v>
      </c>
    </row>
    <row r="144" spans="1:65" s="15" customFormat="1" ht="11.25">
      <c r="B144" s="225"/>
      <c r="C144" s="226"/>
      <c r="D144" s="188" t="s">
        <v>157</v>
      </c>
      <c r="E144" s="227" t="s">
        <v>79</v>
      </c>
      <c r="F144" s="228" t="s">
        <v>1277</v>
      </c>
      <c r="G144" s="226"/>
      <c r="H144" s="227" t="s">
        <v>79</v>
      </c>
      <c r="I144" s="229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157</v>
      </c>
      <c r="AU144" s="234" t="s">
        <v>91</v>
      </c>
      <c r="AV144" s="15" t="s">
        <v>89</v>
      </c>
      <c r="AW144" s="15" t="s">
        <v>42</v>
      </c>
      <c r="AX144" s="15" t="s">
        <v>81</v>
      </c>
      <c r="AY144" s="234" t="s">
        <v>146</v>
      </c>
    </row>
    <row r="145" spans="1:65" s="13" customFormat="1" ht="11.25">
      <c r="B145" s="193"/>
      <c r="C145" s="194"/>
      <c r="D145" s="188" t="s">
        <v>157</v>
      </c>
      <c r="E145" s="195" t="s">
        <v>79</v>
      </c>
      <c r="F145" s="196" t="s">
        <v>1321</v>
      </c>
      <c r="G145" s="194"/>
      <c r="H145" s="197">
        <v>20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157</v>
      </c>
      <c r="AU145" s="203" t="s">
        <v>91</v>
      </c>
      <c r="AV145" s="13" t="s">
        <v>91</v>
      </c>
      <c r="AW145" s="13" t="s">
        <v>42</v>
      </c>
      <c r="AX145" s="13" t="s">
        <v>81</v>
      </c>
      <c r="AY145" s="203" t="s">
        <v>146</v>
      </c>
    </row>
    <row r="146" spans="1:65" s="13" customFormat="1" ht="11.25">
      <c r="B146" s="193"/>
      <c r="C146" s="194"/>
      <c r="D146" s="188" t="s">
        <v>157</v>
      </c>
      <c r="E146" s="195" t="s">
        <v>79</v>
      </c>
      <c r="F146" s="196" t="s">
        <v>1322</v>
      </c>
      <c r="G146" s="194"/>
      <c r="H146" s="197">
        <v>17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157</v>
      </c>
      <c r="AU146" s="203" t="s">
        <v>91</v>
      </c>
      <c r="AV146" s="13" t="s">
        <v>91</v>
      </c>
      <c r="AW146" s="13" t="s">
        <v>42</v>
      </c>
      <c r="AX146" s="13" t="s">
        <v>81</v>
      </c>
      <c r="AY146" s="203" t="s">
        <v>146</v>
      </c>
    </row>
    <row r="147" spans="1:65" s="14" customFormat="1" ht="11.25">
      <c r="B147" s="204"/>
      <c r="C147" s="205"/>
      <c r="D147" s="188" t="s">
        <v>157</v>
      </c>
      <c r="E147" s="206" t="s">
        <v>79</v>
      </c>
      <c r="F147" s="207" t="s">
        <v>175</v>
      </c>
      <c r="G147" s="205"/>
      <c r="H147" s="208">
        <v>37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157</v>
      </c>
      <c r="AU147" s="214" t="s">
        <v>91</v>
      </c>
      <c r="AV147" s="14" t="s">
        <v>153</v>
      </c>
      <c r="AW147" s="14" t="s">
        <v>42</v>
      </c>
      <c r="AX147" s="14" t="s">
        <v>89</v>
      </c>
      <c r="AY147" s="214" t="s">
        <v>146</v>
      </c>
    </row>
    <row r="148" spans="1:65" s="2" customFormat="1" ht="24.2" customHeight="1">
      <c r="A148" s="35"/>
      <c r="B148" s="36"/>
      <c r="C148" s="175" t="s">
        <v>224</v>
      </c>
      <c r="D148" s="175" t="s">
        <v>148</v>
      </c>
      <c r="E148" s="176" t="s">
        <v>1323</v>
      </c>
      <c r="F148" s="177" t="s">
        <v>1324</v>
      </c>
      <c r="G148" s="178" t="s">
        <v>289</v>
      </c>
      <c r="H148" s="179">
        <v>955</v>
      </c>
      <c r="I148" s="180"/>
      <c r="J148" s="181">
        <f>ROUND(I148*H148,2)</f>
        <v>0</v>
      </c>
      <c r="K148" s="177" t="s">
        <v>152</v>
      </c>
      <c r="L148" s="40"/>
      <c r="M148" s="182" t="s">
        <v>79</v>
      </c>
      <c r="N148" s="183" t="s">
        <v>51</v>
      </c>
      <c r="O148" s="65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153</v>
      </c>
      <c r="AT148" s="186" t="s">
        <v>148</v>
      </c>
      <c r="AU148" s="186" t="s">
        <v>91</v>
      </c>
      <c r="AY148" s="17" t="s">
        <v>146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7" t="s">
        <v>89</v>
      </c>
      <c r="BK148" s="187">
        <f>ROUND(I148*H148,2)</f>
        <v>0</v>
      </c>
      <c r="BL148" s="17" t="s">
        <v>153</v>
      </c>
      <c r="BM148" s="186" t="s">
        <v>1325</v>
      </c>
    </row>
    <row r="149" spans="1:65" s="2" customFormat="1" ht="29.25">
      <c r="A149" s="35"/>
      <c r="B149" s="36"/>
      <c r="C149" s="37"/>
      <c r="D149" s="188" t="s">
        <v>155</v>
      </c>
      <c r="E149" s="37"/>
      <c r="F149" s="189" t="s">
        <v>1320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7" t="s">
        <v>155</v>
      </c>
      <c r="AU149" s="17" t="s">
        <v>91</v>
      </c>
    </row>
    <row r="150" spans="1:65" s="15" customFormat="1" ht="11.25">
      <c r="B150" s="225"/>
      <c r="C150" s="226"/>
      <c r="D150" s="188" t="s">
        <v>157</v>
      </c>
      <c r="E150" s="227" t="s">
        <v>79</v>
      </c>
      <c r="F150" s="228" t="s">
        <v>1285</v>
      </c>
      <c r="G150" s="226"/>
      <c r="H150" s="227" t="s">
        <v>79</v>
      </c>
      <c r="I150" s="229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157</v>
      </c>
      <c r="AU150" s="234" t="s">
        <v>91</v>
      </c>
      <c r="AV150" s="15" t="s">
        <v>89</v>
      </c>
      <c r="AW150" s="15" t="s">
        <v>42</v>
      </c>
      <c r="AX150" s="15" t="s">
        <v>81</v>
      </c>
      <c r="AY150" s="234" t="s">
        <v>146</v>
      </c>
    </row>
    <row r="151" spans="1:65" s="13" customFormat="1" ht="11.25">
      <c r="B151" s="193"/>
      <c r="C151" s="194"/>
      <c r="D151" s="188" t="s">
        <v>157</v>
      </c>
      <c r="E151" s="195" t="s">
        <v>79</v>
      </c>
      <c r="F151" s="196" t="s">
        <v>1326</v>
      </c>
      <c r="G151" s="194"/>
      <c r="H151" s="197">
        <v>700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157</v>
      </c>
      <c r="AU151" s="203" t="s">
        <v>91</v>
      </c>
      <c r="AV151" s="13" t="s">
        <v>91</v>
      </c>
      <c r="AW151" s="13" t="s">
        <v>42</v>
      </c>
      <c r="AX151" s="13" t="s">
        <v>81</v>
      </c>
      <c r="AY151" s="203" t="s">
        <v>146</v>
      </c>
    </row>
    <row r="152" spans="1:65" s="13" customFormat="1" ht="11.25">
      <c r="B152" s="193"/>
      <c r="C152" s="194"/>
      <c r="D152" s="188" t="s">
        <v>157</v>
      </c>
      <c r="E152" s="195" t="s">
        <v>79</v>
      </c>
      <c r="F152" s="196" t="s">
        <v>1327</v>
      </c>
      <c r="G152" s="194"/>
      <c r="H152" s="197">
        <v>255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157</v>
      </c>
      <c r="AU152" s="203" t="s">
        <v>91</v>
      </c>
      <c r="AV152" s="13" t="s">
        <v>91</v>
      </c>
      <c r="AW152" s="13" t="s">
        <v>42</v>
      </c>
      <c r="AX152" s="13" t="s">
        <v>81</v>
      </c>
      <c r="AY152" s="203" t="s">
        <v>146</v>
      </c>
    </row>
    <row r="153" spans="1:65" s="14" customFormat="1" ht="11.25">
      <c r="B153" s="204"/>
      <c r="C153" s="205"/>
      <c r="D153" s="188" t="s">
        <v>157</v>
      </c>
      <c r="E153" s="206" t="s">
        <v>79</v>
      </c>
      <c r="F153" s="207" t="s">
        <v>175</v>
      </c>
      <c r="G153" s="205"/>
      <c r="H153" s="208">
        <v>955</v>
      </c>
      <c r="I153" s="209"/>
      <c r="J153" s="205"/>
      <c r="K153" s="205"/>
      <c r="L153" s="210"/>
      <c r="M153" s="245"/>
      <c r="N153" s="246"/>
      <c r="O153" s="246"/>
      <c r="P153" s="246"/>
      <c r="Q153" s="246"/>
      <c r="R153" s="246"/>
      <c r="S153" s="246"/>
      <c r="T153" s="247"/>
      <c r="AT153" s="214" t="s">
        <v>157</v>
      </c>
      <c r="AU153" s="214" t="s">
        <v>91</v>
      </c>
      <c r="AV153" s="14" t="s">
        <v>153</v>
      </c>
      <c r="AW153" s="14" t="s">
        <v>42</v>
      </c>
      <c r="AX153" s="14" t="s">
        <v>89</v>
      </c>
      <c r="AY153" s="214" t="s">
        <v>146</v>
      </c>
    </row>
    <row r="154" spans="1:65" s="2" customFormat="1" ht="6.95" customHeight="1">
      <c r="A154" s="35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0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algorithmName="SHA-512" hashValue="Bb6EZ6vkK2/t+ev8CB9S5fDVl1ffXBHEZ8rIZ2C+C+pAnZRIjJliSRUPJiW4sIh0kzttbq1xu28/ELO8T3QbTg==" saltValue="rspQrH+tTPNmRwhuC1NlKIhtRazxzsssYMiDMSXB2OrckZqEcTKkITxKrIOQul6XJg0MbQFP9kxefQXAWa8fiA==" spinCount="100000" sheet="1" objects="1" scenarios="1" formatColumns="0" formatRows="0" autoFilter="0"/>
  <autoFilter ref="C81:K15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"/>
  <sheetViews>
    <sheetView showGridLines="0" workbookViewId="0"/>
  </sheetViews>
  <sheetFormatPr defaultRowHeight="12.7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105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</row>
    <row r="4" spans="1:4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7" t="s">
        <v>16</v>
      </c>
      <c r="L6" s="20"/>
    </row>
    <row r="7" spans="1:4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4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1328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13. 10. 2020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ROUND(J83,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ROUND((SUM(BE83:BE97)),  2)</f>
        <v>0</v>
      </c>
      <c r="G33" s="35"/>
      <c r="H33" s="35"/>
      <c r="I33" s="120">
        <v>0.21</v>
      </c>
      <c r="J33" s="119">
        <f>ROUND(((SUM(BE83:BE97))*I33),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ROUND((SUM(BF83:BF97)),  2)</f>
        <v>0</v>
      </c>
      <c r="G34" s="35"/>
      <c r="H34" s="35"/>
      <c r="I34" s="120">
        <v>0.15</v>
      </c>
      <c r="J34" s="119">
        <f>ROUND(((SUM(BF83:BF97))*I34),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ROUND((SUM(BG83:BG97)),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ROUND((SUM(BH83:BH97)),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ROUND((SUM(BI83:BI97)),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VON - Vedlejší a ostatní náklady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13. 10. 2020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1329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1330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1331</v>
      </c>
      <c r="E62" s="145"/>
      <c r="F62" s="145"/>
      <c r="G62" s="145"/>
      <c r="H62" s="145"/>
      <c r="I62" s="145"/>
      <c r="J62" s="146">
        <f>J91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1332</v>
      </c>
      <c r="E63" s="145"/>
      <c r="F63" s="145"/>
      <c r="G63" s="145"/>
      <c r="H63" s="145"/>
      <c r="I63" s="145"/>
      <c r="J63" s="146">
        <f>J95</f>
        <v>0</v>
      </c>
      <c r="K63" s="143"/>
      <c r="L63" s="147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131</v>
      </c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09" t="str">
        <f>E7</f>
        <v>P+R Hostivař 3 - sever</v>
      </c>
      <c r="F73" s="310"/>
      <c r="G73" s="310"/>
      <c r="H73" s="310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113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62" t="str">
        <f>E9</f>
        <v>VON - Vedlejší a ostatní náklady</v>
      </c>
      <c r="F75" s="311"/>
      <c r="G75" s="311"/>
      <c r="H75" s="311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Praha 15 - Hostivař</v>
      </c>
      <c r="G77" s="37"/>
      <c r="H77" s="37"/>
      <c r="I77" s="29" t="s">
        <v>24</v>
      </c>
      <c r="J77" s="60" t="str">
        <f>IF(J12="","",J12)</f>
        <v>13. 10. 2020</v>
      </c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29" t="s">
        <v>30</v>
      </c>
      <c r="D79" s="37"/>
      <c r="E79" s="37"/>
      <c r="F79" s="27" t="str">
        <f>E15</f>
        <v>Technická správa komunikací hl. m. Prahy, a.s.</v>
      </c>
      <c r="G79" s="37"/>
      <c r="H79" s="37"/>
      <c r="I79" s="29" t="s">
        <v>38</v>
      </c>
      <c r="J79" s="33" t="str">
        <f>E21</f>
        <v>METROPROJEKT Praha a.s.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.7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29" t="s">
        <v>43</v>
      </c>
      <c r="J80" s="33" t="str">
        <f>E24</f>
        <v>METROPROJEKT Praha a.s.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48"/>
      <c r="B82" s="149"/>
      <c r="C82" s="150" t="s">
        <v>132</v>
      </c>
      <c r="D82" s="151" t="s">
        <v>65</v>
      </c>
      <c r="E82" s="151" t="s">
        <v>61</v>
      </c>
      <c r="F82" s="151" t="s">
        <v>62</v>
      </c>
      <c r="G82" s="151" t="s">
        <v>133</v>
      </c>
      <c r="H82" s="151" t="s">
        <v>134</v>
      </c>
      <c r="I82" s="151" t="s">
        <v>135</v>
      </c>
      <c r="J82" s="151" t="s">
        <v>117</v>
      </c>
      <c r="K82" s="152" t="s">
        <v>136</v>
      </c>
      <c r="L82" s="153"/>
      <c r="M82" s="69" t="s">
        <v>79</v>
      </c>
      <c r="N82" s="70" t="s">
        <v>50</v>
      </c>
      <c r="O82" s="70" t="s">
        <v>137</v>
      </c>
      <c r="P82" s="70" t="s">
        <v>138</v>
      </c>
      <c r="Q82" s="70" t="s">
        <v>139</v>
      </c>
      <c r="R82" s="70" t="s">
        <v>140</v>
      </c>
      <c r="S82" s="70" t="s">
        <v>141</v>
      </c>
      <c r="T82" s="71" t="s">
        <v>142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5" s="2" customFormat="1" ht="22.9" customHeight="1">
      <c r="A83" s="35"/>
      <c r="B83" s="36"/>
      <c r="C83" s="76" t="s">
        <v>143</v>
      </c>
      <c r="D83" s="37"/>
      <c r="E83" s="37"/>
      <c r="F83" s="37"/>
      <c r="G83" s="37"/>
      <c r="H83" s="37"/>
      <c r="I83" s="37"/>
      <c r="J83" s="154">
        <f>BK83</f>
        <v>0</v>
      </c>
      <c r="K83" s="37"/>
      <c r="L83" s="40"/>
      <c r="M83" s="72"/>
      <c r="N83" s="155"/>
      <c r="O83" s="73"/>
      <c r="P83" s="156">
        <f>P84</f>
        <v>0</v>
      </c>
      <c r="Q83" s="73"/>
      <c r="R83" s="156">
        <f>R84</f>
        <v>0</v>
      </c>
      <c r="S83" s="73"/>
      <c r="T83" s="157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118</v>
      </c>
      <c r="BK83" s="158">
        <f>BK84</f>
        <v>0</v>
      </c>
    </row>
    <row r="84" spans="1:65" s="12" customFormat="1" ht="25.9" customHeight="1">
      <c r="B84" s="159"/>
      <c r="C84" s="160"/>
      <c r="D84" s="161" t="s">
        <v>80</v>
      </c>
      <c r="E84" s="162" t="s">
        <v>1333</v>
      </c>
      <c r="F84" s="162" t="s">
        <v>1334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P85+P91+P95</f>
        <v>0</v>
      </c>
      <c r="Q84" s="167"/>
      <c r="R84" s="168">
        <f>R85+R91+R95</f>
        <v>0</v>
      </c>
      <c r="S84" s="167"/>
      <c r="T84" s="169">
        <f>T85+T91+T95</f>
        <v>0</v>
      </c>
      <c r="AR84" s="170" t="s">
        <v>176</v>
      </c>
      <c r="AT84" s="171" t="s">
        <v>80</v>
      </c>
      <c r="AU84" s="171" t="s">
        <v>81</v>
      </c>
      <c r="AY84" s="170" t="s">
        <v>146</v>
      </c>
      <c r="BK84" s="172">
        <f>BK85+BK91+BK95</f>
        <v>0</v>
      </c>
    </row>
    <row r="85" spans="1:65" s="12" customFormat="1" ht="22.9" customHeight="1">
      <c r="B85" s="159"/>
      <c r="C85" s="160"/>
      <c r="D85" s="161" t="s">
        <v>80</v>
      </c>
      <c r="E85" s="173" t="s">
        <v>1335</v>
      </c>
      <c r="F85" s="173" t="s">
        <v>1336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SUM(P86:P90)</f>
        <v>0</v>
      </c>
      <c r="Q85" s="167"/>
      <c r="R85" s="168">
        <f>SUM(R86:R90)</f>
        <v>0</v>
      </c>
      <c r="S85" s="167"/>
      <c r="T85" s="169">
        <f>SUM(T86:T90)</f>
        <v>0</v>
      </c>
      <c r="AR85" s="170" t="s">
        <v>176</v>
      </c>
      <c r="AT85" s="171" t="s">
        <v>80</v>
      </c>
      <c r="AU85" s="171" t="s">
        <v>89</v>
      </c>
      <c r="AY85" s="170" t="s">
        <v>146</v>
      </c>
      <c r="BK85" s="172">
        <f>SUM(BK86:BK90)</f>
        <v>0</v>
      </c>
    </row>
    <row r="86" spans="1:65" s="2" customFormat="1" ht="14.45" customHeight="1">
      <c r="A86" s="35"/>
      <c r="B86" s="36"/>
      <c r="C86" s="175" t="s">
        <v>89</v>
      </c>
      <c r="D86" s="175" t="s">
        <v>148</v>
      </c>
      <c r="E86" s="176" t="s">
        <v>1337</v>
      </c>
      <c r="F86" s="177" t="s">
        <v>1338</v>
      </c>
      <c r="G86" s="178" t="s">
        <v>1339</v>
      </c>
      <c r="H86" s="179">
        <v>1</v>
      </c>
      <c r="I86" s="180"/>
      <c r="J86" s="181">
        <f>ROUND(I86*H86,2)</f>
        <v>0</v>
      </c>
      <c r="K86" s="177" t="s">
        <v>152</v>
      </c>
      <c r="L86" s="40"/>
      <c r="M86" s="182" t="s">
        <v>79</v>
      </c>
      <c r="N86" s="183" t="s">
        <v>51</v>
      </c>
      <c r="O86" s="65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6" t="s">
        <v>1340</v>
      </c>
      <c r="AT86" s="186" t="s">
        <v>148</v>
      </c>
      <c r="AU86" s="186" t="s">
        <v>91</v>
      </c>
      <c r="AY86" s="17" t="s">
        <v>146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7" t="s">
        <v>89</v>
      </c>
      <c r="BK86" s="187">
        <f>ROUND(I86*H86,2)</f>
        <v>0</v>
      </c>
      <c r="BL86" s="17" t="s">
        <v>1340</v>
      </c>
      <c r="BM86" s="186" t="s">
        <v>1341</v>
      </c>
    </row>
    <row r="87" spans="1:65" s="2" customFormat="1" ht="14.45" customHeight="1">
      <c r="A87" s="35"/>
      <c r="B87" s="36"/>
      <c r="C87" s="175" t="s">
        <v>91</v>
      </c>
      <c r="D87" s="175" t="s">
        <v>148</v>
      </c>
      <c r="E87" s="176" t="s">
        <v>1342</v>
      </c>
      <c r="F87" s="177" t="s">
        <v>1343</v>
      </c>
      <c r="G87" s="178" t="s">
        <v>1339</v>
      </c>
      <c r="H87" s="179">
        <v>1</v>
      </c>
      <c r="I87" s="180"/>
      <c r="J87" s="181">
        <f>ROUND(I87*H87,2)</f>
        <v>0</v>
      </c>
      <c r="K87" s="177" t="s">
        <v>152</v>
      </c>
      <c r="L87" s="40"/>
      <c r="M87" s="182" t="s">
        <v>79</v>
      </c>
      <c r="N87" s="183" t="s">
        <v>51</v>
      </c>
      <c r="O87" s="65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1340</v>
      </c>
      <c r="AT87" s="186" t="s">
        <v>148</v>
      </c>
      <c r="AU87" s="186" t="s">
        <v>91</v>
      </c>
      <c r="AY87" s="17" t="s">
        <v>146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7" t="s">
        <v>89</v>
      </c>
      <c r="BK87" s="187">
        <f>ROUND(I87*H87,2)</f>
        <v>0</v>
      </c>
      <c r="BL87" s="17" t="s">
        <v>1340</v>
      </c>
      <c r="BM87" s="186" t="s">
        <v>1344</v>
      </c>
    </row>
    <row r="88" spans="1:65" s="2" customFormat="1" ht="24.2" customHeight="1">
      <c r="A88" s="35"/>
      <c r="B88" s="36"/>
      <c r="C88" s="175" t="s">
        <v>164</v>
      </c>
      <c r="D88" s="175" t="s">
        <v>148</v>
      </c>
      <c r="E88" s="176" t="s">
        <v>1345</v>
      </c>
      <c r="F88" s="177" t="s">
        <v>1346</v>
      </c>
      <c r="G88" s="178" t="s">
        <v>1339</v>
      </c>
      <c r="H88" s="179">
        <v>1</v>
      </c>
      <c r="I88" s="180"/>
      <c r="J88" s="181">
        <f>ROUND(I88*H88,2)</f>
        <v>0</v>
      </c>
      <c r="K88" s="177" t="s">
        <v>152</v>
      </c>
      <c r="L88" s="40"/>
      <c r="M88" s="182" t="s">
        <v>79</v>
      </c>
      <c r="N88" s="183" t="s">
        <v>51</v>
      </c>
      <c r="O88" s="65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1340</v>
      </c>
      <c r="AT88" s="186" t="s">
        <v>148</v>
      </c>
      <c r="AU88" s="186" t="s">
        <v>91</v>
      </c>
      <c r="AY88" s="17" t="s">
        <v>146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7" t="s">
        <v>89</v>
      </c>
      <c r="BK88" s="187">
        <f>ROUND(I88*H88,2)</f>
        <v>0</v>
      </c>
      <c r="BL88" s="17" t="s">
        <v>1340</v>
      </c>
      <c r="BM88" s="186" t="s">
        <v>1347</v>
      </c>
    </row>
    <row r="89" spans="1:65" s="2" customFormat="1" ht="24.2" customHeight="1">
      <c r="A89" s="35"/>
      <c r="B89" s="36"/>
      <c r="C89" s="175" t="s">
        <v>153</v>
      </c>
      <c r="D89" s="175" t="s">
        <v>148</v>
      </c>
      <c r="E89" s="176" t="s">
        <v>1348</v>
      </c>
      <c r="F89" s="177" t="s">
        <v>1349</v>
      </c>
      <c r="G89" s="178" t="s">
        <v>289</v>
      </c>
      <c r="H89" s="179">
        <v>1</v>
      </c>
      <c r="I89" s="180"/>
      <c r="J89" s="181">
        <f>ROUND(I89*H89,2)</f>
        <v>0</v>
      </c>
      <c r="K89" s="177" t="s">
        <v>152</v>
      </c>
      <c r="L89" s="40"/>
      <c r="M89" s="182" t="s">
        <v>79</v>
      </c>
      <c r="N89" s="183" t="s">
        <v>51</v>
      </c>
      <c r="O89" s="65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1340</v>
      </c>
      <c r="AT89" s="186" t="s">
        <v>148</v>
      </c>
      <c r="AU89" s="186" t="s">
        <v>91</v>
      </c>
      <c r="AY89" s="17" t="s">
        <v>146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7" t="s">
        <v>89</v>
      </c>
      <c r="BK89" s="187">
        <f>ROUND(I89*H89,2)</f>
        <v>0</v>
      </c>
      <c r="BL89" s="17" t="s">
        <v>1340</v>
      </c>
      <c r="BM89" s="186" t="s">
        <v>1350</v>
      </c>
    </row>
    <row r="90" spans="1:65" s="2" customFormat="1" ht="14.45" customHeight="1">
      <c r="A90" s="35"/>
      <c r="B90" s="36"/>
      <c r="C90" s="175" t="s">
        <v>176</v>
      </c>
      <c r="D90" s="175" t="s">
        <v>148</v>
      </c>
      <c r="E90" s="176" t="s">
        <v>1351</v>
      </c>
      <c r="F90" s="177" t="s">
        <v>1352</v>
      </c>
      <c r="G90" s="178" t="s">
        <v>289</v>
      </c>
      <c r="H90" s="179">
        <v>1</v>
      </c>
      <c r="I90" s="180"/>
      <c r="J90" s="181">
        <f>ROUND(I90*H90,2)</f>
        <v>0</v>
      </c>
      <c r="K90" s="177" t="s">
        <v>152</v>
      </c>
      <c r="L90" s="40"/>
      <c r="M90" s="182" t="s">
        <v>79</v>
      </c>
      <c r="N90" s="183" t="s">
        <v>51</v>
      </c>
      <c r="O90" s="65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1340</v>
      </c>
      <c r="AT90" s="186" t="s">
        <v>148</v>
      </c>
      <c r="AU90" s="186" t="s">
        <v>91</v>
      </c>
      <c r="AY90" s="17" t="s">
        <v>146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7" t="s">
        <v>89</v>
      </c>
      <c r="BK90" s="187">
        <f>ROUND(I90*H90,2)</f>
        <v>0</v>
      </c>
      <c r="BL90" s="17" t="s">
        <v>1340</v>
      </c>
      <c r="BM90" s="186" t="s">
        <v>1353</v>
      </c>
    </row>
    <row r="91" spans="1:65" s="12" customFormat="1" ht="22.9" customHeight="1">
      <c r="B91" s="159"/>
      <c r="C91" s="160"/>
      <c r="D91" s="161" t="s">
        <v>80</v>
      </c>
      <c r="E91" s="173" t="s">
        <v>1354</v>
      </c>
      <c r="F91" s="173" t="s">
        <v>1355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SUM(P92:P94)</f>
        <v>0</v>
      </c>
      <c r="Q91" s="167"/>
      <c r="R91" s="168">
        <f>SUM(R92:R94)</f>
        <v>0</v>
      </c>
      <c r="S91" s="167"/>
      <c r="T91" s="169">
        <f>SUM(T92:T94)</f>
        <v>0</v>
      </c>
      <c r="AR91" s="170" t="s">
        <v>176</v>
      </c>
      <c r="AT91" s="171" t="s">
        <v>80</v>
      </c>
      <c r="AU91" s="171" t="s">
        <v>89</v>
      </c>
      <c r="AY91" s="170" t="s">
        <v>146</v>
      </c>
      <c r="BK91" s="172">
        <f>SUM(BK92:BK94)</f>
        <v>0</v>
      </c>
    </row>
    <row r="92" spans="1:65" s="2" customFormat="1" ht="14.45" customHeight="1">
      <c r="A92" s="35"/>
      <c r="B92" s="36"/>
      <c r="C92" s="175" t="s">
        <v>180</v>
      </c>
      <c r="D92" s="175" t="s">
        <v>148</v>
      </c>
      <c r="E92" s="176" t="s">
        <v>1356</v>
      </c>
      <c r="F92" s="177" t="s">
        <v>1355</v>
      </c>
      <c r="G92" s="178" t="s">
        <v>1339</v>
      </c>
      <c r="H92" s="179">
        <v>1</v>
      </c>
      <c r="I92" s="180"/>
      <c r="J92" s="181">
        <f>ROUND(I92*H92,2)</f>
        <v>0</v>
      </c>
      <c r="K92" s="177" t="s">
        <v>152</v>
      </c>
      <c r="L92" s="40"/>
      <c r="M92" s="182" t="s">
        <v>79</v>
      </c>
      <c r="N92" s="183" t="s">
        <v>51</v>
      </c>
      <c r="O92" s="65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1340</v>
      </c>
      <c r="AT92" s="186" t="s">
        <v>148</v>
      </c>
      <c r="AU92" s="186" t="s">
        <v>91</v>
      </c>
      <c r="AY92" s="17" t="s">
        <v>146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7" t="s">
        <v>89</v>
      </c>
      <c r="BK92" s="187">
        <f>ROUND(I92*H92,2)</f>
        <v>0</v>
      </c>
      <c r="BL92" s="17" t="s">
        <v>1340</v>
      </c>
      <c r="BM92" s="186" t="s">
        <v>1357</v>
      </c>
    </row>
    <row r="93" spans="1:65" s="2" customFormat="1" ht="78">
      <c r="A93" s="35"/>
      <c r="B93" s="36"/>
      <c r="C93" s="37"/>
      <c r="D93" s="188" t="s">
        <v>215</v>
      </c>
      <c r="E93" s="37"/>
      <c r="F93" s="189" t="s">
        <v>1358</v>
      </c>
      <c r="G93" s="37"/>
      <c r="H93" s="37"/>
      <c r="I93" s="190"/>
      <c r="J93" s="37"/>
      <c r="K93" s="37"/>
      <c r="L93" s="40"/>
      <c r="M93" s="191"/>
      <c r="N93" s="192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7" t="s">
        <v>215</v>
      </c>
      <c r="AU93" s="17" t="s">
        <v>91</v>
      </c>
    </row>
    <row r="94" spans="1:65" s="2" customFormat="1" ht="14.45" customHeight="1">
      <c r="A94" s="35"/>
      <c r="B94" s="36"/>
      <c r="C94" s="175" t="s">
        <v>186</v>
      </c>
      <c r="D94" s="175" t="s">
        <v>148</v>
      </c>
      <c r="E94" s="176" t="s">
        <v>1359</v>
      </c>
      <c r="F94" s="177" t="s">
        <v>1360</v>
      </c>
      <c r="G94" s="178" t="s">
        <v>289</v>
      </c>
      <c r="H94" s="179">
        <v>2</v>
      </c>
      <c r="I94" s="180"/>
      <c r="J94" s="181">
        <f>ROUND(I94*H94,2)</f>
        <v>0</v>
      </c>
      <c r="K94" s="177" t="s">
        <v>152</v>
      </c>
      <c r="L94" s="40"/>
      <c r="M94" s="182" t="s">
        <v>79</v>
      </c>
      <c r="N94" s="183" t="s">
        <v>51</v>
      </c>
      <c r="O94" s="65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1340</v>
      </c>
      <c r="AT94" s="186" t="s">
        <v>148</v>
      </c>
      <c r="AU94" s="186" t="s">
        <v>91</v>
      </c>
      <c r="AY94" s="17" t="s">
        <v>146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7" t="s">
        <v>89</v>
      </c>
      <c r="BK94" s="187">
        <f>ROUND(I94*H94,2)</f>
        <v>0</v>
      </c>
      <c r="BL94" s="17" t="s">
        <v>1340</v>
      </c>
      <c r="BM94" s="186" t="s">
        <v>1361</v>
      </c>
    </row>
    <row r="95" spans="1:65" s="12" customFormat="1" ht="22.9" customHeight="1">
      <c r="B95" s="159"/>
      <c r="C95" s="160"/>
      <c r="D95" s="161" t="s">
        <v>80</v>
      </c>
      <c r="E95" s="173" t="s">
        <v>1362</v>
      </c>
      <c r="F95" s="173" t="s">
        <v>1363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SUM(P96:P97)</f>
        <v>0</v>
      </c>
      <c r="Q95" s="167"/>
      <c r="R95" s="168">
        <f>SUM(R96:R97)</f>
        <v>0</v>
      </c>
      <c r="S95" s="167"/>
      <c r="T95" s="169">
        <f>SUM(T96:T97)</f>
        <v>0</v>
      </c>
      <c r="AR95" s="170" t="s">
        <v>176</v>
      </c>
      <c r="AT95" s="171" t="s">
        <v>80</v>
      </c>
      <c r="AU95" s="171" t="s">
        <v>89</v>
      </c>
      <c r="AY95" s="170" t="s">
        <v>146</v>
      </c>
      <c r="BK95" s="172">
        <f>SUM(BK96:BK97)</f>
        <v>0</v>
      </c>
    </row>
    <row r="96" spans="1:65" s="2" customFormat="1" ht="14.45" customHeight="1">
      <c r="A96" s="35"/>
      <c r="B96" s="36"/>
      <c r="C96" s="175" t="s">
        <v>192</v>
      </c>
      <c r="D96" s="175" t="s">
        <v>148</v>
      </c>
      <c r="E96" s="176" t="s">
        <v>1364</v>
      </c>
      <c r="F96" s="177" t="s">
        <v>1365</v>
      </c>
      <c r="G96" s="178" t="s">
        <v>1339</v>
      </c>
      <c r="H96" s="179">
        <v>1</v>
      </c>
      <c r="I96" s="180"/>
      <c r="J96" s="181">
        <f>ROUND(I96*H96,2)</f>
        <v>0</v>
      </c>
      <c r="K96" s="177" t="s">
        <v>152</v>
      </c>
      <c r="L96" s="40"/>
      <c r="M96" s="182" t="s">
        <v>79</v>
      </c>
      <c r="N96" s="183" t="s">
        <v>51</v>
      </c>
      <c r="O96" s="65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1340</v>
      </c>
      <c r="AT96" s="186" t="s">
        <v>148</v>
      </c>
      <c r="AU96" s="186" t="s">
        <v>91</v>
      </c>
      <c r="AY96" s="17" t="s">
        <v>146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7" t="s">
        <v>89</v>
      </c>
      <c r="BK96" s="187">
        <f>ROUND(I96*H96,2)</f>
        <v>0</v>
      </c>
      <c r="BL96" s="17" t="s">
        <v>1340</v>
      </c>
      <c r="BM96" s="186" t="s">
        <v>1366</v>
      </c>
    </row>
    <row r="97" spans="1:65" s="2" customFormat="1" ht="14.45" customHeight="1">
      <c r="A97" s="35"/>
      <c r="B97" s="36"/>
      <c r="C97" s="175" t="s">
        <v>199</v>
      </c>
      <c r="D97" s="175" t="s">
        <v>148</v>
      </c>
      <c r="E97" s="176" t="s">
        <v>1367</v>
      </c>
      <c r="F97" s="177" t="s">
        <v>1368</v>
      </c>
      <c r="G97" s="178" t="s">
        <v>1339</v>
      </c>
      <c r="H97" s="179">
        <v>1</v>
      </c>
      <c r="I97" s="180"/>
      <c r="J97" s="181">
        <f>ROUND(I97*H97,2)</f>
        <v>0</v>
      </c>
      <c r="K97" s="177" t="s">
        <v>152</v>
      </c>
      <c r="L97" s="40"/>
      <c r="M97" s="240" t="s">
        <v>79</v>
      </c>
      <c r="N97" s="241" t="s">
        <v>51</v>
      </c>
      <c r="O97" s="237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1340</v>
      </c>
      <c r="AT97" s="186" t="s">
        <v>148</v>
      </c>
      <c r="AU97" s="186" t="s">
        <v>91</v>
      </c>
      <c r="AY97" s="17" t="s">
        <v>146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7" t="s">
        <v>89</v>
      </c>
      <c r="BK97" s="187">
        <f>ROUND(I97*H97,2)</f>
        <v>0</v>
      </c>
      <c r="BL97" s="17" t="s">
        <v>1340</v>
      </c>
      <c r="BM97" s="186" t="s">
        <v>1369</v>
      </c>
    </row>
    <row r="98" spans="1:65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nPNAslY7LmtkhgN216epkBu1KdRVVmiZ5Ifaes64Q3EAhOIWJxKcG1BuFV6rpmRwTLcU0vEVWQSY+7z47zEh6w==" saltValue="3cXJ6gaElFkhv1Hlo/z+3VNGRP5TaRUU1PfkPMsZGm/ifDCBV4pbRzYOHdM5t9iYpRmmGy+s1Ap65JHtaMic9A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25" style="1" customWidth="1"/>
    <col min="4" max="4" width="130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03"/>
      <c r="C3" s="104"/>
      <c r="D3" s="104"/>
      <c r="E3" s="104"/>
      <c r="F3" s="104"/>
      <c r="G3" s="104"/>
      <c r="H3" s="20"/>
    </row>
    <row r="4" spans="1:8" s="1" customFormat="1" ht="24.95" customHeight="1">
      <c r="B4" s="20"/>
      <c r="C4" s="105" t="s">
        <v>1370</v>
      </c>
      <c r="H4" s="20"/>
    </row>
    <row r="5" spans="1:8" s="1" customFormat="1" ht="12" customHeight="1">
      <c r="B5" s="20"/>
      <c r="C5" s="248" t="s">
        <v>13</v>
      </c>
      <c r="D5" s="308" t="s">
        <v>14</v>
      </c>
      <c r="E5" s="301"/>
      <c r="F5" s="301"/>
      <c r="H5" s="20"/>
    </row>
    <row r="6" spans="1:8" s="1" customFormat="1" ht="36.950000000000003" customHeight="1">
      <c r="B6" s="20"/>
      <c r="C6" s="249" t="s">
        <v>16</v>
      </c>
      <c r="D6" s="312" t="s">
        <v>17</v>
      </c>
      <c r="E6" s="301"/>
      <c r="F6" s="301"/>
      <c r="H6" s="20"/>
    </row>
    <row r="7" spans="1:8" s="1" customFormat="1" ht="16.5" customHeight="1">
      <c r="B7" s="20"/>
      <c r="C7" s="107" t="s">
        <v>24</v>
      </c>
      <c r="D7" s="110" t="str">
        <f>'Rekapitulace stavby'!AN8</f>
        <v>13. 10. 2020</v>
      </c>
      <c r="H7" s="20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8"/>
      <c r="B9" s="250"/>
      <c r="C9" s="251" t="s">
        <v>61</v>
      </c>
      <c r="D9" s="252" t="s">
        <v>62</v>
      </c>
      <c r="E9" s="252" t="s">
        <v>133</v>
      </c>
      <c r="F9" s="253" t="s">
        <v>1371</v>
      </c>
      <c r="G9" s="148"/>
      <c r="H9" s="250"/>
    </row>
    <row r="10" spans="1:8" s="2" customFormat="1" ht="26.45" customHeight="1">
      <c r="A10" s="35"/>
      <c r="B10" s="40"/>
      <c r="C10" s="254" t="s">
        <v>1372</v>
      </c>
      <c r="D10" s="254" t="s">
        <v>87</v>
      </c>
      <c r="E10" s="35"/>
      <c r="F10" s="35"/>
      <c r="G10" s="35"/>
      <c r="H10" s="40"/>
    </row>
    <row r="11" spans="1:8" s="2" customFormat="1" ht="16.899999999999999" customHeight="1">
      <c r="A11" s="35"/>
      <c r="B11" s="40"/>
      <c r="C11" s="255" t="s">
        <v>106</v>
      </c>
      <c r="D11" s="256" t="s">
        <v>107</v>
      </c>
      <c r="E11" s="257" t="s">
        <v>108</v>
      </c>
      <c r="F11" s="258">
        <v>1649.8489999999999</v>
      </c>
      <c r="G11" s="35"/>
      <c r="H11" s="40"/>
    </row>
    <row r="12" spans="1:8" s="2" customFormat="1" ht="16.899999999999999" customHeight="1">
      <c r="A12" s="35"/>
      <c r="B12" s="40"/>
      <c r="C12" s="259" t="s">
        <v>106</v>
      </c>
      <c r="D12" s="259" t="s">
        <v>243</v>
      </c>
      <c r="E12" s="17" t="s">
        <v>79</v>
      </c>
      <c r="F12" s="260">
        <v>1649.8489999999999</v>
      </c>
      <c r="G12" s="35"/>
      <c r="H12" s="40"/>
    </row>
    <row r="13" spans="1:8" s="2" customFormat="1" ht="16.899999999999999" customHeight="1">
      <c r="A13" s="35"/>
      <c r="B13" s="40"/>
      <c r="C13" s="261" t="s">
        <v>1373</v>
      </c>
      <c r="D13" s="35"/>
      <c r="E13" s="35"/>
      <c r="F13" s="35"/>
      <c r="G13" s="35"/>
      <c r="H13" s="40"/>
    </row>
    <row r="14" spans="1:8" s="2" customFormat="1" ht="16.899999999999999" customHeight="1">
      <c r="A14" s="35"/>
      <c r="B14" s="40"/>
      <c r="C14" s="259" t="s">
        <v>239</v>
      </c>
      <c r="D14" s="259" t="s">
        <v>1374</v>
      </c>
      <c r="E14" s="17" t="s">
        <v>108</v>
      </c>
      <c r="F14" s="260">
        <v>1649.8489999999999</v>
      </c>
      <c r="G14" s="35"/>
      <c r="H14" s="40"/>
    </row>
    <row r="15" spans="1:8" s="2" customFormat="1" ht="16.899999999999999" customHeight="1">
      <c r="A15" s="35"/>
      <c r="B15" s="40"/>
      <c r="C15" s="259" t="s">
        <v>219</v>
      </c>
      <c r="D15" s="259" t="s">
        <v>1375</v>
      </c>
      <c r="E15" s="17" t="s">
        <v>108</v>
      </c>
      <c r="F15" s="260">
        <v>3299.6979999999999</v>
      </c>
      <c r="G15" s="35"/>
      <c r="H15" s="40"/>
    </row>
    <row r="16" spans="1:8" s="2" customFormat="1" ht="16.899999999999999" customHeight="1">
      <c r="A16" s="35"/>
      <c r="B16" s="40"/>
      <c r="C16" s="259" t="s">
        <v>225</v>
      </c>
      <c r="D16" s="259" t="s">
        <v>1376</v>
      </c>
      <c r="E16" s="17" t="s">
        <v>108</v>
      </c>
      <c r="F16" s="260">
        <v>1357.8340000000001</v>
      </c>
      <c r="G16" s="35"/>
      <c r="H16" s="40"/>
    </row>
    <row r="17" spans="1:8" s="2" customFormat="1" ht="16.899999999999999" customHeight="1">
      <c r="A17" s="35"/>
      <c r="B17" s="40"/>
      <c r="C17" s="259" t="s">
        <v>234</v>
      </c>
      <c r="D17" s="259" t="s">
        <v>1377</v>
      </c>
      <c r="E17" s="17" t="s">
        <v>108</v>
      </c>
      <c r="F17" s="260">
        <v>1649.8489999999999</v>
      </c>
      <c r="G17" s="35"/>
      <c r="H17" s="40"/>
    </row>
    <row r="18" spans="1:8" s="2" customFormat="1" ht="16.899999999999999" customHeight="1">
      <c r="A18" s="35"/>
      <c r="B18" s="40"/>
      <c r="C18" s="259" t="s">
        <v>245</v>
      </c>
      <c r="D18" s="259" t="s">
        <v>1378</v>
      </c>
      <c r="E18" s="17" t="s">
        <v>196</v>
      </c>
      <c r="F18" s="260">
        <v>2444.1010000000001</v>
      </c>
      <c r="G18" s="35"/>
      <c r="H18" s="40"/>
    </row>
    <row r="19" spans="1:8" s="2" customFormat="1" ht="16.899999999999999" customHeight="1">
      <c r="A19" s="35"/>
      <c r="B19" s="40"/>
      <c r="C19" s="259" t="s">
        <v>250</v>
      </c>
      <c r="D19" s="259" t="s">
        <v>1379</v>
      </c>
      <c r="E19" s="17" t="s">
        <v>108</v>
      </c>
      <c r="F19" s="260">
        <v>1649.8489999999999</v>
      </c>
      <c r="G19" s="35"/>
      <c r="H19" s="40"/>
    </row>
    <row r="20" spans="1:8" s="2" customFormat="1" ht="16.899999999999999" customHeight="1">
      <c r="A20" s="35"/>
      <c r="B20" s="40"/>
      <c r="C20" s="255" t="s">
        <v>110</v>
      </c>
      <c r="D20" s="256" t="s">
        <v>110</v>
      </c>
      <c r="E20" s="257" t="s">
        <v>108</v>
      </c>
      <c r="F20" s="258">
        <v>3007.683</v>
      </c>
      <c r="G20" s="35"/>
      <c r="H20" s="40"/>
    </row>
    <row r="21" spans="1:8" s="2" customFormat="1" ht="16.899999999999999" customHeight="1">
      <c r="A21" s="35"/>
      <c r="B21" s="40"/>
      <c r="C21" s="259" t="s">
        <v>110</v>
      </c>
      <c r="D21" s="259" t="s">
        <v>204</v>
      </c>
      <c r="E21" s="17" t="s">
        <v>79</v>
      </c>
      <c r="F21" s="260">
        <v>3007.683</v>
      </c>
      <c r="G21" s="35"/>
      <c r="H21" s="40"/>
    </row>
    <row r="22" spans="1:8" s="2" customFormat="1" ht="16.899999999999999" customHeight="1">
      <c r="A22" s="35"/>
      <c r="B22" s="40"/>
      <c r="C22" s="261" t="s">
        <v>1373</v>
      </c>
      <c r="D22" s="35"/>
      <c r="E22" s="35"/>
      <c r="F22" s="35"/>
      <c r="G22" s="35"/>
      <c r="H22" s="40"/>
    </row>
    <row r="23" spans="1:8" s="2" customFormat="1" ht="16.899999999999999" customHeight="1">
      <c r="A23" s="35"/>
      <c r="B23" s="40"/>
      <c r="C23" s="259" t="s">
        <v>200</v>
      </c>
      <c r="D23" s="259" t="s">
        <v>1380</v>
      </c>
      <c r="E23" s="17" t="s">
        <v>108</v>
      </c>
      <c r="F23" s="260">
        <v>3007.683</v>
      </c>
      <c r="G23" s="35"/>
      <c r="H23" s="40"/>
    </row>
    <row r="24" spans="1:8" s="2" customFormat="1" ht="16.899999999999999" customHeight="1">
      <c r="A24" s="35"/>
      <c r="B24" s="40"/>
      <c r="C24" s="259" t="s">
        <v>225</v>
      </c>
      <c r="D24" s="259" t="s">
        <v>1376</v>
      </c>
      <c r="E24" s="17" t="s">
        <v>108</v>
      </c>
      <c r="F24" s="260">
        <v>1357.8340000000001</v>
      </c>
      <c r="G24" s="35"/>
      <c r="H24" s="40"/>
    </row>
    <row r="25" spans="1:8" s="2" customFormat="1" ht="16.899999999999999" customHeight="1">
      <c r="A25" s="35"/>
      <c r="B25" s="40"/>
      <c r="C25" s="259" t="s">
        <v>245</v>
      </c>
      <c r="D25" s="259" t="s">
        <v>1378</v>
      </c>
      <c r="E25" s="17" t="s">
        <v>196</v>
      </c>
      <c r="F25" s="260">
        <v>2444.1010000000001</v>
      </c>
      <c r="G25" s="35"/>
      <c r="H25" s="40"/>
    </row>
    <row r="26" spans="1:8" s="2" customFormat="1" ht="26.45" customHeight="1">
      <c r="A26" s="35"/>
      <c r="B26" s="40"/>
      <c r="C26" s="254" t="s">
        <v>1381</v>
      </c>
      <c r="D26" s="254" t="s">
        <v>93</v>
      </c>
      <c r="E26" s="35"/>
      <c r="F26" s="35"/>
      <c r="G26" s="35"/>
      <c r="H26" s="40"/>
    </row>
    <row r="27" spans="1:8" s="2" customFormat="1" ht="16.899999999999999" customHeight="1">
      <c r="A27" s="35"/>
      <c r="B27" s="40"/>
      <c r="C27" s="255" t="s">
        <v>636</v>
      </c>
      <c r="D27" s="256" t="s">
        <v>637</v>
      </c>
      <c r="E27" s="257" t="s">
        <v>296</v>
      </c>
      <c r="F27" s="258">
        <v>88</v>
      </c>
      <c r="G27" s="35"/>
      <c r="H27" s="40"/>
    </row>
    <row r="28" spans="1:8" s="2" customFormat="1" ht="16.899999999999999" customHeight="1">
      <c r="A28" s="35"/>
      <c r="B28" s="40"/>
      <c r="C28" s="259" t="s">
        <v>79</v>
      </c>
      <c r="D28" s="259" t="s">
        <v>704</v>
      </c>
      <c r="E28" s="17" t="s">
        <v>79</v>
      </c>
      <c r="F28" s="260">
        <v>0</v>
      </c>
      <c r="G28" s="35"/>
      <c r="H28" s="40"/>
    </row>
    <row r="29" spans="1:8" s="2" customFormat="1" ht="16.899999999999999" customHeight="1">
      <c r="A29" s="35"/>
      <c r="B29" s="40"/>
      <c r="C29" s="259" t="s">
        <v>636</v>
      </c>
      <c r="D29" s="259" t="s">
        <v>705</v>
      </c>
      <c r="E29" s="17" t="s">
        <v>79</v>
      </c>
      <c r="F29" s="260">
        <v>88</v>
      </c>
      <c r="G29" s="35"/>
      <c r="H29" s="40"/>
    </row>
    <row r="30" spans="1:8" s="2" customFormat="1" ht="16.899999999999999" customHeight="1">
      <c r="A30" s="35"/>
      <c r="B30" s="40"/>
      <c r="C30" s="261" t="s">
        <v>1373</v>
      </c>
      <c r="D30" s="35"/>
      <c r="E30" s="35"/>
      <c r="F30" s="35"/>
      <c r="G30" s="35"/>
      <c r="H30" s="40"/>
    </row>
    <row r="31" spans="1:8" s="2" customFormat="1" ht="16.899999999999999" customHeight="1">
      <c r="A31" s="35"/>
      <c r="B31" s="40"/>
      <c r="C31" s="259" t="s">
        <v>701</v>
      </c>
      <c r="D31" s="259" t="s">
        <v>1382</v>
      </c>
      <c r="E31" s="17" t="s">
        <v>296</v>
      </c>
      <c r="F31" s="260">
        <v>88</v>
      </c>
      <c r="G31" s="35"/>
      <c r="H31" s="40"/>
    </row>
    <row r="32" spans="1:8" s="2" customFormat="1" ht="16.899999999999999" customHeight="1">
      <c r="A32" s="35"/>
      <c r="B32" s="40"/>
      <c r="C32" s="259" t="s">
        <v>719</v>
      </c>
      <c r="D32" s="259" t="s">
        <v>1383</v>
      </c>
      <c r="E32" s="17" t="s">
        <v>296</v>
      </c>
      <c r="F32" s="260">
        <v>88</v>
      </c>
      <c r="G32" s="35"/>
      <c r="H32" s="40"/>
    </row>
    <row r="33" spans="1:8" s="2" customFormat="1" ht="16.899999999999999" customHeight="1">
      <c r="A33" s="35"/>
      <c r="B33" s="40"/>
      <c r="C33" s="259" t="s">
        <v>725</v>
      </c>
      <c r="D33" s="259" t="s">
        <v>1384</v>
      </c>
      <c r="E33" s="17" t="s">
        <v>296</v>
      </c>
      <c r="F33" s="260">
        <v>557</v>
      </c>
      <c r="G33" s="35"/>
      <c r="H33" s="40"/>
    </row>
    <row r="34" spans="1:8" s="2" customFormat="1" ht="16.899999999999999" customHeight="1">
      <c r="A34" s="35"/>
      <c r="B34" s="40"/>
      <c r="C34" s="255" t="s">
        <v>639</v>
      </c>
      <c r="D34" s="256" t="s">
        <v>640</v>
      </c>
      <c r="E34" s="257" t="s">
        <v>296</v>
      </c>
      <c r="F34" s="258">
        <v>444</v>
      </c>
      <c r="G34" s="35"/>
      <c r="H34" s="40"/>
    </row>
    <row r="35" spans="1:8" s="2" customFormat="1" ht="16.899999999999999" customHeight="1">
      <c r="A35" s="35"/>
      <c r="B35" s="40"/>
      <c r="C35" s="259" t="s">
        <v>79</v>
      </c>
      <c r="D35" s="259" t="s">
        <v>695</v>
      </c>
      <c r="E35" s="17" t="s">
        <v>79</v>
      </c>
      <c r="F35" s="260">
        <v>0</v>
      </c>
      <c r="G35" s="35"/>
      <c r="H35" s="40"/>
    </row>
    <row r="36" spans="1:8" s="2" customFormat="1" ht="16.899999999999999" customHeight="1">
      <c r="A36" s="35"/>
      <c r="B36" s="40"/>
      <c r="C36" s="259" t="s">
        <v>639</v>
      </c>
      <c r="D36" s="259" t="s">
        <v>696</v>
      </c>
      <c r="E36" s="17" t="s">
        <v>79</v>
      </c>
      <c r="F36" s="260">
        <v>444</v>
      </c>
      <c r="G36" s="35"/>
      <c r="H36" s="40"/>
    </row>
    <row r="37" spans="1:8" s="2" customFormat="1" ht="16.899999999999999" customHeight="1">
      <c r="A37" s="35"/>
      <c r="B37" s="40"/>
      <c r="C37" s="261" t="s">
        <v>1373</v>
      </c>
      <c r="D37" s="35"/>
      <c r="E37" s="35"/>
      <c r="F37" s="35"/>
      <c r="G37" s="35"/>
      <c r="H37" s="40"/>
    </row>
    <row r="38" spans="1:8" s="2" customFormat="1" ht="16.899999999999999" customHeight="1">
      <c r="A38" s="35"/>
      <c r="B38" s="40"/>
      <c r="C38" s="259" t="s">
        <v>691</v>
      </c>
      <c r="D38" s="259" t="s">
        <v>1385</v>
      </c>
      <c r="E38" s="17" t="s">
        <v>296</v>
      </c>
      <c r="F38" s="260">
        <v>444</v>
      </c>
      <c r="G38" s="35"/>
      <c r="H38" s="40"/>
    </row>
    <row r="39" spans="1:8" s="2" customFormat="1" ht="16.899999999999999" customHeight="1">
      <c r="A39" s="35"/>
      <c r="B39" s="40"/>
      <c r="C39" s="259" t="s">
        <v>712</v>
      </c>
      <c r="D39" s="259" t="s">
        <v>1386</v>
      </c>
      <c r="E39" s="17" t="s">
        <v>296</v>
      </c>
      <c r="F39" s="260">
        <v>444</v>
      </c>
      <c r="G39" s="35"/>
      <c r="H39" s="40"/>
    </row>
    <row r="40" spans="1:8" s="2" customFormat="1" ht="16.899999999999999" customHeight="1">
      <c r="A40" s="35"/>
      <c r="B40" s="40"/>
      <c r="C40" s="259" t="s">
        <v>725</v>
      </c>
      <c r="D40" s="259" t="s">
        <v>1384</v>
      </c>
      <c r="E40" s="17" t="s">
        <v>296</v>
      </c>
      <c r="F40" s="260">
        <v>557</v>
      </c>
      <c r="G40" s="35"/>
      <c r="H40" s="40"/>
    </row>
    <row r="41" spans="1:8" s="2" customFormat="1" ht="16.899999999999999" customHeight="1">
      <c r="A41" s="35"/>
      <c r="B41" s="40"/>
      <c r="C41" s="255" t="s">
        <v>642</v>
      </c>
      <c r="D41" s="256" t="s">
        <v>643</v>
      </c>
      <c r="E41" s="257" t="s">
        <v>296</v>
      </c>
      <c r="F41" s="258">
        <v>25</v>
      </c>
      <c r="G41" s="35"/>
      <c r="H41" s="40"/>
    </row>
    <row r="42" spans="1:8" s="2" customFormat="1" ht="16.899999999999999" customHeight="1">
      <c r="A42" s="35"/>
      <c r="B42" s="40"/>
      <c r="C42" s="259" t="s">
        <v>79</v>
      </c>
      <c r="D42" s="259" t="s">
        <v>695</v>
      </c>
      <c r="E42" s="17" t="s">
        <v>79</v>
      </c>
      <c r="F42" s="260">
        <v>0</v>
      </c>
      <c r="G42" s="35"/>
      <c r="H42" s="40"/>
    </row>
    <row r="43" spans="1:8" s="2" customFormat="1" ht="16.899999999999999" customHeight="1">
      <c r="A43" s="35"/>
      <c r="B43" s="40"/>
      <c r="C43" s="259" t="s">
        <v>642</v>
      </c>
      <c r="D43" s="259" t="s">
        <v>700</v>
      </c>
      <c r="E43" s="17" t="s">
        <v>79</v>
      </c>
      <c r="F43" s="260">
        <v>25</v>
      </c>
      <c r="G43" s="35"/>
      <c r="H43" s="40"/>
    </row>
    <row r="44" spans="1:8" s="2" customFormat="1" ht="16.899999999999999" customHeight="1">
      <c r="A44" s="35"/>
      <c r="B44" s="40"/>
      <c r="C44" s="261" t="s">
        <v>1373</v>
      </c>
      <c r="D44" s="35"/>
      <c r="E44" s="35"/>
      <c r="F44" s="35"/>
      <c r="G44" s="35"/>
      <c r="H44" s="40"/>
    </row>
    <row r="45" spans="1:8" s="2" customFormat="1" ht="16.899999999999999" customHeight="1">
      <c r="A45" s="35"/>
      <c r="B45" s="40"/>
      <c r="C45" s="259" t="s">
        <v>697</v>
      </c>
      <c r="D45" s="259" t="s">
        <v>1387</v>
      </c>
      <c r="E45" s="17" t="s">
        <v>296</v>
      </c>
      <c r="F45" s="260">
        <v>25</v>
      </c>
      <c r="G45" s="35"/>
      <c r="H45" s="40"/>
    </row>
    <row r="46" spans="1:8" s="2" customFormat="1" ht="16.899999999999999" customHeight="1">
      <c r="A46" s="35"/>
      <c r="B46" s="40"/>
      <c r="C46" s="259" t="s">
        <v>716</v>
      </c>
      <c r="D46" s="259" t="s">
        <v>1388</v>
      </c>
      <c r="E46" s="17" t="s">
        <v>296</v>
      </c>
      <c r="F46" s="260">
        <v>25</v>
      </c>
      <c r="G46" s="35"/>
      <c r="H46" s="40"/>
    </row>
    <row r="47" spans="1:8" s="2" customFormat="1" ht="16.899999999999999" customHeight="1">
      <c r="A47" s="35"/>
      <c r="B47" s="40"/>
      <c r="C47" s="259" t="s">
        <v>725</v>
      </c>
      <c r="D47" s="259" t="s">
        <v>1384</v>
      </c>
      <c r="E47" s="17" t="s">
        <v>296</v>
      </c>
      <c r="F47" s="260">
        <v>557</v>
      </c>
      <c r="G47" s="35"/>
      <c r="H47" s="40"/>
    </row>
    <row r="48" spans="1:8" s="2" customFormat="1" ht="16.899999999999999" customHeight="1">
      <c r="A48" s="35"/>
      <c r="B48" s="40"/>
      <c r="C48" s="255" t="s">
        <v>644</v>
      </c>
      <c r="D48" s="256" t="s">
        <v>645</v>
      </c>
      <c r="E48" s="257" t="s">
        <v>151</v>
      </c>
      <c r="F48" s="258">
        <v>28.9</v>
      </c>
      <c r="G48" s="35"/>
      <c r="H48" s="40"/>
    </row>
    <row r="49" spans="1:8" s="2" customFormat="1" ht="16.899999999999999" customHeight="1">
      <c r="A49" s="35"/>
      <c r="B49" s="40"/>
      <c r="C49" s="259" t="s">
        <v>79</v>
      </c>
      <c r="D49" s="259" t="s">
        <v>704</v>
      </c>
      <c r="E49" s="17" t="s">
        <v>79</v>
      </c>
      <c r="F49" s="260">
        <v>0</v>
      </c>
      <c r="G49" s="35"/>
      <c r="H49" s="40"/>
    </row>
    <row r="50" spans="1:8" s="2" customFormat="1" ht="16.899999999999999" customHeight="1">
      <c r="A50" s="35"/>
      <c r="B50" s="40"/>
      <c r="C50" s="259" t="s">
        <v>79</v>
      </c>
      <c r="D50" s="259" t="s">
        <v>709</v>
      </c>
      <c r="E50" s="17" t="s">
        <v>79</v>
      </c>
      <c r="F50" s="260">
        <v>4.5</v>
      </c>
      <c r="G50" s="35"/>
      <c r="H50" s="40"/>
    </row>
    <row r="51" spans="1:8" s="2" customFormat="1" ht="16.899999999999999" customHeight="1">
      <c r="A51" s="35"/>
      <c r="B51" s="40"/>
      <c r="C51" s="259" t="s">
        <v>79</v>
      </c>
      <c r="D51" s="259" t="s">
        <v>710</v>
      </c>
      <c r="E51" s="17" t="s">
        <v>79</v>
      </c>
      <c r="F51" s="260">
        <v>11.2</v>
      </c>
      <c r="G51" s="35"/>
      <c r="H51" s="40"/>
    </row>
    <row r="52" spans="1:8" s="2" customFormat="1" ht="16.899999999999999" customHeight="1">
      <c r="A52" s="35"/>
      <c r="B52" s="40"/>
      <c r="C52" s="259" t="s">
        <v>79</v>
      </c>
      <c r="D52" s="259" t="s">
        <v>711</v>
      </c>
      <c r="E52" s="17" t="s">
        <v>79</v>
      </c>
      <c r="F52" s="260">
        <v>13.2</v>
      </c>
      <c r="G52" s="35"/>
      <c r="H52" s="40"/>
    </row>
    <row r="53" spans="1:8" s="2" customFormat="1" ht="16.899999999999999" customHeight="1">
      <c r="A53" s="35"/>
      <c r="B53" s="40"/>
      <c r="C53" s="259" t="s">
        <v>644</v>
      </c>
      <c r="D53" s="259" t="s">
        <v>175</v>
      </c>
      <c r="E53" s="17" t="s">
        <v>79</v>
      </c>
      <c r="F53" s="260">
        <v>28.9</v>
      </c>
      <c r="G53" s="35"/>
      <c r="H53" s="40"/>
    </row>
    <row r="54" spans="1:8" s="2" customFormat="1" ht="16.899999999999999" customHeight="1">
      <c r="A54" s="35"/>
      <c r="B54" s="40"/>
      <c r="C54" s="261" t="s">
        <v>1373</v>
      </c>
      <c r="D54" s="35"/>
      <c r="E54" s="35"/>
      <c r="F54" s="35"/>
      <c r="G54" s="35"/>
      <c r="H54" s="40"/>
    </row>
    <row r="55" spans="1:8" s="2" customFormat="1" ht="16.899999999999999" customHeight="1">
      <c r="A55" s="35"/>
      <c r="B55" s="40"/>
      <c r="C55" s="259" t="s">
        <v>706</v>
      </c>
      <c r="D55" s="259" t="s">
        <v>1389</v>
      </c>
      <c r="E55" s="17" t="s">
        <v>151</v>
      </c>
      <c r="F55" s="260">
        <v>28.9</v>
      </c>
      <c r="G55" s="35"/>
      <c r="H55" s="40"/>
    </row>
    <row r="56" spans="1:8" s="2" customFormat="1" ht="16.899999999999999" customHeight="1">
      <c r="A56" s="35"/>
      <c r="B56" s="40"/>
      <c r="C56" s="259" t="s">
        <v>722</v>
      </c>
      <c r="D56" s="259" t="s">
        <v>1390</v>
      </c>
      <c r="E56" s="17" t="s">
        <v>151</v>
      </c>
      <c r="F56" s="260">
        <v>28.9</v>
      </c>
      <c r="G56" s="35"/>
      <c r="H56" s="40"/>
    </row>
    <row r="57" spans="1:8" s="2" customFormat="1" ht="16.899999999999999" customHeight="1">
      <c r="A57" s="35"/>
      <c r="B57" s="40"/>
      <c r="C57" s="259" t="s">
        <v>730</v>
      </c>
      <c r="D57" s="259" t="s">
        <v>1391</v>
      </c>
      <c r="E57" s="17" t="s">
        <v>151</v>
      </c>
      <c r="F57" s="260">
        <v>28.9</v>
      </c>
      <c r="G57" s="35"/>
      <c r="H57" s="40"/>
    </row>
    <row r="58" spans="1:8" s="2" customFormat="1" ht="26.45" customHeight="1">
      <c r="A58" s="35"/>
      <c r="B58" s="40"/>
      <c r="C58" s="254" t="s">
        <v>1392</v>
      </c>
      <c r="D58" s="254" t="s">
        <v>96</v>
      </c>
      <c r="E58" s="35"/>
      <c r="F58" s="35"/>
      <c r="G58" s="35"/>
      <c r="H58" s="40"/>
    </row>
    <row r="59" spans="1:8" s="2" customFormat="1" ht="16.899999999999999" customHeight="1">
      <c r="A59" s="35"/>
      <c r="B59" s="40"/>
      <c r="C59" s="255" t="s">
        <v>740</v>
      </c>
      <c r="D59" s="256" t="s">
        <v>741</v>
      </c>
      <c r="E59" s="257" t="s">
        <v>151</v>
      </c>
      <c r="F59" s="258">
        <v>1913.671</v>
      </c>
      <c r="G59" s="35"/>
      <c r="H59" s="40"/>
    </row>
    <row r="60" spans="1:8" s="2" customFormat="1" ht="16.899999999999999" customHeight="1">
      <c r="A60" s="35"/>
      <c r="B60" s="40"/>
      <c r="C60" s="259" t="s">
        <v>79</v>
      </c>
      <c r="D60" s="259" t="s">
        <v>760</v>
      </c>
      <c r="E60" s="17" t="s">
        <v>79</v>
      </c>
      <c r="F60" s="260">
        <v>0</v>
      </c>
      <c r="G60" s="35"/>
      <c r="H60" s="40"/>
    </row>
    <row r="61" spans="1:8" s="2" customFormat="1" ht="16.899999999999999" customHeight="1">
      <c r="A61" s="35"/>
      <c r="B61" s="40"/>
      <c r="C61" s="259" t="s">
        <v>79</v>
      </c>
      <c r="D61" s="259" t="s">
        <v>775</v>
      </c>
      <c r="E61" s="17" t="s">
        <v>79</v>
      </c>
      <c r="F61" s="260">
        <v>354.18</v>
      </c>
      <c r="G61" s="35"/>
      <c r="H61" s="40"/>
    </row>
    <row r="62" spans="1:8" s="2" customFormat="1" ht="16.899999999999999" customHeight="1">
      <c r="A62" s="35"/>
      <c r="B62" s="40"/>
      <c r="C62" s="259" t="s">
        <v>79</v>
      </c>
      <c r="D62" s="259" t="s">
        <v>776</v>
      </c>
      <c r="E62" s="17" t="s">
        <v>79</v>
      </c>
      <c r="F62" s="260">
        <v>1363.1410000000001</v>
      </c>
      <c r="G62" s="35"/>
      <c r="H62" s="40"/>
    </row>
    <row r="63" spans="1:8" s="2" customFormat="1" ht="16.899999999999999" customHeight="1">
      <c r="A63" s="35"/>
      <c r="B63" s="40"/>
      <c r="C63" s="259" t="s">
        <v>79</v>
      </c>
      <c r="D63" s="259" t="s">
        <v>777</v>
      </c>
      <c r="E63" s="17" t="s">
        <v>79</v>
      </c>
      <c r="F63" s="260">
        <v>196.35</v>
      </c>
      <c r="G63" s="35"/>
      <c r="H63" s="40"/>
    </row>
    <row r="64" spans="1:8" s="2" customFormat="1" ht="16.899999999999999" customHeight="1">
      <c r="A64" s="35"/>
      <c r="B64" s="40"/>
      <c r="C64" s="259" t="s">
        <v>740</v>
      </c>
      <c r="D64" s="259" t="s">
        <v>175</v>
      </c>
      <c r="E64" s="17" t="s">
        <v>79</v>
      </c>
      <c r="F64" s="260">
        <v>1913.671</v>
      </c>
      <c r="G64" s="35"/>
      <c r="H64" s="40"/>
    </row>
    <row r="65" spans="1:8" s="2" customFormat="1" ht="16.899999999999999" customHeight="1">
      <c r="A65" s="35"/>
      <c r="B65" s="40"/>
      <c r="C65" s="261" t="s">
        <v>1373</v>
      </c>
      <c r="D65" s="35"/>
      <c r="E65" s="35"/>
      <c r="F65" s="35"/>
      <c r="G65" s="35"/>
      <c r="H65" s="40"/>
    </row>
    <row r="66" spans="1:8" s="2" customFormat="1" ht="16.899999999999999" customHeight="1">
      <c r="A66" s="35"/>
      <c r="B66" s="40"/>
      <c r="C66" s="259" t="s">
        <v>771</v>
      </c>
      <c r="D66" s="259" t="s">
        <v>1393</v>
      </c>
      <c r="E66" s="17" t="s">
        <v>151</v>
      </c>
      <c r="F66" s="260">
        <v>1913.671</v>
      </c>
      <c r="G66" s="35"/>
      <c r="H66" s="40"/>
    </row>
    <row r="67" spans="1:8" s="2" customFormat="1" ht="16.899999999999999" customHeight="1">
      <c r="A67" s="35"/>
      <c r="B67" s="40"/>
      <c r="C67" s="259" t="s">
        <v>783</v>
      </c>
      <c r="D67" s="259" t="s">
        <v>1394</v>
      </c>
      <c r="E67" s="17" t="s">
        <v>151</v>
      </c>
      <c r="F67" s="260">
        <v>1913.671</v>
      </c>
      <c r="G67" s="35"/>
      <c r="H67" s="40"/>
    </row>
    <row r="68" spans="1:8" s="2" customFormat="1" ht="16.899999999999999" customHeight="1">
      <c r="A68" s="35"/>
      <c r="B68" s="40"/>
      <c r="C68" s="255" t="s">
        <v>743</v>
      </c>
      <c r="D68" s="256" t="s">
        <v>744</v>
      </c>
      <c r="E68" s="257" t="s">
        <v>151</v>
      </c>
      <c r="F68" s="258">
        <v>547.14200000000005</v>
      </c>
      <c r="G68" s="35"/>
      <c r="H68" s="40"/>
    </row>
    <row r="69" spans="1:8" s="2" customFormat="1" ht="16.899999999999999" customHeight="1">
      <c r="A69" s="35"/>
      <c r="B69" s="40"/>
      <c r="C69" s="259" t="s">
        <v>79</v>
      </c>
      <c r="D69" s="259" t="s">
        <v>760</v>
      </c>
      <c r="E69" s="17" t="s">
        <v>79</v>
      </c>
      <c r="F69" s="260">
        <v>0</v>
      </c>
      <c r="G69" s="35"/>
      <c r="H69" s="40"/>
    </row>
    <row r="70" spans="1:8" s="2" customFormat="1" ht="16.899999999999999" customHeight="1">
      <c r="A70" s="35"/>
      <c r="B70" s="40"/>
      <c r="C70" s="259" t="s">
        <v>79</v>
      </c>
      <c r="D70" s="259" t="s">
        <v>781</v>
      </c>
      <c r="E70" s="17" t="s">
        <v>79</v>
      </c>
      <c r="F70" s="260">
        <v>488.85199999999998</v>
      </c>
      <c r="G70" s="35"/>
      <c r="H70" s="40"/>
    </row>
    <row r="71" spans="1:8" s="2" customFormat="1" ht="16.899999999999999" customHeight="1">
      <c r="A71" s="35"/>
      <c r="B71" s="40"/>
      <c r="C71" s="259" t="s">
        <v>79</v>
      </c>
      <c r="D71" s="259" t="s">
        <v>762</v>
      </c>
      <c r="E71" s="17" t="s">
        <v>79</v>
      </c>
      <c r="F71" s="260">
        <v>0</v>
      </c>
      <c r="G71" s="35"/>
      <c r="H71" s="40"/>
    </row>
    <row r="72" spans="1:8" s="2" customFormat="1" ht="16.899999999999999" customHeight="1">
      <c r="A72" s="35"/>
      <c r="B72" s="40"/>
      <c r="C72" s="259" t="s">
        <v>79</v>
      </c>
      <c r="D72" s="259" t="s">
        <v>782</v>
      </c>
      <c r="E72" s="17" t="s">
        <v>79</v>
      </c>
      <c r="F72" s="260">
        <v>58.29</v>
      </c>
      <c r="G72" s="35"/>
      <c r="H72" s="40"/>
    </row>
    <row r="73" spans="1:8" s="2" customFormat="1" ht="16.899999999999999" customHeight="1">
      <c r="A73" s="35"/>
      <c r="B73" s="40"/>
      <c r="C73" s="259" t="s">
        <v>743</v>
      </c>
      <c r="D73" s="259" t="s">
        <v>175</v>
      </c>
      <c r="E73" s="17" t="s">
        <v>79</v>
      </c>
      <c r="F73" s="260">
        <v>547.14200000000005</v>
      </c>
      <c r="G73" s="35"/>
      <c r="H73" s="40"/>
    </row>
    <row r="74" spans="1:8" s="2" customFormat="1" ht="16.899999999999999" customHeight="1">
      <c r="A74" s="35"/>
      <c r="B74" s="40"/>
      <c r="C74" s="261" t="s">
        <v>1373</v>
      </c>
      <c r="D74" s="35"/>
      <c r="E74" s="35"/>
      <c r="F74" s="35"/>
      <c r="G74" s="35"/>
      <c r="H74" s="40"/>
    </row>
    <row r="75" spans="1:8" s="2" customFormat="1" ht="16.899999999999999" customHeight="1">
      <c r="A75" s="35"/>
      <c r="B75" s="40"/>
      <c r="C75" s="259" t="s">
        <v>778</v>
      </c>
      <c r="D75" s="259" t="s">
        <v>1395</v>
      </c>
      <c r="E75" s="17" t="s">
        <v>151</v>
      </c>
      <c r="F75" s="260">
        <v>547.14200000000005</v>
      </c>
      <c r="G75" s="35"/>
      <c r="H75" s="40"/>
    </row>
    <row r="76" spans="1:8" s="2" customFormat="1" ht="16.899999999999999" customHeight="1">
      <c r="A76" s="35"/>
      <c r="B76" s="40"/>
      <c r="C76" s="259" t="s">
        <v>786</v>
      </c>
      <c r="D76" s="259" t="s">
        <v>1396</v>
      </c>
      <c r="E76" s="17" t="s">
        <v>151</v>
      </c>
      <c r="F76" s="260">
        <v>547.14200000000005</v>
      </c>
      <c r="G76" s="35"/>
      <c r="H76" s="40"/>
    </row>
    <row r="77" spans="1:8" s="2" customFormat="1" ht="16.899999999999999" customHeight="1">
      <c r="A77" s="35"/>
      <c r="B77" s="40"/>
      <c r="C77" s="255" t="s">
        <v>746</v>
      </c>
      <c r="D77" s="256" t="s">
        <v>747</v>
      </c>
      <c r="E77" s="257" t="s">
        <v>108</v>
      </c>
      <c r="F77" s="258">
        <v>1142.636</v>
      </c>
      <c r="G77" s="35"/>
      <c r="H77" s="40"/>
    </row>
    <row r="78" spans="1:8" s="2" customFormat="1" ht="16.899999999999999" customHeight="1">
      <c r="A78" s="35"/>
      <c r="B78" s="40"/>
      <c r="C78" s="259" t="s">
        <v>79</v>
      </c>
      <c r="D78" s="259" t="s">
        <v>760</v>
      </c>
      <c r="E78" s="17" t="s">
        <v>79</v>
      </c>
      <c r="F78" s="260">
        <v>0</v>
      </c>
      <c r="G78" s="35"/>
      <c r="H78" s="40"/>
    </row>
    <row r="79" spans="1:8" s="2" customFormat="1" ht="16.899999999999999" customHeight="1">
      <c r="A79" s="35"/>
      <c r="B79" s="40"/>
      <c r="C79" s="259" t="s">
        <v>79</v>
      </c>
      <c r="D79" s="259" t="s">
        <v>768</v>
      </c>
      <c r="E79" s="17" t="s">
        <v>79</v>
      </c>
      <c r="F79" s="260">
        <v>168.23599999999999</v>
      </c>
      <c r="G79" s="35"/>
      <c r="H79" s="40"/>
    </row>
    <row r="80" spans="1:8" s="2" customFormat="1" ht="16.899999999999999" customHeight="1">
      <c r="A80" s="35"/>
      <c r="B80" s="40"/>
      <c r="C80" s="259" t="s">
        <v>79</v>
      </c>
      <c r="D80" s="259" t="s">
        <v>769</v>
      </c>
      <c r="E80" s="17" t="s">
        <v>79</v>
      </c>
      <c r="F80" s="260">
        <v>886.04200000000003</v>
      </c>
      <c r="G80" s="35"/>
      <c r="H80" s="40"/>
    </row>
    <row r="81" spans="1:8" s="2" customFormat="1" ht="16.899999999999999" customHeight="1">
      <c r="A81" s="35"/>
      <c r="B81" s="40"/>
      <c r="C81" s="259" t="s">
        <v>79</v>
      </c>
      <c r="D81" s="259" t="s">
        <v>770</v>
      </c>
      <c r="E81" s="17" t="s">
        <v>79</v>
      </c>
      <c r="F81" s="260">
        <v>88.358000000000004</v>
      </c>
      <c r="G81" s="35"/>
      <c r="H81" s="40"/>
    </row>
    <row r="82" spans="1:8" s="2" customFormat="1" ht="16.899999999999999" customHeight="1">
      <c r="A82" s="35"/>
      <c r="B82" s="40"/>
      <c r="C82" s="259" t="s">
        <v>746</v>
      </c>
      <c r="D82" s="259" t="s">
        <v>175</v>
      </c>
      <c r="E82" s="17" t="s">
        <v>79</v>
      </c>
      <c r="F82" s="260">
        <v>1142.636</v>
      </c>
      <c r="G82" s="35"/>
      <c r="H82" s="40"/>
    </row>
    <row r="83" spans="1:8" s="2" customFormat="1" ht="16.899999999999999" customHeight="1">
      <c r="A83" s="35"/>
      <c r="B83" s="40"/>
      <c r="C83" s="261" t="s">
        <v>1373</v>
      </c>
      <c r="D83" s="35"/>
      <c r="E83" s="35"/>
      <c r="F83" s="35"/>
      <c r="G83" s="35"/>
      <c r="H83" s="40"/>
    </row>
    <row r="84" spans="1:8" s="2" customFormat="1" ht="16.899999999999999" customHeight="1">
      <c r="A84" s="35"/>
      <c r="B84" s="40"/>
      <c r="C84" s="259" t="s">
        <v>764</v>
      </c>
      <c r="D84" s="259" t="s">
        <v>1397</v>
      </c>
      <c r="E84" s="17" t="s">
        <v>108</v>
      </c>
      <c r="F84" s="260">
        <v>1142.636</v>
      </c>
      <c r="G84" s="35"/>
      <c r="H84" s="40"/>
    </row>
    <row r="85" spans="1:8" s="2" customFormat="1" ht="16.899999999999999" customHeight="1">
      <c r="A85" s="35"/>
      <c r="B85" s="40"/>
      <c r="C85" s="259" t="s">
        <v>225</v>
      </c>
      <c r="D85" s="259" t="s">
        <v>1376</v>
      </c>
      <c r="E85" s="17" t="s">
        <v>108</v>
      </c>
      <c r="F85" s="260">
        <v>374.49400000000003</v>
      </c>
      <c r="G85" s="35"/>
      <c r="H85" s="40"/>
    </row>
    <row r="86" spans="1:8" s="2" customFormat="1" ht="16.899999999999999" customHeight="1">
      <c r="A86" s="35"/>
      <c r="B86" s="40"/>
      <c r="C86" s="259" t="s">
        <v>245</v>
      </c>
      <c r="D86" s="259" t="s">
        <v>1378</v>
      </c>
      <c r="E86" s="17" t="s">
        <v>196</v>
      </c>
      <c r="F86" s="260">
        <v>374.49400000000003</v>
      </c>
      <c r="G86" s="35"/>
      <c r="H86" s="40"/>
    </row>
    <row r="87" spans="1:8" s="2" customFormat="1" ht="16.899999999999999" customHeight="1">
      <c r="A87" s="35"/>
      <c r="B87" s="40"/>
      <c r="C87" s="255" t="s">
        <v>749</v>
      </c>
      <c r="D87" s="256" t="s">
        <v>750</v>
      </c>
      <c r="E87" s="257" t="s">
        <v>108</v>
      </c>
      <c r="F87" s="258">
        <v>674.27700000000004</v>
      </c>
      <c r="G87" s="35"/>
      <c r="H87" s="40"/>
    </row>
    <row r="88" spans="1:8" s="2" customFormat="1" ht="16.899999999999999" customHeight="1">
      <c r="A88" s="35"/>
      <c r="B88" s="40"/>
      <c r="C88" s="259" t="s">
        <v>79</v>
      </c>
      <c r="D88" s="259" t="s">
        <v>760</v>
      </c>
      <c r="E88" s="17" t="s">
        <v>79</v>
      </c>
      <c r="F88" s="260">
        <v>0</v>
      </c>
      <c r="G88" s="35"/>
      <c r="H88" s="40"/>
    </row>
    <row r="89" spans="1:8" s="2" customFormat="1" ht="16.899999999999999" customHeight="1">
      <c r="A89" s="35"/>
      <c r="B89" s="40"/>
      <c r="C89" s="259" t="s">
        <v>79</v>
      </c>
      <c r="D89" s="259" t="s">
        <v>761</v>
      </c>
      <c r="E89" s="17" t="s">
        <v>79</v>
      </c>
      <c r="F89" s="260">
        <v>625.73099999999999</v>
      </c>
      <c r="G89" s="35"/>
      <c r="H89" s="40"/>
    </row>
    <row r="90" spans="1:8" s="2" customFormat="1" ht="16.899999999999999" customHeight="1">
      <c r="A90" s="35"/>
      <c r="B90" s="40"/>
      <c r="C90" s="259" t="s">
        <v>79</v>
      </c>
      <c r="D90" s="259" t="s">
        <v>762</v>
      </c>
      <c r="E90" s="17" t="s">
        <v>79</v>
      </c>
      <c r="F90" s="260">
        <v>0</v>
      </c>
      <c r="G90" s="35"/>
      <c r="H90" s="40"/>
    </row>
    <row r="91" spans="1:8" s="2" customFormat="1" ht="16.899999999999999" customHeight="1">
      <c r="A91" s="35"/>
      <c r="B91" s="40"/>
      <c r="C91" s="259" t="s">
        <v>79</v>
      </c>
      <c r="D91" s="259" t="s">
        <v>763</v>
      </c>
      <c r="E91" s="17" t="s">
        <v>79</v>
      </c>
      <c r="F91" s="260">
        <v>48.545999999999999</v>
      </c>
      <c r="G91" s="35"/>
      <c r="H91" s="40"/>
    </row>
    <row r="92" spans="1:8" s="2" customFormat="1" ht="16.899999999999999" customHeight="1">
      <c r="A92" s="35"/>
      <c r="B92" s="40"/>
      <c r="C92" s="259" t="s">
        <v>749</v>
      </c>
      <c r="D92" s="259" t="s">
        <v>175</v>
      </c>
      <c r="E92" s="17" t="s">
        <v>79</v>
      </c>
      <c r="F92" s="260">
        <v>674.27700000000004</v>
      </c>
      <c r="G92" s="35"/>
      <c r="H92" s="40"/>
    </row>
    <row r="93" spans="1:8" s="2" customFormat="1" ht="16.899999999999999" customHeight="1">
      <c r="A93" s="35"/>
      <c r="B93" s="40"/>
      <c r="C93" s="261" t="s">
        <v>1373</v>
      </c>
      <c r="D93" s="35"/>
      <c r="E93" s="35"/>
      <c r="F93" s="35"/>
      <c r="G93" s="35"/>
      <c r="H93" s="40"/>
    </row>
    <row r="94" spans="1:8" s="2" customFormat="1" ht="16.899999999999999" customHeight="1">
      <c r="A94" s="35"/>
      <c r="B94" s="40"/>
      <c r="C94" s="259" t="s">
        <v>756</v>
      </c>
      <c r="D94" s="259" t="s">
        <v>1398</v>
      </c>
      <c r="E94" s="17" t="s">
        <v>108</v>
      </c>
      <c r="F94" s="260">
        <v>674.27700000000004</v>
      </c>
      <c r="G94" s="35"/>
      <c r="H94" s="40"/>
    </row>
    <row r="95" spans="1:8" s="2" customFormat="1" ht="16.899999999999999" customHeight="1">
      <c r="A95" s="35"/>
      <c r="B95" s="40"/>
      <c r="C95" s="259" t="s">
        <v>789</v>
      </c>
      <c r="D95" s="259" t="s">
        <v>1399</v>
      </c>
      <c r="E95" s="17" t="s">
        <v>108</v>
      </c>
      <c r="F95" s="260">
        <v>674.27700000000004</v>
      </c>
      <c r="G95" s="35"/>
      <c r="H95" s="40"/>
    </row>
    <row r="96" spans="1:8" s="2" customFormat="1" ht="16.899999999999999" customHeight="1">
      <c r="A96" s="35"/>
      <c r="B96" s="40"/>
      <c r="C96" s="259" t="s">
        <v>225</v>
      </c>
      <c r="D96" s="259" t="s">
        <v>1376</v>
      </c>
      <c r="E96" s="17" t="s">
        <v>108</v>
      </c>
      <c r="F96" s="260">
        <v>374.49400000000003</v>
      </c>
      <c r="G96" s="35"/>
      <c r="H96" s="40"/>
    </row>
    <row r="97" spans="1:8" s="2" customFormat="1" ht="16.899999999999999" customHeight="1">
      <c r="A97" s="35"/>
      <c r="B97" s="40"/>
      <c r="C97" s="259" t="s">
        <v>245</v>
      </c>
      <c r="D97" s="259" t="s">
        <v>1378</v>
      </c>
      <c r="E97" s="17" t="s">
        <v>196</v>
      </c>
      <c r="F97" s="260">
        <v>374.49400000000003</v>
      </c>
      <c r="G97" s="35"/>
      <c r="H97" s="40"/>
    </row>
    <row r="98" spans="1:8" s="2" customFormat="1" ht="16.899999999999999" customHeight="1">
      <c r="A98" s="35"/>
      <c r="B98" s="40"/>
      <c r="C98" s="255" t="s">
        <v>752</v>
      </c>
      <c r="D98" s="256" t="s">
        <v>753</v>
      </c>
      <c r="E98" s="257" t="s">
        <v>79</v>
      </c>
      <c r="F98" s="258">
        <v>1442.4190000000001</v>
      </c>
      <c r="G98" s="35"/>
      <c r="H98" s="40"/>
    </row>
    <row r="99" spans="1:8" s="2" customFormat="1" ht="16.899999999999999" customHeight="1">
      <c r="A99" s="35"/>
      <c r="B99" s="40"/>
      <c r="C99" s="259" t="s">
        <v>79</v>
      </c>
      <c r="D99" s="259" t="s">
        <v>760</v>
      </c>
      <c r="E99" s="17" t="s">
        <v>79</v>
      </c>
      <c r="F99" s="260">
        <v>0</v>
      </c>
      <c r="G99" s="35"/>
      <c r="H99" s="40"/>
    </row>
    <row r="100" spans="1:8" s="2" customFormat="1" ht="16.899999999999999" customHeight="1">
      <c r="A100" s="35"/>
      <c r="B100" s="40"/>
      <c r="C100" s="259" t="s">
        <v>79</v>
      </c>
      <c r="D100" s="259" t="s">
        <v>813</v>
      </c>
      <c r="E100" s="17" t="s">
        <v>79</v>
      </c>
      <c r="F100" s="260">
        <v>0</v>
      </c>
      <c r="G100" s="35"/>
      <c r="H100" s="40"/>
    </row>
    <row r="101" spans="1:8" s="2" customFormat="1" ht="16.899999999999999" customHeight="1">
      <c r="A101" s="35"/>
      <c r="B101" s="40"/>
      <c r="C101" s="259" t="s">
        <v>79</v>
      </c>
      <c r="D101" s="259" t="s">
        <v>814</v>
      </c>
      <c r="E101" s="17" t="s">
        <v>79</v>
      </c>
      <c r="F101" s="260">
        <v>891.34</v>
      </c>
      <c r="G101" s="35"/>
      <c r="H101" s="40"/>
    </row>
    <row r="102" spans="1:8" s="2" customFormat="1" ht="16.899999999999999" customHeight="1">
      <c r="A102" s="35"/>
      <c r="B102" s="40"/>
      <c r="C102" s="259" t="s">
        <v>79</v>
      </c>
      <c r="D102" s="259" t="s">
        <v>815</v>
      </c>
      <c r="E102" s="17" t="s">
        <v>79</v>
      </c>
      <c r="F102" s="260">
        <v>0</v>
      </c>
      <c r="G102" s="35"/>
      <c r="H102" s="40"/>
    </row>
    <row r="103" spans="1:8" s="2" customFormat="1" ht="16.899999999999999" customHeight="1">
      <c r="A103" s="35"/>
      <c r="B103" s="40"/>
      <c r="C103" s="259" t="s">
        <v>79</v>
      </c>
      <c r="D103" s="259" t="s">
        <v>816</v>
      </c>
      <c r="E103" s="17" t="s">
        <v>79</v>
      </c>
      <c r="F103" s="260">
        <v>515.34299999999996</v>
      </c>
      <c r="G103" s="35"/>
      <c r="H103" s="40"/>
    </row>
    <row r="104" spans="1:8" s="2" customFormat="1" ht="16.899999999999999" customHeight="1">
      <c r="A104" s="35"/>
      <c r="B104" s="40"/>
      <c r="C104" s="259" t="s">
        <v>79</v>
      </c>
      <c r="D104" s="259" t="s">
        <v>817</v>
      </c>
      <c r="E104" s="17" t="s">
        <v>79</v>
      </c>
      <c r="F104" s="260">
        <v>0</v>
      </c>
      <c r="G104" s="35"/>
      <c r="H104" s="40"/>
    </row>
    <row r="105" spans="1:8" s="2" customFormat="1" ht="16.899999999999999" customHeight="1">
      <c r="A105" s="35"/>
      <c r="B105" s="40"/>
      <c r="C105" s="259" t="s">
        <v>79</v>
      </c>
      <c r="D105" s="259" t="s">
        <v>818</v>
      </c>
      <c r="E105" s="17" t="s">
        <v>79</v>
      </c>
      <c r="F105" s="260">
        <v>80.736000000000004</v>
      </c>
      <c r="G105" s="35"/>
      <c r="H105" s="40"/>
    </row>
    <row r="106" spans="1:8" s="2" customFormat="1" ht="16.899999999999999" customHeight="1">
      <c r="A106" s="35"/>
      <c r="B106" s="40"/>
      <c r="C106" s="259" t="s">
        <v>79</v>
      </c>
      <c r="D106" s="259" t="s">
        <v>819</v>
      </c>
      <c r="E106" s="17" t="s">
        <v>79</v>
      </c>
      <c r="F106" s="260">
        <v>0</v>
      </c>
      <c r="G106" s="35"/>
      <c r="H106" s="40"/>
    </row>
    <row r="107" spans="1:8" s="2" customFormat="1" ht="16.899999999999999" customHeight="1">
      <c r="A107" s="35"/>
      <c r="B107" s="40"/>
      <c r="C107" s="259" t="s">
        <v>79</v>
      </c>
      <c r="D107" s="259" t="s">
        <v>820</v>
      </c>
      <c r="E107" s="17" t="s">
        <v>79</v>
      </c>
      <c r="F107" s="260">
        <v>-45</v>
      </c>
      <c r="G107" s="35"/>
      <c r="H107" s="40"/>
    </row>
    <row r="108" spans="1:8" s="2" customFormat="1" ht="16.899999999999999" customHeight="1">
      <c r="A108" s="35"/>
      <c r="B108" s="40"/>
      <c r="C108" s="259" t="s">
        <v>752</v>
      </c>
      <c r="D108" s="259" t="s">
        <v>175</v>
      </c>
      <c r="E108" s="17" t="s">
        <v>79</v>
      </c>
      <c r="F108" s="260">
        <v>1442.4190000000001</v>
      </c>
      <c r="G108" s="35"/>
      <c r="H108" s="40"/>
    </row>
    <row r="109" spans="1:8" s="2" customFormat="1" ht="16.899999999999999" customHeight="1">
      <c r="A109" s="35"/>
      <c r="B109" s="40"/>
      <c r="C109" s="261" t="s">
        <v>1373</v>
      </c>
      <c r="D109" s="35"/>
      <c r="E109" s="35"/>
      <c r="F109" s="35"/>
      <c r="G109" s="35"/>
      <c r="H109" s="40"/>
    </row>
    <row r="110" spans="1:8" s="2" customFormat="1" ht="16.899999999999999" customHeight="1">
      <c r="A110" s="35"/>
      <c r="B110" s="40"/>
      <c r="C110" s="259" t="s">
        <v>809</v>
      </c>
      <c r="D110" s="259" t="s">
        <v>1400</v>
      </c>
      <c r="E110" s="17" t="s">
        <v>108</v>
      </c>
      <c r="F110" s="260">
        <v>1442.4190000000001</v>
      </c>
      <c r="G110" s="35"/>
      <c r="H110" s="40"/>
    </row>
    <row r="111" spans="1:8" s="2" customFormat="1" ht="16.899999999999999" customHeight="1">
      <c r="A111" s="35"/>
      <c r="B111" s="40"/>
      <c r="C111" s="259" t="s">
        <v>219</v>
      </c>
      <c r="D111" s="259" t="s">
        <v>1375</v>
      </c>
      <c r="E111" s="17" t="s">
        <v>108</v>
      </c>
      <c r="F111" s="260">
        <v>2884.8380000000002</v>
      </c>
      <c r="G111" s="35"/>
      <c r="H111" s="40"/>
    </row>
    <row r="112" spans="1:8" s="2" customFormat="1" ht="16.899999999999999" customHeight="1">
      <c r="A112" s="35"/>
      <c r="B112" s="40"/>
      <c r="C112" s="259" t="s">
        <v>225</v>
      </c>
      <c r="D112" s="259" t="s">
        <v>1376</v>
      </c>
      <c r="E112" s="17" t="s">
        <v>108</v>
      </c>
      <c r="F112" s="260">
        <v>374.49400000000003</v>
      </c>
      <c r="G112" s="35"/>
      <c r="H112" s="40"/>
    </row>
    <row r="113" spans="1:8" s="2" customFormat="1" ht="16.899999999999999" customHeight="1">
      <c r="A113" s="35"/>
      <c r="B113" s="40"/>
      <c r="C113" s="259" t="s">
        <v>234</v>
      </c>
      <c r="D113" s="259" t="s">
        <v>1377</v>
      </c>
      <c r="E113" s="17" t="s">
        <v>108</v>
      </c>
      <c r="F113" s="260">
        <v>1442.4190000000001</v>
      </c>
      <c r="G113" s="35"/>
      <c r="H113" s="40"/>
    </row>
    <row r="114" spans="1:8" s="2" customFormat="1" ht="16.899999999999999" customHeight="1">
      <c r="A114" s="35"/>
      <c r="B114" s="40"/>
      <c r="C114" s="259" t="s">
        <v>245</v>
      </c>
      <c r="D114" s="259" t="s">
        <v>1378</v>
      </c>
      <c r="E114" s="17" t="s">
        <v>196</v>
      </c>
      <c r="F114" s="260">
        <v>374.49400000000003</v>
      </c>
      <c r="G114" s="35"/>
      <c r="H114" s="40"/>
    </row>
    <row r="115" spans="1:8" s="2" customFormat="1" ht="16.899999999999999" customHeight="1">
      <c r="A115" s="35"/>
      <c r="B115" s="40"/>
      <c r="C115" s="259" t="s">
        <v>250</v>
      </c>
      <c r="D115" s="259" t="s">
        <v>1379</v>
      </c>
      <c r="E115" s="17" t="s">
        <v>108</v>
      </c>
      <c r="F115" s="260">
        <v>1442.4190000000001</v>
      </c>
      <c r="G115" s="35"/>
      <c r="H115" s="40"/>
    </row>
    <row r="116" spans="1:8" s="2" customFormat="1" ht="7.35" customHeight="1">
      <c r="A116" s="35"/>
      <c r="B116" s="128"/>
      <c r="C116" s="129"/>
      <c r="D116" s="129"/>
      <c r="E116" s="129"/>
      <c r="F116" s="129"/>
      <c r="G116" s="129"/>
      <c r="H116" s="40"/>
    </row>
    <row r="117" spans="1:8" s="2" customFormat="1" ht="11.25">
      <c r="A117" s="35"/>
      <c r="B117" s="35"/>
      <c r="C117" s="35"/>
      <c r="D117" s="35"/>
      <c r="E117" s="35"/>
      <c r="F117" s="35"/>
      <c r="G117" s="35"/>
      <c r="H117" s="35"/>
    </row>
  </sheetData>
  <sheetProtection algorithmName="SHA-512" hashValue="tlK/KkXCl1Zu82yhBVHLFg1r28TAii3pr8ruqS+adJoifHDUb+wiaE0GyRrEz2cCSu1jsZDMMQYUcNhiKyZeKA==" saltValue="iB/KWgKa83jO36H+k5Al6N/sDlZ2/5M7muQBnUl4r9fh0vR3LZ8p/TUxWrScVQWGQgE3rK6JM+CAWTXhyCuyOA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scale="87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SO 101, 130 - Komunikace,...</vt:lpstr>
      <vt:lpstr>SO 190 - Dopravní značení</vt:lpstr>
      <vt:lpstr>SO 320 - Odvodnění</vt:lpstr>
      <vt:lpstr>SO 496, 497 - Sčítač dopr...</vt:lpstr>
      <vt:lpstr>DIO - DIO</vt:lpstr>
      <vt:lpstr>VON - Vedlejší a ostatní ...</vt:lpstr>
      <vt:lpstr>Seznam figur</vt:lpstr>
      <vt:lpstr>'DIO - DIO'!Názvy_tisku</vt:lpstr>
      <vt:lpstr>'Rekapitulace stavby'!Názvy_tisku</vt:lpstr>
      <vt:lpstr>'Seznam figur'!Názvy_tisku</vt:lpstr>
      <vt:lpstr>'SO 101, 130 - Komunikace,...'!Názvy_tisku</vt:lpstr>
      <vt:lpstr>'SO 190 - Dopravní značení'!Názvy_tisku</vt:lpstr>
      <vt:lpstr>'SO 320 - Odvodnění'!Názvy_tisku</vt:lpstr>
      <vt:lpstr>'SO 496, 497 - Sčítač dopr...'!Názvy_tisku</vt:lpstr>
      <vt:lpstr>'VON - Vedlejší a ostatní ...'!Názvy_tisku</vt:lpstr>
      <vt:lpstr>'DIO - DIO'!Oblast_tisku</vt:lpstr>
      <vt:lpstr>'Rekapitulace stavby'!Oblast_tisku</vt:lpstr>
      <vt:lpstr>'Seznam figur'!Oblast_tisku</vt:lpstr>
      <vt:lpstr>'SO 101, 130 - Komunikace,...'!Oblast_tisku</vt:lpstr>
      <vt:lpstr>'SO 190 - Dopravní značení'!Oblast_tisku</vt:lpstr>
      <vt:lpstr>'SO 320 - Odvodnění'!Oblast_tisku</vt:lpstr>
      <vt:lpstr>'SO 496, 497 - Sčítač dopr...'!Oblast_tisku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 Martin Ing.</dc:creator>
  <cp:lastModifiedBy>Vlach Martin Ing.</cp:lastModifiedBy>
  <cp:lastPrinted>2020-10-13T07:12:07Z</cp:lastPrinted>
  <dcterms:created xsi:type="dcterms:W3CDTF">2020-10-13T07:08:47Z</dcterms:created>
  <dcterms:modified xsi:type="dcterms:W3CDTF">2020-10-13T07:13:28Z</dcterms:modified>
</cp:coreProperties>
</file>