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oldrich_nyc" reservationPassword="0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90" sheetId="3" r:id="rId3"/>
    <sheet name="201" sheetId="4" r:id="rId4"/>
  </sheets>
  <definedNames/>
  <calcPr/>
  <webPublishing/>
</workbook>
</file>

<file path=xl/sharedStrings.xml><?xml version="1.0" encoding="utf-8"?>
<sst xmlns="http://schemas.openxmlformats.org/spreadsheetml/2006/main" count="369" uniqueCount="192">
  <si>
    <t>Soupis objektů s DPH</t>
  </si>
  <si>
    <t>Stavba:20059 - X 525-BYSTRÁ, PRH 14-VYPRAC. DVZ VE FORMĚ STUDIE S NAVRŽ. OPATŘENÍ NA PRODL. ŽIVOTN. OBJ.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</si>
  <si>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</si>
  <si>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</si>
  <si>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</si>
  <si>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</si>
  <si>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</si>
  <si>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</si>
  <si>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</si>
  <si>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</si>
  <si>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</si>
  <si>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</si>
  <si>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</si>
  <si>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</si>
  <si>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</si>
  <si>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</si>
  <si>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</si>
  <si>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</si>
  <si>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20059</t>
  </si>
  <si>
    <t xml:space="preserve">X 525-BYSTRÁ, PRH 14-VYPRAC. DVZ VE FORMĚ STUDIE S NAVRŽ. OPATŘENÍ NA PRODL. ŽIVOTN. OBJ. </t>
  </si>
  <si>
    <t>SO 000</t>
  </si>
  <si>
    <t>VEDLEJŠÍ A OSTATNÍ NÁKLADY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</si>
  <si>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</si>
  <si>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</si>
  <si>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</si>
  <si>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</si>
  <si>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</si>
  <si>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</si>
  <si>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</si>
  <si>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</si>
  <si>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</si>
  <si>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</si>
  <si>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</si>
  <si>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</si>
  <si>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</si>
  <si>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</si>
  <si>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</si>
  <si>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</si>
  <si>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</si>
  <si>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</si>
  <si>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</si>
  <si>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</si>
  <si>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</si>
  <si>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02911.R1</t>
  </si>
  <si>
    <t/>
  </si>
  <si>
    <t>OSTATNÍ POŽADAVKY - GEODETICKÉ ZAMĚŘENÍ
SLEDOVÁNÍ KCE BĚHEM AKTIVACE / REKTIFIKACE A NÁSLEDNÝCH 48 HODIN PO AKTIVACI
4 POLE, 8x MĚŘENÍ</t>
  </si>
  <si>
    <t xml:space="preserve">KPL       </t>
  </si>
  <si>
    <t>8=8,000 [A]</t>
  </si>
  <si>
    <t>02911.R2</t>
  </si>
  <si>
    <t>OSTATNÍ POŽADAVKY - GEODETICKÉ ZAMĚŘENÍ
PRAVIDELNÉ GEODETICKÉ MĚŘENÍ KAŽDÉ 2 MĚSÍCE PO DOBU MIN 36 MĚSÍCŮ</t>
  </si>
  <si>
    <t>18=18,000 [A]</t>
  </si>
  <si>
    <t>02940</t>
  </si>
  <si>
    <t>OSTATNÍ POŽADAVKY - VYPRACOVÁNÍ DOKUMENTACE
ZPRACOVÁNÍ PLÁNU HAVARIJNÍCH OPATŘENÍ</t>
  </si>
  <si>
    <t>1=1,000 [A]</t>
  </si>
  <si>
    <t>02943</t>
  </si>
  <si>
    <t>OSTATNÍ POŽADAVKY - VYPRACOVÁNÍ RDS</t>
  </si>
  <si>
    <t>02946</t>
  </si>
  <si>
    <t>OSTAT POŽADAVKY - FOTODOKUMENTACE</t>
  </si>
  <si>
    <t>02953</t>
  </si>
  <si>
    <t>OSTATNÍ POŽADAVKY - HLAVNÍ MOSTNÍ PROHLÍDKA</t>
  </si>
  <si>
    <t xml:space="preserve">KUS       </t>
  </si>
  <si>
    <t>02953.R</t>
  </si>
  <si>
    <t>OSTATNÍ POŽADAVKY - MOSTNÍ PROHLÍDKA
MIMOŘÁDNÁ MOSTNÍ PROHLÍDKA</t>
  </si>
  <si>
    <t>3=3,000 [A]</t>
  </si>
  <si>
    <t>C e l k e m</t>
  </si>
  <si>
    <t>SO 190</t>
  </si>
  <si>
    <t>DOPRAVNĚ INŽENÝRSKÉ OPATŘENÍ</t>
  </si>
  <si>
    <t>190</t>
  </si>
  <si>
    <t>02720</t>
  </si>
  <si>
    <t>A</t>
  </si>
  <si>
    <t>POMOC PRÁCE ZŘÍZ NEBO ZAJIŠŤ REGULACI A OCHRANU DOPRAVY
ETAPA I
Kompletní dopravně inženýrská opatření po dobu montážních prací dle zadávací dokumentace a požadavků na provedení a kvalitu dle ŘSD, R-plánů a provozních směrnic zahrnující: 
Přechodné svislé i vodorovné dopravní značení, dopravní zařízení a světelné signály, jejich dodávka, montáž, demontáž, kontrola, údržba, servis, přemisťování, přeznačování a manipulace s nimi. 
Zpracování RDS, zajištění inženýrské činnosti, zajištění veškerých rozhodnutí pro realizaci.</t>
  </si>
  <si>
    <t>B</t>
  </si>
  <si>
    <t>POMOC PRÁCE ZŘÍZ NEBO ZAJIŠŤ REGULACI A OCHRANU DOPRAVY
ETAPA II
Kompletní dopravně inženýrská opatření po dobu montážních prací dle zadávací dokumentace a požadavků na provedení a kvalitu dle ŘSD, R-plánů a provozních směrnic zahrnující: 
Přechodné svislé i vodorovné dopravní značení, dopravní zařízení a světelné signály, jejich dodávka, montáž, demontáž, kontrola, údržba, servis, přemisťování, přeznačování a manipulace s nimi. 
Zpracování RDS, zajištění inženýrské činnosti, zajištění veškerých rozhodnutí pro realizaci.</t>
  </si>
  <si>
    <t>C</t>
  </si>
  <si>
    <t>POMOC PRÁCE ZŘÍZ NEBO ZAJIŠŤ REGULACI A OCHRANU DOPRAVY
ETAPA III
Kompletní dopravně inženýrská opatření po dobu montážních prací dle zadávací dokumentace a požadavků na provedení a kvalitu dle ŘSD, R-plánů a provozních směrnic zahrnující: 
Přechodné svislé i vodorovné dopravní značení, dopravní zařízení a světelné signály, jejich dodávka, montáž, demontáž, kontrola, údržba, servis, přemisťování, přeznačování a manipulace s nimi.</t>
  </si>
  <si>
    <t>D</t>
  </si>
  <si>
    <t>POMOC PRÁCE ZŘÍZ NEBO ZAJIŠŤ REGULACI A OCHRANU DOPRAVY
Definitivní DIO - realizace - prodej materiálu
Kompletní dopravně inženýrská opatření. Jedná se o realizaci trvalého dopravního opatření. 
Součástí je dodávka a montáž betonových svodidel, dopravních značek a provedení vodorovného značení, 
Zpracování RDS, zajištění inženýrské činnosti, zajištění veškerých rozhodnutí pro realizaci.</t>
  </si>
  <si>
    <t>SO 201</t>
  </si>
  <si>
    <t>PODEPŘENÍ STÁVAJÍCÍHO MOSTU</t>
  </si>
  <si>
    <t>201</t>
  </si>
  <si>
    <t>014101</t>
  </si>
  <si>
    <t>POPLATKY ZA SKLÁDKU
ZEMINA</t>
  </si>
  <si>
    <t xml:space="preserve">M3        </t>
  </si>
  <si>
    <t>přebytek zeminy dle položky 13173, 17411: 826,856m3 -179,484m3=647,372 [A]</t>
  </si>
  <si>
    <t>014102</t>
  </si>
  <si>
    <t>POPLATKY ZA SKLÁDKU
VYBOURANÉ HMOTY</t>
  </si>
  <si>
    <t xml:space="preserve">T         </t>
  </si>
  <si>
    <t>dle položky 11329: 31,49m3 *2,60t/m3=81,874 [A]
dle položky 11332: 6,30m3 *1,90t/m3=11,970 [B]
dle položky 11334: 6,30m3 *2,30t/m3=14,490 [C]
dle položky 11335: 15,745m3 *2,30t/m3=36,214 [D]
dle položky 96616: 176,80m3 *2,50t/m3=442,000 [E]
Celkem: A+B+C+D+E=586,548 [F]</t>
  </si>
  <si>
    <t>Zemní práce</t>
  </si>
  <si>
    <t>11329</t>
  </si>
  <si>
    <t>ODSTRANĚNÍ ZPEVNĚNÝCH PLOCH, PŘÍKOPŮ A RIGOLŮ Z LOMOVÉHO KAMENE</t>
  </si>
  <si>
    <t>kamenná dlažba pod mostem: 108*0,2+(2+2,3)*11,5*0,2=31,490 [A]</t>
  </si>
  <si>
    <t>11332</t>
  </si>
  <si>
    <t>ODSTRANĚNÍ PODKLADŮ ZPEVNĚNÝCH PLOCH Z KAMENIVA NESTMELENÉHO</t>
  </si>
  <si>
    <t>vozovka v oblasti základů v při SDP: 14*(1,5+1,5)*0,15=6,300 [A]</t>
  </si>
  <si>
    <t>11334</t>
  </si>
  <si>
    <t>ODSTRANĚNÍ PODKLADU ZPEVNĚNÝCH PLOCH S CEMENT POJIVEM</t>
  </si>
  <si>
    <t>11335</t>
  </si>
  <si>
    <t>ODSTRANĚNÍ PODKLADU ZPEVNĚNÝCH PLOCH Z BETONU</t>
  </si>
  <si>
    <t>kamenná dlažba pod mostem - podkladní beton: 108*0,1+(2+2,3)*11,5*0,1=15,745 [A]</t>
  </si>
  <si>
    <t>11373E</t>
  </si>
  <si>
    <t>FRÉZOVÁNÍ ZPEVNĚNÝCH PLOCH BETON DROBNÝCH OPRAV A PLOŠ ROZPADŮ DO 500M2
POVINNÝ ODKUP ZHOTOVITELEM</t>
  </si>
  <si>
    <t>vozovka v oblasti základů v při SDP: 14*(1,5+1,5)*0,24=10,080 [A]</t>
  </si>
  <si>
    <t>12110</t>
  </si>
  <si>
    <t>SEJMUTÍ ORNICE NEBO LESNÍ PŮDY</t>
  </si>
  <si>
    <t>0,15*(1,5+15)*40=99,000 [A]</t>
  </si>
  <si>
    <t>12573</t>
  </si>
  <si>
    <t>VYKOPÁVKY ZE ZEMNÍKŮ A SKLÁDEK TŘ. I
ZEMINA Z DEPONIE</t>
  </si>
  <si>
    <t>natěžení a dovoz zeminy z deponie dle položky 17411: 179,484m3=179,484 [A]</t>
  </si>
  <si>
    <t>VYKOPÁVKY ZE ZEMNÍKŮ A SKLÁDEK TŘ. I
ORNICE Z DEPONIE</t>
  </si>
  <si>
    <t>natěžení a dovoz ornice z deponie dle položjky 18220: 99,00m3=99,000 [A]</t>
  </si>
  <si>
    <t>13173</t>
  </si>
  <si>
    <t>HLOUBENÍ JAM ZAPAŽ I NEPAŽ TŘ. I</t>
  </si>
  <si>
    <t>výkopy pro zřízení - vykopu pro základy + výkopy pro silniční příkop
13,3*(1+5,23+2,92+3,35+3,23+5,51+1,05)+2,15*48,4+6,93*44,9=711,674 [A]
výkopy pro demolici - vykopu pro základy + výkopy pro silniční příkop
13,3*(0,325+2,49+1,45+0,69+1,29+2,16+0,235)=114,912 [B]
Celkem: A+B=826,586 [C]</t>
  </si>
  <si>
    <t>17120</t>
  </si>
  <si>
    <t>ULOŽENÍ SYPANINY DO NÁSYPŮ A NA SKLÁDKY BEZ ZHUTNĚNÍ</t>
  </si>
  <si>
    <t>ornice na deponii dle položky 12110: 99,00m3=99,000 [A]
uložení na deponii / skládce
zemina dle položky 13173: 826,856m3=826,856 [B]
Celkem: A+B=925,856 [C]</t>
  </si>
  <si>
    <t>17411</t>
  </si>
  <si>
    <t>ZÁSYP JAM A RÝH ZEMINOU SE ZHUTNĚNÍM</t>
  </si>
  <si>
    <t>zásyp kolem základů - zřízení podpěrné kce
13,3*(0,325+5,23+2,92+0,81+1,8+2,21+0,2)=179,484 [A]</t>
  </si>
  <si>
    <t>18215</t>
  </si>
  <si>
    <t>ÚPRAVA POVRCHŮ SROVNÁNÍM ÚZEMÍ V TL DO 0,50M</t>
  </si>
  <si>
    <t xml:space="preserve">M2        </t>
  </si>
  <si>
    <t>14*(2,5+7,1+6+8,1+6,5+6,8+2,1)=547,400 [A]</t>
  </si>
  <si>
    <t>18220</t>
  </si>
  <si>
    <t>ROZPROSTŘENÍ ORNICE VE SVAHU</t>
  </si>
  <si>
    <t>dle položky 12110: 99,00m3=99,000 [A]</t>
  </si>
  <si>
    <t>18242</t>
  </si>
  <si>
    <t>ZALOŽENÍ TRÁVNÍKU HYDROOSEVEM NA ORNICI</t>
  </si>
  <si>
    <t>dle položky 18220: 99,00m3/0,15=660,000 [A]</t>
  </si>
  <si>
    <t>18247</t>
  </si>
  <si>
    <t>OŠETŘOVÁNÍ TRÁVNÍKU</t>
  </si>
  <si>
    <t>dle položky 18242, předpoklad 4x: 660,00m2*4=2 640,000 [A]</t>
  </si>
  <si>
    <t>183511</t>
  </si>
  <si>
    <t>CHEMICKÉ ODPLEVELENÍ CELOPLOŠNÉ</t>
  </si>
  <si>
    <t>dle položky 18242, předpoklad 1,5x: 660,00m2*1,5=990,000 [A]</t>
  </si>
  <si>
    <t>Základy</t>
  </si>
  <si>
    <t>272324</t>
  </si>
  <si>
    <t>ZÁKLADY ZE ŽELEZOBETONU DO C25/30</t>
  </si>
  <si>
    <t>základové kce podpěrné kce mostu: 0,8*(13+32,5+16,9+16,9+31,2+31,2+16,9+16,9+32,5+13)=176,800 [A]</t>
  </si>
  <si>
    <t>272365</t>
  </si>
  <si>
    <t>VÝZTUŽ ZÁKLADŮ Z OCELI 10505, B500B</t>
  </si>
  <si>
    <t>dle položky 272324: 176,80m3*140kg/m3/1000=24,752 [A]</t>
  </si>
  <si>
    <t>Vodorovné konstrukce</t>
  </si>
  <si>
    <t>42850.R1</t>
  </si>
  <si>
    <t>MOSTNÍ LOŽISKA - MONTÁŽ S PŘESUNEM (BEZ DODÁVKY)
HYDRAULICKÉ PŘÍPRAVKY S MOŽNOSTÍ HORIZONTÁLNÍHO POSUNU A ZAMČENÍ, VERTIKÁLNÍ AKTIVACE, DEAKTIVACE A REKTIFIKACE
VČ AKTIVACE A REKTIFIKACE PODPŮRNÉHO SYSTÉMU</t>
  </si>
  <si>
    <t>74ks=74,000 [A]</t>
  </si>
  <si>
    <t>42850.R2</t>
  </si>
  <si>
    <t>MOSTNÍ LOŽISKA - NÁJEM
(HYDRAULICKÉ PŘÍPRAVKY S MOŽNOSTÍ HORIZONTÁLNÍHO POSUNU A ZAMČENÍ, VERTIKÁLNÍ AKTIVACE, DEAKTIVACE A REKTIFIKACE)
VČ OPĚTOVNÉ AKTIVACE A REKTIFIKACE PODPŮRNÉHO SYSTÉMU PO DOBU NÁJMU</t>
  </si>
  <si>
    <t xml:space="preserve">KSMES     </t>
  </si>
  <si>
    <t>délka trvání 36 měsíců s možností prodloužení na delší dobu
dle položky 42850.R1: 74ks*36=2 664,000 [A]</t>
  </si>
  <si>
    <t>42850.R3</t>
  </si>
  <si>
    <t>MOSTNÍ LOŽISKA - DEMONTÁŽ S PŘESUNEM
HYDRAULICKÉ PŘÍPRAVKY S MOŽNOSTÍ HORIZONTÁLNÍHO POSUNU A ZAMČENÍ, VERTIKÁLNÍ AKTIVACE, DEAKTIVACE A REKTIFIKACE</t>
  </si>
  <si>
    <t>dle položky 42850.R1: 74ks=74,000 [A]</t>
  </si>
  <si>
    <t>451313</t>
  </si>
  <si>
    <t>PODKLADNÍ A VÝPLŇOVÉ VRSTVY Z PROSTÉHO BETONU C16/20</t>
  </si>
  <si>
    <t>podkladní beton pod základy podepření: 0,2*(18,76+38,86+2*22,78+2*37,2+2*22,78+38,86+18,76)=56,152 [A]</t>
  </si>
  <si>
    <t>Ostatní konstrukce a práce</t>
  </si>
  <si>
    <t>9</t>
  </si>
  <si>
    <t>911FC2</t>
  </si>
  <si>
    <t>SVODIDLO BETON, ÚROVEŇ ZADRŽ H2 VÝŠ 1,2M - MONTÁŽ S PŘESUNEM (BEZ DODÁVKY)</t>
  </si>
  <si>
    <t xml:space="preserve">M         </t>
  </si>
  <si>
    <t>22,00+35,00+35,00+22,00=114,000 [A]</t>
  </si>
  <si>
    <t>911FC3</t>
  </si>
  <si>
    <t>SVODIDLO BETON, ÚROVEŇ ZADRŽ H2 VÝŠ 1,2M - DEMONTÁŽ S PŘESUNEM</t>
  </si>
  <si>
    <t>dle položky 911FC1: 114,00m=114,000 [A]</t>
  </si>
  <si>
    <t>911FC9</t>
  </si>
  <si>
    <t>SVODIDLO BETON, ÚROVEŇ ZADRŽ H2 VÝŠ 1,2M - NÁJEM</t>
  </si>
  <si>
    <t xml:space="preserve">MMES      </t>
  </si>
  <si>
    <t>délka trvání 36 měsíců s možností prodloužení na delší dobu
dle položky 911FC1: 114,00m*36=4 104,000 [A]</t>
  </si>
  <si>
    <t>94817.R1</t>
  </si>
  <si>
    <t>DOČASNÉ KONSTRUKCE Z OCEL NOSNÍKŮ VČET ODSTRAN - MONTÁŽ S PŘESUNEM (BEZ DODÁVKY)</t>
  </si>
  <si>
    <t>38,96t=38,960 [A]</t>
  </si>
  <si>
    <t>94817.R2</t>
  </si>
  <si>
    <t>DOČASNÉ KONSTRUKCE Z OCEL NOSNÍKŮ VČET ODSTRAN - NÁJEM</t>
  </si>
  <si>
    <t xml:space="preserve">T/měs     </t>
  </si>
  <si>
    <t>délka trvání 36 měsíců s možností prodloužení na delší dobu
dle položky 94817.R1: 38,96t*36=1 402,560 [A]</t>
  </si>
  <si>
    <t>94817.R3</t>
  </si>
  <si>
    <t>DOČASNÉ KONSTRUKCE Z OCEL NOSNÍKŮ VČET ODSTRAN - DEMONTÁŽ S PŘESUNEM</t>
  </si>
  <si>
    <t>dle položky 94817.R1: 38,96t=38,960 [A]</t>
  </si>
  <si>
    <t>94894.R1</t>
  </si>
  <si>
    <t>PODPĚRNÉ SKRUŽE KOVOVÉ - MONTÁŽ S PŘESUNEM (BEZ DODÁVKY)</t>
  </si>
  <si>
    <t>150,804t=150,804 [A]</t>
  </si>
  <si>
    <t>94894.R2</t>
  </si>
  <si>
    <t>PODPĚRNÉ SKRUŽE KOVOVÉ - NÁJEM</t>
  </si>
  <si>
    <t>délka trvání 36 měsíců s možností prodloužení na delší dobu
dle položky 94894.R3: 150,804t*36=5 428,944 [A]</t>
  </si>
  <si>
    <t>94894.R3</t>
  </si>
  <si>
    <t>PODPĚRNÉ SKRUŽE KOVOVÉ - DEMONTÁŽ S PŘESUNEM</t>
  </si>
  <si>
    <t>dle položky 94894.R3: 150,804t=150,804 [A]</t>
  </si>
  <si>
    <t>96616</t>
  </si>
  <si>
    <t>BOURÁNÍ KONSTRUKCÍ ZE ŽELEZOBETONU</t>
  </si>
  <si>
    <t>základy podpěrné kce dle položky 272324: 176,80m3=176,800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</si>
</sst>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20.7142857142857" customWidth="1"/>
    <col min="2" max="2" width="60.7142857142857" customWidth="1"/>
    <col min="3" max="5" width="24.7142857142857" customWidth="1"/>
  </cols>
  <sheetData>
    <row r="1" spans="1:1" ht="12.75" customHeight="1">
      <c r="A1" s="5" t="s">
        <v>13</v>
      </c>
    </row>
    <row r="3" spans="2:2" ht="12.75" customHeight="1">
      <c r="B3" s="1" t="s">
        <v>0</v>
      </c>
    </row>
    <row r="5" spans="2:2" ht="12.75" customHeight="1">
      <c r="B5" s="2" t="s">
        <v>1</v>
      </c>
    </row>
    <row r="6" spans="2:8" ht="12.75" customHeight="1">
      <c r="B6" t="s">
        <v>2</v>
      </c>
      <c r="G6" t="s">
        <v>5</v>
      </c>
      <c>
        <v>0</v>
      </c>
    </row>
    <row r="7" spans="2:8" ht="12.75" customHeight="1">
      <c r="B7" s="3" t="s">
        <v>3</v>
      </c>
      <c s="2">
        <f>SUM(C11:C13)</f>
      </c>
      <c r="G7" t="s">
        <v>6</v>
      </c>
      <c>
        <v>15</v>
      </c>
    </row>
    <row r="8" spans="2:8" ht="12.75" customHeight="1">
      <c r="B8" s="3" t="s">
        <v>4</v>
      </c>
      <c s="2">
        <f>SUM(E11:E13)</f>
      </c>
      <c r="G8" t="s">
        <v>7</v>
      </c>
      <c>
        <v>21</v>
      </c>
    </row>
    <row r="10" spans="1:5" ht="12.75" customHeight="1">
      <c r="A10" s="4" t="s">
        <v>8</v>
      </c>
      <c s="4" t="s">
        <v>9</v>
      </c>
      <c s="4" t="s">
        <v>10</v>
      </c>
      <c s="4" t="s">
        <v>11</v>
      </c>
      <c s="4" t="s">
        <v>12</v>
      </c>
    </row>
    <row r="11" spans="1:5" ht="12.75" customHeight="1">
      <c r="A11" s="7" t="s">
        <v>22</v>
      </c>
      <c s="7" t="s">
        <v>21</v>
      </c>
      <c s="13">
        <f>'000'!H28</f>
      </c>
      <c s="13">
        <f>'000'!P28</f>
      </c>
      <c s="13">
        <f>C11+D11</f>
      </c>
    </row>
    <row r="12" spans="1:5" ht="12.75" customHeight="1">
      <c r="A12" s="7" t="s">
        <v>67</v>
      </c>
      <c s="7" t="s">
        <v>66</v>
      </c>
      <c s="13">
        <f>'190'!H22</f>
      </c>
      <c s="13">
        <f>'190'!P22</f>
      </c>
      <c s="13">
        <f>C12+D12</f>
      </c>
    </row>
    <row r="13" spans="1:5" ht="12.75" customHeight="1">
      <c r="A13" s="7" t="s">
        <v>79</v>
      </c>
      <c s="7" t="s">
        <v>78</v>
      </c>
      <c s="13">
        <f>'201'!H94</f>
      </c>
      <c s="13">
        <f>'201'!P94</f>
      </c>
      <c s="13">
        <f>C13+D13</f>
      </c>
    </row>
  </sheetData>
  <sheetProtection formatColumns="0"/>
  <hyperlinks>
    <hyperlink ref="A11" location="#'000'!A1" tooltip="Odkaz na stranku objektu [000]" display="000"/>
    <hyperlink ref="A12" location="#'190'!A1" tooltip="Odkaz na stranku objektu [190]" display="190"/>
    <hyperlink ref="A13" location="#'201'!A1" tooltip="Odkaz na stranku objektu [201]" display="201"/>
  </hyperlinks>
  <printOptions/>
  <pageMargins left="0.75" right="0.75" top="1" bottom="1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20</v>
      </c>
      <c s="5" t="s">
        <v>21</v>
      </c>
      <c s="5"/>
    </row>
    <row r="6" spans="1:5" ht="12.75" customHeight="1">
      <c r="A6" t="s">
        <v>17</v>
      </c>
      <c r="C6" s="5" t="s">
        <v>22</v>
      </c>
      <c s="5" t="s">
        <v>21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43</v>
      </c>
      <c s="7" t="s">
        <v>44</v>
      </c>
      <c s="7" t="s">
        <v>45</v>
      </c>
      <c s="7" t="s">
        <v>46</v>
      </c>
      <c s="10">
        <v>8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>
      <c r="A14" s="7">
        <v>2</v>
      </c>
      <c s="7" t="s">
        <v>48</v>
      </c>
      <c s="7" t="s">
        <v>44</v>
      </c>
      <c s="7" t="s">
        <v>49</v>
      </c>
      <c s="7" t="s">
        <v>46</v>
      </c>
      <c s="10">
        <v>18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50</v>
      </c>
    </row>
    <row r="16" spans="1:16" ht="12.75">
      <c r="A16" s="7">
        <v>3</v>
      </c>
      <c s="7" t="s">
        <v>51</v>
      </c>
      <c s="7" t="s">
        <v>44</v>
      </c>
      <c s="7" t="s">
        <v>52</v>
      </c>
      <c s="7" t="s">
        <v>46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53</v>
      </c>
    </row>
    <row r="18" spans="1:16" ht="12.75">
      <c r="A18" s="7">
        <v>4</v>
      </c>
      <c s="7" t="s">
        <v>54</v>
      </c>
      <c s="7" t="s">
        <v>44</v>
      </c>
      <c s="7" t="s">
        <v>55</v>
      </c>
      <c s="7" t="s">
        <v>46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53</v>
      </c>
    </row>
    <row r="20" spans="1:16" ht="12.75">
      <c r="A20" s="7">
        <v>5</v>
      </c>
      <c s="7" t="s">
        <v>56</v>
      </c>
      <c s="7" t="s">
        <v>44</v>
      </c>
      <c s="7" t="s">
        <v>57</v>
      </c>
      <c s="7" t="s">
        <v>46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4:4" ht="25.5">
      <c r="D21" s="15" t="s">
        <v>53</v>
      </c>
    </row>
    <row r="22" spans="1:16" ht="12.75">
      <c r="A22" s="7">
        <v>6</v>
      </c>
      <c s="7" t="s">
        <v>58</v>
      </c>
      <c s="7" t="s">
        <v>44</v>
      </c>
      <c s="7" t="s">
        <v>59</v>
      </c>
      <c s="7" t="s">
        <v>60</v>
      </c>
      <c s="10">
        <v>1</v>
      </c>
      <c s="14"/>
      <c s="13">
        <f>ROUND((G22*F22),2)</f>
      </c>
      <c r="O22">
        <f>rekapitulace!H8</f>
      </c>
      <c>
        <f>O22/100*H22</f>
      </c>
    </row>
    <row r="23" spans="4:4" ht="25.5">
      <c r="D23" s="15" t="s">
        <v>53</v>
      </c>
    </row>
    <row r="24" spans="1:16" ht="12.75">
      <c r="A24" s="7">
        <v>7</v>
      </c>
      <c s="7" t="s">
        <v>61</v>
      </c>
      <c s="7" t="s">
        <v>44</v>
      </c>
      <c s="7" t="s">
        <v>62</v>
      </c>
      <c s="7" t="s">
        <v>60</v>
      </c>
      <c s="10">
        <v>3</v>
      </c>
      <c s="14"/>
      <c s="13">
        <f>ROUND((G24*F24),2)</f>
      </c>
      <c r="O24">
        <f>rekapitulace!H8</f>
      </c>
      <c>
        <f>O24/100*H24</f>
      </c>
    </row>
    <row r="25" spans="4:4" ht="25.5">
      <c r="D25" s="15" t="s">
        <v>63</v>
      </c>
    </row>
    <row r="26" spans="1:16" ht="12.75" customHeight="1">
      <c r="A26" s="16"/>
      <c s="16"/>
      <c s="16" t="s">
        <v>42</v>
      </c>
      <c s="16" t="s">
        <v>41</v>
      </c>
      <c s="16"/>
      <c s="16"/>
      <c s="16"/>
      <c s="16">
        <f>SUM(H12:H25)</f>
      </c>
      <c r="P26">
        <f>ROUND(SUM(P12:P25),2)</f>
      </c>
    </row>
    <row r="28" spans="1:16" ht="12.75" customHeight="1">
      <c r="A28" s="16"/>
      <c s="16"/>
      <c s="16"/>
      <c s="16" t="s">
        <v>64</v>
      </c>
      <c s="16"/>
      <c s="16"/>
      <c s="16"/>
      <c s="16">
        <f>+H26</f>
      </c>
      <c r="P28">
        <f>+P26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65</v>
      </c>
      <c s="5" t="s">
        <v>66</v>
      </c>
      <c s="5"/>
    </row>
    <row r="6" spans="1:5" ht="12.75" customHeight="1">
      <c r="A6" t="s">
        <v>17</v>
      </c>
      <c r="C6" s="5" t="s">
        <v>67</v>
      </c>
      <c s="5" t="s">
        <v>66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68</v>
      </c>
      <c s="7" t="s">
        <v>69</v>
      </c>
      <c s="7" t="s">
        <v>70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53</v>
      </c>
    </row>
    <row r="14" spans="1:16" ht="12.75">
      <c r="A14" s="7">
        <v>2</v>
      </c>
      <c s="7" t="s">
        <v>68</v>
      </c>
      <c s="7" t="s">
        <v>71</v>
      </c>
      <c s="7" t="s">
        <v>72</v>
      </c>
      <c s="7" t="s">
        <v>46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53</v>
      </c>
    </row>
    <row r="16" spans="1:16" ht="12.75">
      <c r="A16" s="7">
        <v>3</v>
      </c>
      <c s="7" t="s">
        <v>68</v>
      </c>
      <c s="7" t="s">
        <v>73</v>
      </c>
      <c s="7" t="s">
        <v>74</v>
      </c>
      <c s="7" t="s">
        <v>46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53</v>
      </c>
    </row>
    <row r="18" spans="1:16" ht="12.75">
      <c r="A18" s="7">
        <v>4</v>
      </c>
      <c s="7" t="s">
        <v>68</v>
      </c>
      <c s="7" t="s">
        <v>75</v>
      </c>
      <c s="7" t="s">
        <v>76</v>
      </c>
      <c s="7" t="s">
        <v>46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53</v>
      </c>
    </row>
    <row r="20" spans="1:16" ht="12.75" customHeight="1">
      <c r="A20" s="16"/>
      <c s="16"/>
      <c s="16" t="s">
        <v>42</v>
      </c>
      <c s="16" t="s">
        <v>41</v>
      </c>
      <c s="16"/>
      <c s="16"/>
      <c s="16"/>
      <c s="16">
        <f>SUM(H12:H19)</f>
      </c>
      <c r="P20">
        <f>ROUND(SUM(P12:P19),2)</f>
      </c>
    </row>
    <row r="22" spans="1:16" ht="12.75" customHeight="1">
      <c r="A22" s="16"/>
      <c s="16"/>
      <c s="16"/>
      <c s="16" t="s">
        <v>64</v>
      </c>
      <c s="16"/>
      <c s="16"/>
      <c s="16"/>
      <c s="16">
        <f>+H20</f>
      </c>
      <c r="P22">
        <f>+P20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77</v>
      </c>
      <c s="5" t="s">
        <v>78</v>
      </c>
      <c s="5"/>
    </row>
    <row r="6" spans="1:5" ht="12.75" customHeight="1">
      <c r="A6" t="s">
        <v>17</v>
      </c>
      <c r="C6" s="5" t="s">
        <v>79</v>
      </c>
      <c s="5" t="s">
        <v>78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80</v>
      </c>
      <c s="7" t="s">
        <v>44</v>
      </c>
      <c s="7" t="s">
        <v>81</v>
      </c>
      <c s="7" t="s">
        <v>82</v>
      </c>
      <c s="10">
        <v>647.372</v>
      </c>
      <c s="14"/>
      <c s="13">
        <f>ROUND((G12*F12),2)</f>
      </c>
      <c r="O12">
        <f>rekapitulace!H8</f>
      </c>
      <c>
        <f>O12/100*H12</f>
      </c>
    </row>
    <row r="13" spans="4:4" ht="140.25">
      <c r="D13" s="15" t="s">
        <v>83</v>
      </c>
    </row>
    <row r="14" spans="1:16" ht="12.75">
      <c r="A14" s="7">
        <v>2</v>
      </c>
      <c s="7" t="s">
        <v>84</v>
      </c>
      <c s="7" t="s">
        <v>44</v>
      </c>
      <c s="7" t="s">
        <v>85</v>
      </c>
      <c s="7" t="s">
        <v>86</v>
      </c>
      <c s="10">
        <v>586.548</v>
      </c>
      <c s="14"/>
      <c s="13">
        <f>ROUND((G14*F14),2)</f>
      </c>
      <c r="O14">
        <f>rekapitulace!H8</f>
      </c>
      <c>
        <f>O14/100*H14</f>
      </c>
    </row>
    <row r="15" spans="4:4" ht="409.5">
      <c r="D15" s="15" t="s">
        <v>87</v>
      </c>
    </row>
    <row r="16" spans="1:16" ht="12.75" customHeight="1">
      <c r="A16" s="16"/>
      <c s="16"/>
      <c s="16" t="s">
        <v>42</v>
      </c>
      <c s="16" t="s">
        <v>41</v>
      </c>
      <c s="16"/>
      <c s="16"/>
      <c s="16"/>
      <c s="16">
        <f>SUM(H12:H15)</f>
      </c>
      <c r="P16">
        <f>ROUND(SUM(P12:P15),2)</f>
      </c>
    </row>
    <row r="18" spans="1:8" ht="12.75" customHeight="1">
      <c r="A18" s="9"/>
      <c s="9"/>
      <c s="9" t="s">
        <v>24</v>
      </c>
      <c s="9" t="s">
        <v>88</v>
      </c>
      <c s="9"/>
      <c s="11"/>
      <c s="9"/>
      <c s="11"/>
    </row>
    <row r="19" spans="1:16" ht="12.75">
      <c r="A19" s="7">
        <v>3</v>
      </c>
      <c s="7" t="s">
        <v>89</v>
      </c>
      <c s="7" t="s">
        <v>44</v>
      </c>
      <c s="7" t="s">
        <v>90</v>
      </c>
      <c s="7" t="s">
        <v>82</v>
      </c>
      <c s="10">
        <v>31.49</v>
      </c>
      <c s="14"/>
      <c s="13">
        <f>ROUND((G19*F19),2)</f>
      </c>
      <c r="O19">
        <f>rekapitulace!H8</f>
      </c>
      <c>
        <f>O19/100*H19</f>
      </c>
    </row>
    <row r="20" spans="4:4" ht="102">
      <c r="D20" s="15" t="s">
        <v>91</v>
      </c>
    </row>
    <row r="21" spans="1:16" ht="12.75">
      <c r="A21" s="7">
        <v>4</v>
      </c>
      <c s="7" t="s">
        <v>92</v>
      </c>
      <c s="7" t="s">
        <v>44</v>
      </c>
      <c s="7" t="s">
        <v>93</v>
      </c>
      <c s="7" t="s">
        <v>82</v>
      </c>
      <c s="10">
        <v>6.3</v>
      </c>
      <c s="14"/>
      <c s="13">
        <f>ROUND((G21*F21),2)</f>
      </c>
      <c r="O21">
        <f>rekapitulace!H8</f>
      </c>
      <c>
        <f>O21/100*H21</f>
      </c>
    </row>
    <row r="22" spans="4:4" ht="89.25">
      <c r="D22" s="15" t="s">
        <v>94</v>
      </c>
    </row>
    <row r="23" spans="1:16" ht="12.75">
      <c r="A23" s="7">
        <v>5</v>
      </c>
      <c s="7" t="s">
        <v>95</v>
      </c>
      <c s="7" t="s">
        <v>44</v>
      </c>
      <c s="7" t="s">
        <v>96</v>
      </c>
      <c s="7" t="s">
        <v>82</v>
      </c>
      <c s="10">
        <v>6.3</v>
      </c>
      <c s="14"/>
      <c s="13">
        <f>ROUND((G23*F23),2)</f>
      </c>
      <c r="O23">
        <f>rekapitulace!H8</f>
      </c>
      <c>
        <f>O23/100*H23</f>
      </c>
    </row>
    <row r="24" spans="4:4" ht="89.25">
      <c r="D24" s="15" t="s">
        <v>94</v>
      </c>
    </row>
    <row r="25" spans="1:16" ht="12.75">
      <c r="A25" s="7">
        <v>6</v>
      </c>
      <c s="7" t="s">
        <v>97</v>
      </c>
      <c s="7" t="s">
        <v>44</v>
      </c>
      <c s="7" t="s">
        <v>98</v>
      </c>
      <c s="7" t="s">
        <v>82</v>
      </c>
      <c s="10">
        <v>15.745</v>
      </c>
      <c s="14"/>
      <c s="13">
        <f>ROUND((G25*F25),2)</f>
      </c>
      <c r="O25">
        <f>rekapitulace!H8</f>
      </c>
      <c>
        <f>O25/100*H25</f>
      </c>
    </row>
    <row r="26" spans="4:4" ht="127.5">
      <c r="D26" s="15" t="s">
        <v>99</v>
      </c>
    </row>
    <row r="27" spans="1:16" ht="12.75">
      <c r="A27" s="7">
        <v>7</v>
      </c>
      <c s="7" t="s">
        <v>100</v>
      </c>
      <c s="7" t="s">
        <v>44</v>
      </c>
      <c s="7" t="s">
        <v>101</v>
      </c>
      <c s="7" t="s">
        <v>82</v>
      </c>
      <c s="10">
        <v>10.08</v>
      </c>
      <c s="14"/>
      <c s="13">
        <f>ROUND((G27*F27),2)</f>
      </c>
      <c r="O27">
        <f>rekapitulace!H8</f>
      </c>
      <c>
        <f>O27/100*H27</f>
      </c>
    </row>
    <row r="28" spans="4:4" ht="102">
      <c r="D28" s="15" t="s">
        <v>102</v>
      </c>
    </row>
    <row r="29" spans="1:16" ht="12.75">
      <c r="A29" s="7">
        <v>8</v>
      </c>
      <c s="7" t="s">
        <v>103</v>
      </c>
      <c s="7" t="s">
        <v>44</v>
      </c>
      <c s="7" t="s">
        <v>104</v>
      </c>
      <c s="7" t="s">
        <v>82</v>
      </c>
      <c s="10">
        <v>99</v>
      </c>
      <c s="14"/>
      <c s="13">
        <f>ROUND((G29*F29),2)</f>
      </c>
      <c r="O29">
        <f>rekapitulace!H8</f>
      </c>
      <c>
        <f>O29/100*H29</f>
      </c>
    </row>
    <row r="30" spans="4:4" ht="51">
      <c r="D30" s="15" t="s">
        <v>105</v>
      </c>
    </row>
    <row r="31" spans="1:16" ht="12.75">
      <c r="A31" s="7">
        <v>9</v>
      </c>
      <c s="7" t="s">
        <v>106</v>
      </c>
      <c s="7" t="s">
        <v>69</v>
      </c>
      <c s="7" t="s">
        <v>107</v>
      </c>
      <c s="7" t="s">
        <v>82</v>
      </c>
      <c s="10">
        <v>179.484</v>
      </c>
      <c s="14"/>
      <c s="13">
        <f>ROUND((G31*F31),2)</f>
      </c>
      <c r="O31">
        <f>rekapitulace!H8</f>
      </c>
      <c>
        <f>O31/100*H31</f>
      </c>
    </row>
    <row r="32" spans="4:4" ht="127.5">
      <c r="D32" s="15" t="s">
        <v>108</v>
      </c>
    </row>
    <row r="33" spans="1:16" ht="12.75">
      <c r="A33" s="7">
        <v>10</v>
      </c>
      <c s="7" t="s">
        <v>106</v>
      </c>
      <c s="7" t="s">
        <v>71</v>
      </c>
      <c s="7" t="s">
        <v>109</v>
      </c>
      <c s="7" t="s">
        <v>82</v>
      </c>
      <c s="10">
        <v>99</v>
      </c>
      <c s="14"/>
      <c s="13">
        <f>ROUND((G33*F33),2)</f>
      </c>
      <c r="O33">
        <f>rekapitulace!H8</f>
      </c>
      <c>
        <f>O33/100*H33</f>
      </c>
    </row>
    <row r="34" spans="4:4" ht="127.5">
      <c r="D34" s="15" t="s">
        <v>110</v>
      </c>
    </row>
    <row r="35" spans="1:16" ht="12.75">
      <c r="A35" s="7">
        <v>11</v>
      </c>
      <c s="7" t="s">
        <v>111</v>
      </c>
      <c s="7" t="s">
        <v>44</v>
      </c>
      <c s="7" t="s">
        <v>112</v>
      </c>
      <c s="7" t="s">
        <v>82</v>
      </c>
      <c s="10">
        <v>826.586</v>
      </c>
      <c s="14"/>
      <c s="13">
        <f>ROUND((G35*F35),2)</f>
      </c>
      <c r="O35">
        <f>rekapitulace!H8</f>
      </c>
      <c>
        <f>O35/100*H35</f>
      </c>
    </row>
    <row r="36" spans="4:4" ht="409.5">
      <c r="D36" s="15" t="s">
        <v>113</v>
      </c>
    </row>
    <row r="37" spans="1:16" ht="12.75">
      <c r="A37" s="7">
        <v>12</v>
      </c>
      <c s="7" t="s">
        <v>114</v>
      </c>
      <c s="7" t="s">
        <v>44</v>
      </c>
      <c s="7" t="s">
        <v>115</v>
      </c>
      <c s="7" t="s">
        <v>82</v>
      </c>
      <c s="10">
        <v>925.856</v>
      </c>
      <c s="14"/>
      <c s="13">
        <f>ROUND((G37*F37),2)</f>
      </c>
      <c r="O37">
        <f>rekapitulace!H8</f>
      </c>
      <c>
        <f>O37/100*H37</f>
      </c>
    </row>
    <row r="38" spans="4:4" ht="267.75">
      <c r="D38" s="15" t="s">
        <v>116</v>
      </c>
    </row>
    <row r="39" spans="1:16" ht="12.75">
      <c r="A39" s="7">
        <v>13</v>
      </c>
      <c s="7" t="s">
        <v>117</v>
      </c>
      <c s="7" t="s">
        <v>44</v>
      </c>
      <c s="7" t="s">
        <v>118</v>
      </c>
      <c s="7" t="s">
        <v>82</v>
      </c>
      <c s="10">
        <v>179.484</v>
      </c>
      <c s="14"/>
      <c s="13">
        <f>ROUND((G39*F39),2)</f>
      </c>
      <c r="O39">
        <f>rekapitulace!H8</f>
      </c>
      <c>
        <f>O39/100*H39</f>
      </c>
    </row>
    <row r="40" spans="4:4" ht="153">
      <c r="D40" s="15" t="s">
        <v>119</v>
      </c>
    </row>
    <row r="41" spans="1:16" ht="12.75">
      <c r="A41" s="7">
        <v>14</v>
      </c>
      <c s="7" t="s">
        <v>120</v>
      </c>
      <c s="7" t="s">
        <v>44</v>
      </c>
      <c s="7" t="s">
        <v>121</v>
      </c>
      <c s="7" t="s">
        <v>122</v>
      </c>
      <c s="10">
        <v>547.4</v>
      </c>
      <c s="14"/>
      <c s="13">
        <f>ROUND((G41*F41),2)</f>
      </c>
      <c r="O41">
        <f>rekapitulace!H8</f>
      </c>
      <c>
        <f>O41/100*H41</f>
      </c>
    </row>
    <row r="42" spans="4:4" ht="63.75">
      <c r="D42" s="15" t="s">
        <v>123</v>
      </c>
    </row>
    <row r="43" spans="1:16" ht="12.75">
      <c r="A43" s="7">
        <v>15</v>
      </c>
      <c s="7" t="s">
        <v>124</v>
      </c>
      <c s="7" t="s">
        <v>44</v>
      </c>
      <c s="7" t="s">
        <v>125</v>
      </c>
      <c s="7" t="s">
        <v>82</v>
      </c>
      <c s="10">
        <v>99</v>
      </c>
      <c s="14"/>
      <c s="13">
        <f>ROUND((G43*F43),2)</f>
      </c>
      <c r="O43">
        <f>rekapitulace!H8</f>
      </c>
      <c>
        <f>O43/100*H43</f>
      </c>
    </row>
    <row r="44" spans="4:4" ht="76.5">
      <c r="D44" s="15" t="s">
        <v>126</v>
      </c>
    </row>
    <row r="45" spans="1:16" ht="12.75">
      <c r="A45" s="7">
        <v>16</v>
      </c>
      <c s="7" t="s">
        <v>127</v>
      </c>
      <c s="7" t="s">
        <v>44</v>
      </c>
      <c s="7" t="s">
        <v>128</v>
      </c>
      <c s="7" t="s">
        <v>122</v>
      </c>
      <c s="10">
        <v>660</v>
      </c>
      <c s="14"/>
      <c s="13">
        <f>ROUND((G45*F45),2)</f>
      </c>
      <c r="O45">
        <f>rekapitulace!H8</f>
      </c>
      <c>
        <f>O45/100*H45</f>
      </c>
    </row>
    <row r="46" spans="4:4" ht="76.5">
      <c r="D46" s="15" t="s">
        <v>129</v>
      </c>
    </row>
    <row r="47" spans="1:16" ht="12.75">
      <c r="A47" s="7">
        <v>17</v>
      </c>
      <c s="7" t="s">
        <v>130</v>
      </c>
      <c s="7" t="s">
        <v>44</v>
      </c>
      <c s="7" t="s">
        <v>131</v>
      </c>
      <c s="7" t="s">
        <v>122</v>
      </c>
      <c s="10">
        <v>2640</v>
      </c>
      <c s="14"/>
      <c s="13">
        <f>ROUND((G47*F47),2)</f>
      </c>
      <c r="O47">
        <f>rekapitulace!H8</f>
      </c>
      <c>
        <f>O47/100*H47</f>
      </c>
    </row>
    <row r="48" spans="4:4" ht="114.75">
      <c r="D48" s="15" t="s">
        <v>132</v>
      </c>
    </row>
    <row r="49" spans="1:16" ht="12.75">
      <c r="A49" s="7">
        <v>18</v>
      </c>
      <c s="7" t="s">
        <v>133</v>
      </c>
      <c s="7" t="s">
        <v>44</v>
      </c>
      <c s="7" t="s">
        <v>134</v>
      </c>
      <c s="7" t="s">
        <v>122</v>
      </c>
      <c s="10">
        <v>990</v>
      </c>
      <c s="14"/>
      <c s="13">
        <f>ROUND((G49*F49),2)</f>
      </c>
      <c r="O49">
        <f>rekapitulace!H8</f>
      </c>
      <c>
        <f>O49/100*H49</f>
      </c>
    </row>
    <row r="50" spans="4:4" ht="102">
      <c r="D50" s="15" t="s">
        <v>135</v>
      </c>
    </row>
    <row r="51" spans="1:16" ht="12.75" customHeight="1">
      <c r="A51" s="16"/>
      <c s="16"/>
      <c s="16" t="s">
        <v>24</v>
      </c>
      <c s="16" t="s">
        <v>88</v>
      </c>
      <c s="16"/>
      <c s="16"/>
      <c s="16"/>
      <c s="16">
        <f>SUM(H19:H50)</f>
      </c>
      <c r="P51">
        <f>ROUND(SUM(P19:P50),2)</f>
      </c>
    </row>
    <row r="53" spans="1:8" ht="12.75" customHeight="1">
      <c r="A53" s="9"/>
      <c s="9"/>
      <c s="9" t="s">
        <v>34</v>
      </c>
      <c s="9" t="s">
        <v>136</v>
      </c>
      <c s="9"/>
      <c s="11"/>
      <c s="9"/>
      <c s="11"/>
    </row>
    <row r="54" spans="1:16" ht="12.75">
      <c r="A54" s="7">
        <v>19</v>
      </c>
      <c s="7" t="s">
        <v>137</v>
      </c>
      <c s="7" t="s">
        <v>44</v>
      </c>
      <c s="7" t="s">
        <v>138</v>
      </c>
      <c s="7" t="s">
        <v>82</v>
      </c>
      <c s="10">
        <v>176.8</v>
      </c>
      <c s="14"/>
      <c s="13">
        <f>ROUND((G54*F54),2)</f>
      </c>
      <c r="O54">
        <f>rekapitulace!H8</f>
      </c>
      <c>
        <f>O54/100*H54</f>
      </c>
    </row>
    <row r="55" spans="4:4" ht="165.75">
      <c r="D55" s="15" t="s">
        <v>139</v>
      </c>
    </row>
    <row r="56" spans="1:16" ht="12.75">
      <c r="A56" s="7">
        <v>20</v>
      </c>
      <c s="7" t="s">
        <v>140</v>
      </c>
      <c s="7" t="s">
        <v>44</v>
      </c>
      <c s="7" t="s">
        <v>141</v>
      </c>
      <c s="7" t="s">
        <v>86</v>
      </c>
      <c s="10">
        <v>24.752</v>
      </c>
      <c s="14"/>
      <c s="13">
        <f>ROUND((G56*F56),2)</f>
      </c>
      <c r="O56">
        <f>rekapitulace!H8</f>
      </c>
      <c>
        <f>O56/100*H56</f>
      </c>
    </row>
    <row r="57" spans="4:4" ht="102">
      <c r="D57" s="15" t="s">
        <v>142</v>
      </c>
    </row>
    <row r="58" spans="1:16" ht="12.75" customHeight="1">
      <c r="A58" s="16"/>
      <c s="16"/>
      <c s="16" t="s">
        <v>34</v>
      </c>
      <c s="16" t="s">
        <v>136</v>
      </c>
      <c s="16"/>
      <c s="16"/>
      <c s="16"/>
      <c s="16">
        <f>SUM(H54:H57)</f>
      </c>
      <c r="P58">
        <f>ROUND(SUM(P54:P57),2)</f>
      </c>
    </row>
    <row r="60" spans="1:8" ht="12.75" customHeight="1">
      <c r="A60" s="9"/>
      <c s="9"/>
      <c s="9" t="s">
        <v>36</v>
      </c>
      <c s="9" t="s">
        <v>143</v>
      </c>
      <c s="9"/>
      <c s="11"/>
      <c s="9"/>
      <c s="11"/>
    </row>
    <row r="61" spans="1:16" ht="12.75">
      <c r="A61" s="7">
        <v>21</v>
      </c>
      <c s="7" t="s">
        <v>144</v>
      </c>
      <c s="7" t="s">
        <v>44</v>
      </c>
      <c s="7" t="s">
        <v>145</v>
      </c>
      <c s="7" t="s">
        <v>60</v>
      </c>
      <c s="10">
        <v>74</v>
      </c>
      <c s="14"/>
      <c s="13">
        <f>ROUND((G61*F61),2)</f>
      </c>
      <c r="O61">
        <f>rekapitulace!H8</f>
      </c>
      <c>
        <f>O61/100*H61</f>
      </c>
    </row>
    <row r="62" spans="4:4" ht="25.5">
      <c r="D62" s="15" t="s">
        <v>146</v>
      </c>
    </row>
    <row r="63" spans="1:16" ht="12.75">
      <c r="A63" s="7">
        <v>22</v>
      </c>
      <c s="7" t="s">
        <v>147</v>
      </c>
      <c s="7" t="s">
        <v>44</v>
      </c>
      <c s="7" t="s">
        <v>148</v>
      </c>
      <c s="7" t="s">
        <v>149</v>
      </c>
      <c s="10">
        <v>2664</v>
      </c>
      <c s="14"/>
      <c s="13">
        <f>ROUND((G63*F63),2)</f>
      </c>
      <c r="O63">
        <f>rekapitulace!H8</f>
      </c>
      <c>
        <f>O63/100*H63</f>
      </c>
    </row>
    <row r="64" spans="4:4" ht="165.75">
      <c r="D64" s="15" t="s">
        <v>150</v>
      </c>
    </row>
    <row r="65" spans="1:16" ht="12.75">
      <c r="A65" s="7">
        <v>23</v>
      </c>
      <c s="7" t="s">
        <v>151</v>
      </c>
      <c s="7" t="s">
        <v>44</v>
      </c>
      <c s="7" t="s">
        <v>152</v>
      </c>
      <c s="7" t="s">
        <v>60</v>
      </c>
      <c s="10">
        <v>74</v>
      </c>
      <c s="14"/>
      <c s="13">
        <f>ROUND((G65*F65),2)</f>
      </c>
      <c r="O65">
        <f>rekapitulace!H8</f>
      </c>
      <c>
        <f>O65/100*H65</f>
      </c>
    </row>
    <row r="66" spans="4:4" ht="63.75">
      <c r="D66" s="15" t="s">
        <v>153</v>
      </c>
    </row>
    <row r="67" spans="1:16" ht="12.75">
      <c r="A67" s="7">
        <v>24</v>
      </c>
      <c s="7" t="s">
        <v>154</v>
      </c>
      <c s="7" t="s">
        <v>44</v>
      </c>
      <c s="7" t="s">
        <v>155</v>
      </c>
      <c s="7" t="s">
        <v>82</v>
      </c>
      <c s="10">
        <v>56.152</v>
      </c>
      <c s="14"/>
      <c s="13">
        <f>ROUND((G67*F67),2)</f>
      </c>
      <c r="O67">
        <f>rekapitulace!H8</f>
      </c>
      <c>
        <f>O67/100*H67</f>
      </c>
    </row>
    <row r="68" spans="4:4" ht="153">
      <c r="D68" s="15" t="s">
        <v>156</v>
      </c>
    </row>
    <row r="69" spans="1:16" ht="12.75" customHeight="1">
      <c r="A69" s="16"/>
      <c s="16"/>
      <c s="16" t="s">
        <v>36</v>
      </c>
      <c s="16" t="s">
        <v>143</v>
      </c>
      <c s="16"/>
      <c s="16"/>
      <c s="16"/>
      <c s="16">
        <f>SUM(H61:H68)</f>
      </c>
      <c r="P69">
        <f>ROUND(SUM(P61:P68),2)</f>
      </c>
    </row>
    <row r="71" spans="1:8" ht="12.75" customHeight="1">
      <c r="A71" s="9"/>
      <c s="9"/>
      <c s="9" t="s">
        <v>158</v>
      </c>
      <c s="9" t="s">
        <v>157</v>
      </c>
      <c s="9"/>
      <c s="11"/>
      <c s="9"/>
      <c s="11"/>
    </row>
    <row r="72" spans="1:16" ht="12.75">
      <c r="A72" s="7">
        <v>25</v>
      </c>
      <c s="7" t="s">
        <v>159</v>
      </c>
      <c s="7" t="s">
        <v>44</v>
      </c>
      <c s="7" t="s">
        <v>160</v>
      </c>
      <c s="7" t="s">
        <v>161</v>
      </c>
      <c s="10">
        <v>114</v>
      </c>
      <c s="14"/>
      <c s="13">
        <f>ROUND((G72*F72),2)</f>
      </c>
      <c r="O72">
        <f>rekapitulace!H8</f>
      </c>
      <c>
        <f>O72/100*H72</f>
      </c>
    </row>
    <row r="73" spans="4:4" ht="63.75">
      <c r="D73" s="15" t="s">
        <v>162</v>
      </c>
    </row>
    <row r="74" spans="1:16" ht="12.75">
      <c r="A74" s="7">
        <v>26</v>
      </c>
      <c s="7" t="s">
        <v>163</v>
      </c>
      <c s="7" t="s">
        <v>44</v>
      </c>
      <c s="7" t="s">
        <v>164</v>
      </c>
      <c s="7" t="s">
        <v>161</v>
      </c>
      <c s="10">
        <v>114</v>
      </c>
      <c s="14"/>
      <c s="13">
        <f>ROUND((G74*F74),2)</f>
      </c>
      <c r="O74">
        <f>rekapitulace!H8</f>
      </c>
      <c>
        <f>O74/100*H74</f>
      </c>
    </row>
    <row r="75" spans="4:4" ht="76.5">
      <c r="D75" s="15" t="s">
        <v>165</v>
      </c>
    </row>
    <row r="76" spans="1:16" ht="12.75">
      <c r="A76" s="7">
        <v>27</v>
      </c>
      <c s="7" t="s">
        <v>166</v>
      </c>
      <c s="7" t="s">
        <v>44</v>
      </c>
      <c s="7" t="s">
        <v>167</v>
      </c>
      <c s="7" t="s">
        <v>168</v>
      </c>
      <c s="10">
        <v>4104</v>
      </c>
      <c s="14"/>
      <c s="13">
        <f>ROUND((G76*F76),2)</f>
      </c>
      <c r="O76">
        <f>rekapitulace!H8</f>
      </c>
      <c>
        <f>O76/100*H76</f>
      </c>
    </row>
    <row r="77" spans="4:4" ht="178.5">
      <c r="D77" s="15" t="s">
        <v>169</v>
      </c>
    </row>
    <row r="78" spans="1:16" ht="12.75">
      <c r="A78" s="7">
        <v>28</v>
      </c>
      <c s="7" t="s">
        <v>170</v>
      </c>
      <c s="7" t="s">
        <v>44</v>
      </c>
      <c s="7" t="s">
        <v>171</v>
      </c>
      <c s="7" t="s">
        <v>86</v>
      </c>
      <c s="10">
        <v>38.96</v>
      </c>
      <c s="14"/>
      <c s="13">
        <f>ROUND((G78*F78),2)</f>
      </c>
      <c r="O78">
        <f>rekapitulace!H8</f>
      </c>
      <c>
        <f>O78/100*H78</f>
      </c>
    </row>
    <row r="79" spans="4:4" ht="25.5">
      <c r="D79" s="15" t="s">
        <v>172</v>
      </c>
    </row>
    <row r="80" spans="1:16" ht="12.75">
      <c r="A80" s="7">
        <v>29</v>
      </c>
      <c s="7" t="s">
        <v>173</v>
      </c>
      <c s="7" t="s">
        <v>44</v>
      </c>
      <c s="7" t="s">
        <v>174</v>
      </c>
      <c s="7" t="s">
        <v>175</v>
      </c>
      <c s="10">
        <v>1402.56</v>
      </c>
      <c s="14"/>
      <c s="13">
        <f>ROUND((G80*F80),2)</f>
      </c>
      <c r="O80">
        <f>rekapitulace!H8</f>
      </c>
      <c>
        <f>O80/100*H80</f>
      </c>
    </row>
    <row r="81" spans="4:4" ht="178.5">
      <c r="D81" s="15" t="s">
        <v>176</v>
      </c>
    </row>
    <row r="82" spans="1:16" ht="12.75">
      <c r="A82" s="7">
        <v>30</v>
      </c>
      <c s="7" t="s">
        <v>177</v>
      </c>
      <c s="7" t="s">
        <v>44</v>
      </c>
      <c s="7" t="s">
        <v>178</v>
      </c>
      <c s="7" t="s">
        <v>86</v>
      </c>
      <c s="10">
        <v>38.96</v>
      </c>
      <c s="14"/>
      <c s="13">
        <f>ROUND((G82*F82),2)</f>
      </c>
      <c r="O82">
        <f>rekapitulace!H8</f>
      </c>
      <c>
        <f>O82/100*H82</f>
      </c>
    </row>
    <row r="83" spans="4:4" ht="63.75">
      <c r="D83" s="15" t="s">
        <v>179</v>
      </c>
    </row>
    <row r="84" spans="1:16" ht="12.75">
      <c r="A84" s="7">
        <v>31</v>
      </c>
      <c s="7" t="s">
        <v>180</v>
      </c>
      <c s="7" t="s">
        <v>44</v>
      </c>
      <c s="7" t="s">
        <v>181</v>
      </c>
      <c s="7" t="s">
        <v>86</v>
      </c>
      <c s="10">
        <v>150.804</v>
      </c>
      <c s="14"/>
      <c s="13">
        <f>ROUND((G84*F84),2)</f>
      </c>
      <c r="O84">
        <f>rekapitulace!H8</f>
      </c>
      <c>
        <f>O84/100*H84</f>
      </c>
    </row>
    <row r="85" spans="4:4" ht="38.25">
      <c r="D85" s="15" t="s">
        <v>182</v>
      </c>
    </row>
    <row r="86" spans="1:16" ht="12.75">
      <c r="A86" s="7">
        <v>32</v>
      </c>
      <c s="7" t="s">
        <v>183</v>
      </c>
      <c s="7" t="s">
        <v>44</v>
      </c>
      <c s="7" t="s">
        <v>184</v>
      </c>
      <c s="7" t="s">
        <v>175</v>
      </c>
      <c s="10">
        <v>5428.944</v>
      </c>
      <c s="14"/>
      <c s="13">
        <f>ROUND((G86*F86),2)</f>
      </c>
      <c r="O86">
        <f>rekapitulace!H8</f>
      </c>
      <c>
        <f>O86/100*H86</f>
      </c>
    </row>
    <row r="87" spans="4:4" ht="178.5">
      <c r="D87" s="15" t="s">
        <v>185</v>
      </c>
    </row>
    <row r="88" spans="1:16" ht="12.75">
      <c r="A88" s="7">
        <v>33</v>
      </c>
      <c s="7" t="s">
        <v>186</v>
      </c>
      <c s="7" t="s">
        <v>44</v>
      </c>
      <c s="7" t="s">
        <v>187</v>
      </c>
      <c s="7" t="s">
        <v>86</v>
      </c>
      <c s="10">
        <v>150.804</v>
      </c>
      <c s="14"/>
      <c s="13">
        <f>ROUND((G88*F88),2)</f>
      </c>
      <c r="O88">
        <f>rekapitulace!H8</f>
      </c>
      <c>
        <f>O88/100*H88</f>
      </c>
    </row>
    <row r="89" spans="4:4" ht="76.5">
      <c r="D89" s="15" t="s">
        <v>188</v>
      </c>
    </row>
    <row r="90" spans="1:16" ht="12.75">
      <c r="A90" s="7">
        <v>34</v>
      </c>
      <c s="7" t="s">
        <v>189</v>
      </c>
      <c s="7" t="s">
        <v>44</v>
      </c>
      <c s="7" t="s">
        <v>190</v>
      </c>
      <c s="7" t="s">
        <v>82</v>
      </c>
      <c s="10">
        <v>176.8</v>
      </c>
      <c s="14"/>
      <c s="13">
        <f>ROUND((G90*F90),2)</f>
      </c>
      <c r="O90">
        <f>rekapitulace!H8</f>
      </c>
      <c>
        <f>O90/100*H90</f>
      </c>
    </row>
    <row r="91" spans="4:4" ht="102">
      <c r="D91" s="15" t="s">
        <v>191</v>
      </c>
    </row>
    <row r="92" spans="1:16" ht="12.75" customHeight="1">
      <c r="A92" s="16"/>
      <c s="16"/>
      <c s="16" t="s">
        <v>158</v>
      </c>
      <c s="16" t="s">
        <v>157</v>
      </c>
      <c s="16"/>
      <c s="16"/>
      <c s="16"/>
      <c s="16">
        <f>SUM(H72:H91)</f>
      </c>
      <c r="P92">
        <f>ROUND(SUM(P72:P91),2)</f>
      </c>
    </row>
    <row r="94" spans="1:16" ht="12.75" customHeight="1">
      <c r="A94" s="16"/>
      <c s="16"/>
      <c s="16"/>
      <c s="16" t="s">
        <v>64</v>
      </c>
      <c s="16"/>
      <c s="16"/>
      <c s="16"/>
      <c s="16">
        <f>+H16+H51+H58+H69+H92</f>
      </c>
      <c r="P94">
        <f>+P16+P51+P58+P69+P92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